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\\dallas\Reg_Pricing\Employees\Brady\PCA\2023\March\Filing\"/>
    </mc:Choice>
  </mc:AlternateContent>
  <xr:revisionPtr revIDLastSave="0" documentId="8_{A5B4243B-4C6B-463A-89CE-F4069094142A}" xr6:coauthVersionLast="47" xr6:coauthVersionMax="47" xr10:uidLastSave="{00000000-0000-0000-0000-000000000000}"/>
  <bookViews>
    <workbookView xWindow="28680" yWindow="-120" windowWidth="29040" windowHeight="15840" tabRatio="782" xr2:uid="{00000000-000D-0000-FFFF-FFFF00000000}"/>
  </bookViews>
  <sheets>
    <sheet name="PCA" sheetId="23" r:id="rId1"/>
    <sheet name="Input" sheetId="2" r:id="rId2"/>
    <sheet name="Apr 2022 Rev Req" sheetId="7" r:id="rId3"/>
    <sheet name="May 2022 Rev Req" sheetId="8" r:id="rId4"/>
    <sheet name="June 2022 Rev Req" sheetId="11" r:id="rId5"/>
    <sheet name="July 2022 Rev Req" sheetId="12" r:id="rId6"/>
    <sheet name="Aug 2022 Rev Req" sheetId="13" r:id="rId7"/>
    <sheet name="Sept 2022 Rev Req" sheetId="14" r:id="rId8"/>
    <sheet name="Oct 2022 Rev Req" sheetId="15" r:id="rId9"/>
    <sheet name="Nov 2022 Rev Req" sheetId="16" r:id="rId10"/>
    <sheet name="Dec 2022 Rev Req" sheetId="17" r:id="rId11"/>
    <sheet name="Jan 2023 Rev Req" sheetId="18" r:id="rId12"/>
    <sheet name="Feb 2023 Rev Req" sheetId="19" r:id="rId13"/>
    <sheet name="Mar 2023 Rev Req" sheetId="20" r:id="rId14"/>
    <sheet name="Calendar Month Accrual" sheetId="22" r:id="rId15"/>
    <sheet name="Normalized Sales Recalc" sheetId="21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Z" localSheetId="2">#REF!</definedName>
    <definedName name="\Z" localSheetId="3">#REF!</definedName>
    <definedName name="\Z">#REF!</definedName>
    <definedName name="\Z2">#REF!</definedName>
    <definedName name="__123Graph_C" localSheetId="2" hidden="1">'[1]2007 ADDITIONS-Page 3'!#REF!</definedName>
    <definedName name="__123Graph_C" localSheetId="3" hidden="1">'[1]2007 ADDITIONS-Page 3'!#REF!</definedName>
    <definedName name="__123Graph_C" hidden="1">'[1]2007 ADDITIONS-Page 3'!#REF!</definedName>
    <definedName name="__123Graph_C2" hidden="1">'[1]2007 ADDITIONS-Page 3'!#REF!</definedName>
    <definedName name="__123Graph_C3" hidden="1">'[1]2007 ADDITIONS-Page 3'!#REF!</definedName>
    <definedName name="__123Graph_F" localSheetId="2" hidden="1">'[1]2007 ADDITIONS-Page 3'!#REF!</definedName>
    <definedName name="__123Graph_F" localSheetId="3" hidden="1">'[1]2007 ADDITIONS-Page 3'!#REF!</definedName>
    <definedName name="__123Graph_F" hidden="1">'[1]2007 ADDITIONS-Page 3'!#REF!</definedName>
    <definedName name="__123Graph_F2" hidden="1">'[1]2007 ADDITIONS-Page 3'!#REF!</definedName>
    <definedName name="__123Graph_F3" hidden="1">'[1]2007 ADDITIONS-Page 3'!#REF!</definedName>
    <definedName name="__act2">[2]activity!$A$3:$B$208</definedName>
    <definedName name="__cat2">[2]categories!$A$2:$B$226</definedName>
    <definedName name="_act2">[2]activity!$A$3:$B$208</definedName>
    <definedName name="_cat2">[2]categories!$A$2:$B$226</definedName>
    <definedName name="_Red2">[3]Instructions!$A$25</definedName>
    <definedName name="_Table1_In1" localSheetId="2" hidden="1">#REF!</definedName>
    <definedName name="_Table1_In1" localSheetId="3" hidden="1">#REF!</definedName>
    <definedName name="_Table1_In1" hidden="1">#REF!</definedName>
    <definedName name="_Table1_in1_2" hidden="1">#REF!</definedName>
    <definedName name="_Table1_In1_3" hidden="1">#REF!</definedName>
    <definedName name="_Table1_Out" localSheetId="2" hidden="1">#REF!</definedName>
    <definedName name="_Table1_Out" localSheetId="3" hidden="1">#REF!</definedName>
    <definedName name="_Table1_Out" hidden="1">#REF!</definedName>
    <definedName name="_Table1_Out2" hidden="1">#REF!</definedName>
    <definedName name="_Table1_Out3" hidden="1">#REF!</definedName>
    <definedName name="a" localSheetId="2">'[4]JSS-RevReq ALL'!#REF!</definedName>
    <definedName name="a" localSheetId="3">'[4]JSS-RevReq ALL'!#REF!</definedName>
    <definedName name="a">'[4]JSS-RevReq ALL'!#REF!</definedName>
    <definedName name="Account_Range" localSheetId="3">#REF!</definedName>
    <definedName name="Account_Range">#REF!</definedName>
    <definedName name="acctd">[2]acctDeriv!$A$2:$B$3817</definedName>
    <definedName name="adsfv">#REF!</definedName>
    <definedName name="AF" localSheetId="2">#REF!</definedName>
    <definedName name="AF" localSheetId="3">#REF!</definedName>
    <definedName name="AF">#REF!</definedName>
    <definedName name="AF_2">#REF!</definedName>
    <definedName name="ALL">'[5]A1:M'!$B$1:$M$71</definedName>
    <definedName name="AMORT" localSheetId="2">#REF!</definedName>
    <definedName name="AMORT" localSheetId="3">#REF!</definedName>
    <definedName name="AMORT">#REF!</definedName>
    <definedName name="AMORT2">#REF!</definedName>
    <definedName name="Annual_interest_rate" localSheetId="3">#REF!</definedName>
    <definedName name="Annual_interest_rate">#REF!</definedName>
    <definedName name="ASD" localSheetId="3">#REF!</definedName>
    <definedName name="ASD">#REF!</definedName>
    <definedName name="Assumptions" localSheetId="3">#REF!</definedName>
    <definedName name="Assumptions">#REF!</definedName>
    <definedName name="ATWACC">'[6]Finance Inputs'!$F$33</definedName>
    <definedName name="BCC_INC" localSheetId="2">#REF!</definedName>
    <definedName name="BCC_INC" localSheetId="3">#REF!</definedName>
    <definedName name="BCC_INC">#REF!</definedName>
    <definedName name="BCC_INC2">#REF!</definedName>
    <definedName name="begin" localSheetId="2">#REF!</definedName>
    <definedName name="begin" localSheetId="3">#REF!</definedName>
    <definedName name="begin">#REF!</definedName>
    <definedName name="begin2">#REF!</definedName>
    <definedName name="BODY" localSheetId="3">#REF!</definedName>
    <definedName name="BODY">#REF!</definedName>
    <definedName name="BUV" localSheetId="3">#REF!</definedName>
    <definedName name="BUV">#REF!</definedName>
    <definedName name="Capital_Account_Range" localSheetId="3">#REF!</definedName>
    <definedName name="Capital_Account_Range">#REF!</definedName>
    <definedName name="Capital_acctd">[2]acctDeriv!$A$2:$B$3817</definedName>
    <definedName name="Capital_act2">[2]activity!$A$3:$B$208</definedName>
    <definedName name="Capital_ASD" localSheetId="3">#REF!</definedName>
    <definedName name="Capital_ASD">#REF!</definedName>
    <definedName name="Capital_BUV" localSheetId="3">#REF!</definedName>
    <definedName name="Capital_BUV">#REF!</definedName>
    <definedName name="Capital_cat2">[2]categories!$A$2:$B$226</definedName>
    <definedName name="capvar11">37235.5210915509</definedName>
    <definedName name="ceb" localSheetId="3">#REF!</definedName>
    <definedName name="ceb">#REF!</definedName>
    <definedName name="cen">37845.6296378472</definedName>
    <definedName name="CRIT1" localSheetId="3">#REF!</definedName>
    <definedName name="CRIT1">#REF!</definedName>
    <definedName name="CRIT2" localSheetId="3">#REF!</definedName>
    <definedName name="CRIT2">#REF!</definedName>
    <definedName name="_xlnm.Criteria" localSheetId="2">#REF!</definedName>
    <definedName name="_xlnm.Criteria" localSheetId="3">#REF!</definedName>
    <definedName name="_xlnm.Criteria">#REF!</definedName>
    <definedName name="Criteria2">#REF!</definedName>
    <definedName name="CUSTADV" localSheetId="2">#REF!</definedName>
    <definedName name="CUSTADV" localSheetId="3">#REF!</definedName>
    <definedName name="CUSTADV">#REF!</definedName>
    <definedName name="CUSTADV2">#REF!</definedName>
    <definedName name="CWA" localSheetId="3">#REF!</definedName>
    <definedName name="CWA">#REF!</definedName>
    <definedName name="d" localSheetId="3">#REF!</definedName>
    <definedName name="d">#REF!</definedName>
    <definedName name="DAILYTRANSACTIONS" localSheetId="3">#REF!</definedName>
    <definedName name="DAILYTRANSACTIONS">#REF!</definedName>
    <definedName name="DAILYTRANSPORT" localSheetId="3">#REF!</definedName>
    <definedName name="DAILYTRANSPORT">#REF!</definedName>
    <definedName name="DEC_APR01">'[5]A1:M'!$E$8:$M$22</definedName>
    <definedName name="DEC_APR02">'[5]A1:M'!$E$42:$M$56</definedName>
    <definedName name="DEC_AUG01">'[5]A1:M'!$I$8:$M$22</definedName>
    <definedName name="DEC_AUG02">'[5]A1:M'!$I$42:$M$56</definedName>
    <definedName name="DEC_DEC01">'[5]A1:M'!$M$8:$M$22</definedName>
    <definedName name="DEC_DEC02">'[5]A1:M'!$M$42:$M$56</definedName>
    <definedName name="DEC_FEB01">'[5]A1:M'!$C$8:$M$22</definedName>
    <definedName name="DEC_FEB02">'[5]A1:M'!$C$42:$M$56</definedName>
    <definedName name="DEC_JAN01">'[5]A1:M'!$B$8:$M$22</definedName>
    <definedName name="DEC_JAN02">'[5]A1:M'!$B$42:$M$56</definedName>
    <definedName name="DEC_JUL01">'[5]A1:M'!$H$8:$M$22</definedName>
    <definedName name="DEC_JUL02">'[5]A1:M'!$H$42:$M$56</definedName>
    <definedName name="DEC_JUN01">'[5]A1:M'!$G$8:$M$22</definedName>
    <definedName name="DEC_JUN02">'[5]A1:M'!$G$42:$M$56</definedName>
    <definedName name="DEC_MAR01">'[5]A1:M'!$D$8:$M$22</definedName>
    <definedName name="DEC_MAR02">'[5]A1:M'!$D$42:$M$56</definedName>
    <definedName name="DEC_MAY01">'[5]A1:M'!$F$8:$M$22</definedName>
    <definedName name="DEC_MAY02">'[5]A1:M'!$F$42:$M$56</definedName>
    <definedName name="DEC_NOV01">'[5]A1:M'!$L$8:$M$22</definedName>
    <definedName name="DEC_NOV02">'[5]A1:M'!$L$42:$M$56</definedName>
    <definedName name="DEC_OCT01">'[5]A1:M'!$K$8:$M$22</definedName>
    <definedName name="DEC_OCT02">'[5]A1:M'!$K$42:$M$56</definedName>
    <definedName name="DEC_SEP01">'[5]A1:M'!$J$8:$M$22</definedName>
    <definedName name="DEC_SEP02">'[5]A1:M'!$J$42:$M$56</definedName>
    <definedName name="DEFTAXES" localSheetId="2">#REF!</definedName>
    <definedName name="DEFTAXES" localSheetId="3">#REF!</definedName>
    <definedName name="DEFTAXES">#REF!</definedName>
    <definedName name="DEFTAXES2">#REF!</definedName>
    <definedName name="Department_Range" localSheetId="3">#REF!</definedName>
    <definedName name="Department_Range">#REF!</definedName>
    <definedName name="DepRate" localSheetId="3">#REF!</definedName>
    <definedName name="DepRate">#REF!</definedName>
    <definedName name="DEPREC" localSheetId="2">#REF!</definedName>
    <definedName name="DEPREC" localSheetId="3">#REF!</definedName>
    <definedName name="DEPREC">#REF!</definedName>
    <definedName name="DEPREC2">#REF!</definedName>
    <definedName name="Dept_Descr" localSheetId="3">#REF!</definedName>
    <definedName name="Dept_Descr">#REF!</definedName>
    <definedName name="Dept_Num" localSheetId="3">#REF!</definedName>
    <definedName name="Dept_Num">#REF!</definedName>
    <definedName name="deptid">[2]deptid!$A$2:$M$257</definedName>
    <definedName name="DETAIL">'[5]A1:M'!$B$77:$G$146</definedName>
    <definedName name="end" localSheetId="2">#REF!</definedName>
    <definedName name="end" localSheetId="3">#REF!</definedName>
    <definedName name="end">#REF!</definedName>
    <definedName name="end_2">#REF!</definedName>
    <definedName name="EPIS" localSheetId="2">#REF!</definedName>
    <definedName name="EPIS" localSheetId="3">#REF!</definedName>
    <definedName name="EPIS">#REF!</definedName>
    <definedName name="EPIS2">#REF!</definedName>
    <definedName name="Expenses" localSheetId="3">#REF!</definedName>
    <definedName name="Expenses">#REF!</definedName>
    <definedName name="f" localSheetId="3">#REF!</definedName>
    <definedName name="f">#REF!</definedName>
    <definedName name="First_payment_due" localSheetId="3">#REF!</definedName>
    <definedName name="First_payment_due">#REF!</definedName>
    <definedName name="FUEL_INV" localSheetId="2">#REF!</definedName>
    <definedName name="FUEL_INV" localSheetId="3">#REF!</definedName>
    <definedName name="FUEL_INV">#REF!</definedName>
    <definedName name="FUEL_INV2">#REF!</definedName>
    <definedName name="GAIN" localSheetId="3">#REF!</definedName>
    <definedName name="GAIN">#REF!</definedName>
    <definedName name="GASTRANSACTIONS" localSheetId="3">#REF!</definedName>
    <definedName name="GASTRANSACTIONS">#REF!</definedName>
    <definedName name="GOAL" localSheetId="2">#REF!</definedName>
    <definedName name="GOAL" localSheetId="3">#REF!</definedName>
    <definedName name="GOAL">#REF!</definedName>
    <definedName name="GOAL2">#REF!</definedName>
    <definedName name="Green2">[3]Instructions!$A$23</definedName>
    <definedName name="IERCOINC" localSheetId="2">#REF!</definedName>
    <definedName name="IERCOINC" localSheetId="3">#REF!</definedName>
    <definedName name="IERCOINC">#REF!</definedName>
    <definedName name="IERCOINC2">#REF!</definedName>
    <definedName name="IN" localSheetId="2">#REF!</definedName>
    <definedName name="IN" localSheetId="3">#REF!</definedName>
    <definedName name="IN">#REF!</definedName>
    <definedName name="IN_2">#REF!</definedName>
    <definedName name="INCOME" localSheetId="2">#REF!</definedName>
    <definedName name="INCOME" localSheetId="3">#REF!</definedName>
    <definedName name="INCOME">#REF!</definedName>
    <definedName name="INCOME2">#REF!</definedName>
    <definedName name="INCTAX">'[6]Finance Inputs'!$F$15</definedName>
    <definedName name="INPUT_AREA" localSheetId="3">#REF!</definedName>
    <definedName name="INPUT_AREA">#REF!</definedName>
    <definedName name="Instructions_RevReq" localSheetId="2">#REF!</definedName>
    <definedName name="Instructions_RevReq" localSheetId="3">#REF!</definedName>
    <definedName name="Instructions_RevReq">#REF!</definedName>
    <definedName name="Instructions_RevReq2">#REF!</definedName>
    <definedName name="Interest" localSheetId="3">#REF!</definedName>
    <definedName name="Interest">#REF!</definedName>
    <definedName name="ipoytd">[7]IPO!#REF!</definedName>
    <definedName name="ipp" localSheetId="3">#REF!</definedName>
    <definedName name="ipp">#REF!</definedName>
    <definedName name="ITServiceDesk">'[8]Project Estimation'!$DQ$3:$DX$8</definedName>
    <definedName name="j" localSheetId="3">#REF!</definedName>
    <definedName name="j">#REF!</definedName>
    <definedName name="k" localSheetId="3">#REF!</definedName>
    <definedName name="k">#REF!</definedName>
    <definedName name="LOOKUP_TBL" localSheetId="2">'[4]JSS-RevReq ALL'!#REF!</definedName>
    <definedName name="LOOKUP_TBL" localSheetId="3">'[4]JSS-RevReq ALL'!#REF!</definedName>
    <definedName name="LOOKUP_TBL">'[4]JSS-RevReq ALL'!#REF!</definedName>
    <definedName name="LOOP" localSheetId="2">#REF!</definedName>
    <definedName name="LOOP" localSheetId="3">#REF!</definedName>
    <definedName name="LOOP">#REF!</definedName>
    <definedName name="LOOP2">#REF!</definedName>
    <definedName name="los">'[9]Page 12'!#REF!</definedName>
    <definedName name="LYN" localSheetId="3">#REF!</definedName>
    <definedName name="LYN">#REF!</definedName>
    <definedName name="M_S" localSheetId="2">#REF!</definedName>
    <definedName name="M_S" localSheetId="3">#REF!</definedName>
    <definedName name="M_S">#REF!</definedName>
    <definedName name="M_S2">#REF!</definedName>
    <definedName name="Modeltype" localSheetId="2">#REF!</definedName>
    <definedName name="Modeltype" localSheetId="3">#REF!</definedName>
    <definedName name="Modeltype">#REF!</definedName>
    <definedName name="Modeltype2">#REF!</definedName>
    <definedName name="Month">[3]Instructions!$B$3:$B$14</definedName>
    <definedName name="Monthly" localSheetId="3">#REF!</definedName>
    <definedName name="Monthly">#REF!</definedName>
    <definedName name="mrollup" localSheetId="3">#REF!</definedName>
    <definedName name="mrollup">#REF!</definedName>
    <definedName name="MTHLYLOCATIONCODE" localSheetId="3">#REF!</definedName>
    <definedName name="MTHLYLOCATIONCODE">#REF!</definedName>
    <definedName name="MTHLYTRANSPORT" localSheetId="3">#REF!</definedName>
    <definedName name="MTHLYTRANSPORT">#REF!</definedName>
    <definedName name="neworg">'[10]New Organization'!$A$3:$C$260</definedName>
    <definedName name="NvsAnswerCol">"[Drill1]JrnlLine!$A$5:$A$3910"</definedName>
    <definedName name="NvsASD">"V2001-06-30"</definedName>
    <definedName name="NvsAutoDrillOk">"VY"</definedName>
    <definedName name="NvsElapsedTime">0.000174884262378328</definedName>
    <definedName name="NvsEndTime">37088.5688835648</definedName>
    <definedName name="NvsInstLang">"VENG"</definedName>
    <definedName name="NvsInstSpec">"%,QZVAR_DPT_ACT_SPR,CA.POSTED_TOTAL_AMT,SYTD,FACCOUNT,V107000,FDEPTID,TSPR_DEPTS_2000,NERP"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"V1901-01-01"</definedName>
    <definedName name="NvsPanelSetid">"VGLOBL"</definedName>
    <definedName name="NvsParentRef">[11]Sheet1!$J$9</definedName>
    <definedName name="NvsReqBU">"VSPRES"</definedName>
    <definedName name="NvsReqBUOnly">"VN"</definedName>
    <definedName name="NvsTransLed">"VN"</definedName>
    <definedName name="NvsTreeASD">"V2001-06-30"</definedName>
    <definedName name="NvsValTbl.ACCOUNTING_PERIOD">"CAL_DETP_TBL"</definedName>
    <definedName name="NvsValTbl.ACTIVITY_ID">"FS_ACTIVITY_TBL"</definedName>
    <definedName name="NvsValTbl.DEPTID">"DEPARTMENT_TBL"</definedName>
    <definedName name="NvsValTbl.PRODUCT">"PRODUCT_TBL"</definedName>
    <definedName name="NvsValTbl.PROJECT_ID">"PROJECT_FS"</definedName>
    <definedName name="NvsValTbl.RESOURCE_CATEGORY">"PROJ_CATG_TBL"</definedName>
    <definedName name="NvsValTbl.RESOURCE_TYPE">"PROJ_RES_TYPE"</definedName>
    <definedName name="OMSUMM" localSheetId="2">#REF!</definedName>
    <definedName name="OMSUMM" localSheetId="3">#REF!</definedName>
    <definedName name="OMSUMM">#REF!</definedName>
    <definedName name="OMSUMM2">#REF!</definedName>
    <definedName name="OPR" localSheetId="3">#REF!</definedName>
    <definedName name="OPR">#REF!</definedName>
    <definedName name="OtherInc" localSheetId="3">#REF!</definedName>
    <definedName name="OtherInc">#REF!</definedName>
    <definedName name="OTHREVNU" localSheetId="2">#REF!</definedName>
    <definedName name="OTHREVNU" localSheetId="3">#REF!</definedName>
    <definedName name="OTHREVNU">#REF!</definedName>
    <definedName name="OTHREVNU2">#REF!</definedName>
    <definedName name="OTHTAXES" localSheetId="2">#REF!</definedName>
    <definedName name="OTHTAXES" localSheetId="3">#REF!</definedName>
    <definedName name="OTHTAXES">#REF!</definedName>
    <definedName name="OTHTAXES2">#REF!</definedName>
    <definedName name="pact2">[2]projact!$A$2:$B$1071</definedName>
    <definedName name="Page1" localSheetId="3">#REF!</definedName>
    <definedName name="Page1">#REF!</definedName>
    <definedName name="page2" localSheetId="3">#REF!</definedName>
    <definedName name="page2">#REF!</definedName>
    <definedName name="page3" localSheetId="3">#REF!</definedName>
    <definedName name="page3">#REF!</definedName>
    <definedName name="page4" localSheetId="3">#REF!</definedName>
    <definedName name="page4">#REF!</definedName>
    <definedName name="Payments_per_year" localSheetId="3">#REF!</definedName>
    <definedName name="Payments_per_year">#REF!</definedName>
    <definedName name="PLEASE_DO_NOT_DISTURB_THIS_AREA" localSheetId="2">'[4]JSS-RevReq ALL'!#REF!</definedName>
    <definedName name="PLEASE_DO_NOT_DISTURB_THIS_AREA" localSheetId="3">'[4]JSS-RevReq ALL'!#REF!</definedName>
    <definedName name="PLEASE_DO_NOT_DISTURB_THIS_AREA">'[4]JSS-RevReq ALL'!#REF!</definedName>
    <definedName name="Pmt_to_use" localSheetId="3">#REF!</definedName>
    <definedName name="Pmt_to_use">#REF!</definedName>
    <definedName name="POCostsActual" localSheetId="3">#REF!</definedName>
    <definedName name="POCostsActual">#REF!</definedName>
    <definedName name="PreferredReq" localSheetId="3">#REF!</definedName>
    <definedName name="PreferredReq">#REF!</definedName>
    <definedName name="PREPAY" localSheetId="2">#REF!</definedName>
    <definedName name="PREPAY" localSheetId="3">#REF!</definedName>
    <definedName name="PREPAY">#REF!</definedName>
    <definedName name="PREPAY2">#REF!</definedName>
    <definedName name="_xlnm.Print_Area" localSheetId="2">'Apr 2022 Rev Req'!$A$1:$E$53</definedName>
    <definedName name="_xlnm.Print_Area" localSheetId="14">'Calendar Month Accrual'!$A$1:$DS$22</definedName>
    <definedName name="_xlnm.Print_Area" localSheetId="1">Input!$A$1:$O$60</definedName>
    <definedName name="_xlnm.Print_Area" localSheetId="3">'May 2022 Rev Req'!$A$1:$E$53</definedName>
    <definedName name="_xlnm.Print_Area">#REF!</definedName>
    <definedName name="Print_Area_MI" localSheetId="3">#REF!</definedName>
    <definedName name="Print_Area_MI" localSheetId="0">#REF!</definedName>
    <definedName name="Print_Area_MI">#REF!</definedName>
    <definedName name="Print_Area2">#REF!</definedName>
    <definedName name="Print_Summary" localSheetId="3">#REF!</definedName>
    <definedName name="Print_Summary">#REF!</definedName>
    <definedName name="_xlnm.Print_Titles" localSheetId="2">'Apr 2022 Rev Req'!$A:$B</definedName>
    <definedName name="_xlnm.Print_Titles" localSheetId="3">'May 2022 Rev Req'!$A:$B</definedName>
    <definedName name="ProClarityColumn" localSheetId="3">#REF!</definedName>
    <definedName name="ProClarityColumn" localSheetId="0">#REF!</definedName>
    <definedName name="ProClarityColumn">#REF!</definedName>
    <definedName name="ProClarityData" localSheetId="3">#REF!</definedName>
    <definedName name="ProClarityData">#REF!</definedName>
    <definedName name="ProClarityRow" localSheetId="3">#REF!</definedName>
    <definedName name="ProClarityRow">#REF!</definedName>
    <definedName name="ProClarityTitle" localSheetId="3">#REF!</definedName>
    <definedName name="ProClarityTitle">#REF!</definedName>
    <definedName name="prod1">[2]product!$A$2:$A$84</definedName>
    <definedName name="prod2">[2]product!$A$2:$C$84</definedName>
    <definedName name="proj1">[2]projects!$A$2:$A$12</definedName>
    <definedName name="proj2">[2]projects!$A$2:$D$12</definedName>
    <definedName name="PROPINS" localSheetId="2">#REF!</definedName>
    <definedName name="PROPINS" localSheetId="3">#REF!</definedName>
    <definedName name="PROPINS" localSheetId="0">#REF!</definedName>
    <definedName name="PROPINS">#REF!</definedName>
    <definedName name="PROPINS2">#REF!</definedName>
    <definedName name="Purchase" localSheetId="3">#REF!</definedName>
    <definedName name="Purchase">#REF!</definedName>
    <definedName name="ralph">40609.1230208333</definedName>
    <definedName name="REG_EXP" localSheetId="2">#REF!</definedName>
    <definedName name="REG_EXP" localSheetId="3">#REF!</definedName>
    <definedName name="REG_EXP">#REF!</definedName>
    <definedName name="REG_EXP2">#REF!</definedName>
    <definedName name="Resource_range" localSheetId="3">#REF!</definedName>
    <definedName name="Resource_range">#REF!</definedName>
    <definedName name="rest2">[2]resource!$A$2:$C$30</definedName>
    <definedName name="RESULT" localSheetId="3">#REF!</definedName>
    <definedName name="RESULT" localSheetId="0">#REF!</definedName>
    <definedName name="RESULT">#REF!</definedName>
    <definedName name="REVENUE">#N/A</definedName>
    <definedName name="Revenues" localSheetId="3">#REF!</definedName>
    <definedName name="Revenues">#REF!</definedName>
    <definedName name="RID" localSheetId="3">#REF!</definedName>
    <definedName name="RID">#REF!</definedName>
    <definedName name="rngPaidInvcLn" localSheetId="3">#REF!</definedName>
    <definedName name="rngPaidInvcLn">#REF!</definedName>
    <definedName name="rngPctToAccrue" localSheetId="3">#REF!</definedName>
    <definedName name="rngPctToAccrue">#REF!</definedName>
    <definedName name="rngPMToAccrue" localSheetId="3">#REF!</definedName>
    <definedName name="rngPMToAccrue">#REF!</definedName>
    <definedName name="rngUnPaidInvcLn" localSheetId="3">#REF!</definedName>
    <definedName name="rngUnPaidInvcLn">#REF!</definedName>
    <definedName name="row_end" localSheetId="3">#REF!</definedName>
    <definedName name="row_end">#REF!</definedName>
    <definedName name="Row_format" localSheetId="3">#REF!</definedName>
    <definedName name="Row_format">#REF!</definedName>
    <definedName name="row_start" localSheetId="3">#REF!</definedName>
    <definedName name="row_start">#REF!</definedName>
    <definedName name="SCD" localSheetId="3">#REF!</definedName>
    <definedName name="SCD">#REF!</definedName>
    <definedName name="SCN" localSheetId="3">#REF!</definedName>
    <definedName name="SCN">#REF!</definedName>
    <definedName name="seco">'[9]Page 12'!#REF!</definedName>
    <definedName name="Sheet1_DataTable" localSheetId="3">#REF!</definedName>
    <definedName name="Sheet1_DataTable">#REF!</definedName>
    <definedName name="SOLAR" localSheetId="2">#REF!</definedName>
    <definedName name="SOLAR" localSheetId="3">#REF!</definedName>
    <definedName name="SOLAR">#REF!</definedName>
    <definedName name="SOLAR2">#REF!</definedName>
    <definedName name="sppco">'[9]Page 12'!#REF!</definedName>
    <definedName name="sprhold">'[9]Page 12'!#REF!</definedName>
    <definedName name="Start_Node" localSheetId="3">#REF!</definedName>
    <definedName name="Start_Node">#REF!</definedName>
    <definedName name="SUMMARY" localSheetId="2">#REF!</definedName>
    <definedName name="SUMMARY" localSheetId="3">#REF!</definedName>
    <definedName name="SUMMARY">#REF!</definedName>
    <definedName name="SUMMARY2">#REF!</definedName>
    <definedName name="SYD">'[12]A-1'!$BA$6:$BA$7</definedName>
    <definedName name="Tab">"&amp;[Tab]"</definedName>
    <definedName name="TAX" localSheetId="3">#REF!</definedName>
    <definedName name="TAX">#REF!</definedName>
    <definedName name="Term_in_years" localSheetId="3">#REF!</definedName>
    <definedName name="Term_in_years">#REF!</definedName>
    <definedName name="test" localSheetId="3">#REF!</definedName>
    <definedName name="test">#REF!</definedName>
    <definedName name="test2" localSheetId="3" hidden="1">#REF!</definedName>
    <definedName name="test2" hidden="1">#REF!</definedName>
    <definedName name="test3" localSheetId="3" hidden="1">#REF!</definedName>
    <definedName name="test3" hidden="1">#REF!</definedName>
    <definedName name="test4" localSheetId="3">#REF!</definedName>
    <definedName name="test4">#REF!</definedName>
    <definedName name="test5" localSheetId="3">#REF!</definedName>
    <definedName name="test5">#REF!</definedName>
    <definedName name="test6" localSheetId="3">#REF!</definedName>
    <definedName name="test6">#REF!</definedName>
    <definedName name="test7" localSheetId="3">#REF!</definedName>
    <definedName name="test7">#REF!</definedName>
    <definedName name="transpose">'[13]2005 - 2025 '!#REF!</definedName>
    <definedName name="tuscarora">'[9]Page 12'!#REF!</definedName>
    <definedName name="TWELVE_MONTHS_ENDED_DECEMBER_31__1996" localSheetId="2">[14]Data!#REF!</definedName>
    <definedName name="TWELVE_MONTHS_ENDED_DECEMBER_31__1996" localSheetId="3">[14]Data!#REF!</definedName>
    <definedName name="TWELVE_MONTHS_ENDED_DECEMBER_31__1996">[14]Data!#REF!</definedName>
    <definedName name="varcap11npc" localSheetId="3">#REF!</definedName>
    <definedName name="varcap11npc" localSheetId="0">#REF!</definedName>
    <definedName name="varcap11npc">#REF!</definedName>
    <definedName name="WATERHTR" localSheetId="2">#REF!</definedName>
    <definedName name="WATERHTR" localSheetId="3">#REF!</definedName>
    <definedName name="WATERHTR">#REF!</definedName>
    <definedName name="WATERHTR2">#REF!</definedName>
    <definedName name="whatever" localSheetId="3">#REF!</definedName>
    <definedName name="whatever">#REF!</definedName>
    <definedName name="wrn.2a3." localSheetId="2" hidden="1">{"page1",#N/A,FALSE,"ADDITIONS";"page2",#N/A,FALSE,"ADDITIONS";"q2k",#N/A,FALSE,"ADDITIONS"}</definedName>
    <definedName name="wrn.2a3." localSheetId="3" hidden="1">{"page1",#N/A,FALSE,"ADDITIONS";"page2",#N/A,FALSE,"ADDITIONS";"q2k",#N/A,FALSE,"ADDITIONS"}</definedName>
    <definedName name="wrn.2a3." localSheetId="0" hidden="1">{"page1",#N/A,FALSE,"ADDITIONS";"page2",#N/A,FALSE,"ADDITIONS";"q2k",#N/A,FALSE,"ADDITIONS"}</definedName>
    <definedName name="wrn.2a3." hidden="1">{"page1",#N/A,FALSE,"ADDITIONS";"page2",#N/A,FALSE,"ADDITIONS";"q2k",#N/A,FALSE,"ADDITIONS"}</definedName>
    <definedName name="Years">[15]Trackers!$F$3:$F$25</definedName>
    <definedName name="YRONE">'[6]Finance Inputs'!$F$6</definedName>
    <definedName name="ytdrollup" localSheetId="3">#REF!</definedName>
    <definedName name="ytdrollup">#REF!</definedName>
    <definedName name="ZIP_PRGM" localSheetId="2">#REF!</definedName>
    <definedName name="ZIP_PRGM" localSheetId="3">#REF!</definedName>
    <definedName name="ZIP_PRG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8" i="2" l="1"/>
  <c r="N27" i="2"/>
  <c r="N15" i="2"/>
  <c r="N8" i="2"/>
  <c r="N6" i="2"/>
  <c r="N4" i="2"/>
  <c r="C67" i="19"/>
  <c r="C63" i="19"/>
  <c r="C62" i="19"/>
  <c r="C64" i="19" s="1"/>
  <c r="C60" i="19"/>
  <c r="C71" i="19" s="1"/>
  <c r="C59" i="19"/>
  <c r="C58" i="19"/>
  <c r="C50" i="19"/>
  <c r="C52" i="19" s="1"/>
  <c r="C40" i="19"/>
  <c r="C39" i="19"/>
  <c r="C38" i="19"/>
  <c r="C37" i="19"/>
  <c r="C35" i="19"/>
  <c r="C34" i="19"/>
  <c r="C33" i="19"/>
  <c r="C32" i="19"/>
  <c r="C41" i="19" s="1"/>
  <c r="C66" i="19" s="1"/>
  <c r="C68" i="19" s="1"/>
  <c r="C28" i="19"/>
  <c r="C27" i="19"/>
  <c r="C29" i="19" s="1"/>
  <c r="C42" i="19" s="1"/>
  <c r="C44" i="19" s="1"/>
  <c r="C20" i="19"/>
  <c r="C19" i="19"/>
  <c r="C18" i="19"/>
  <c r="C17" i="19"/>
  <c r="C22" i="19" s="1"/>
  <c r="C16" i="19"/>
  <c r="C15" i="19"/>
  <c r="C14" i="19"/>
  <c r="C13" i="19"/>
  <c r="C11" i="19"/>
  <c r="C10" i="19"/>
  <c r="C9" i="19"/>
  <c r="C8" i="19"/>
  <c r="C7" i="19"/>
  <c r="C12" i="19" s="1"/>
  <c r="C46" i="19" l="1"/>
  <c r="DR6" i="22" l="1"/>
  <c r="DQ6" i="22"/>
  <c r="DP6" i="22"/>
  <c r="DO6" i="22"/>
  <c r="DN6" i="22"/>
  <c r="DM6" i="22"/>
  <c r="DL6" i="22"/>
  <c r="DK6" i="22"/>
  <c r="DJ6" i="22"/>
  <c r="DG6" i="22"/>
  <c r="DE6" i="22"/>
  <c r="DD6" i="22"/>
  <c r="DC6" i="22"/>
  <c r="DB6" i="22"/>
  <c r="DA6" i="22"/>
  <c r="CZ6" i="22"/>
  <c r="CY6" i="22"/>
  <c r="CX6" i="22"/>
  <c r="CW6" i="22"/>
  <c r="CV6" i="22"/>
  <c r="CU6" i="22"/>
  <c r="CT6" i="22"/>
  <c r="DI5" i="22"/>
  <c r="DI6" i="22" s="1"/>
  <c r="DH5" i="22"/>
  <c r="DH6" i="22" s="1"/>
  <c r="DG5" i="22"/>
  <c r="DF13" i="22"/>
  <c r="DF5" i="22"/>
  <c r="DR13" i="22"/>
  <c r="DQ13" i="22"/>
  <c r="DP13" i="22"/>
  <c r="DO13" i="22"/>
  <c r="DN13" i="22"/>
  <c r="DM13" i="22"/>
  <c r="DL13" i="22"/>
  <c r="DK13" i="22"/>
  <c r="DR9" i="22"/>
  <c r="DQ9" i="22"/>
  <c r="DP9" i="22"/>
  <c r="DO9" i="22"/>
  <c r="DN9" i="22"/>
  <c r="DM9" i="22"/>
  <c r="DL9" i="22"/>
  <c r="DK9" i="22"/>
  <c r="DJ9" i="22"/>
  <c r="DI9" i="22"/>
  <c r="DH9" i="22"/>
  <c r="DG9" i="22"/>
  <c r="C67" i="18"/>
  <c r="C63" i="18"/>
  <c r="C62" i="18"/>
  <c r="C59" i="18"/>
  <c r="C58" i="18"/>
  <c r="C50" i="18"/>
  <c r="C52" i="18" s="1"/>
  <c r="C40" i="18"/>
  <c r="C39" i="18"/>
  <c r="C38" i="18"/>
  <c r="C37" i="18"/>
  <c r="C35" i="18"/>
  <c r="C34" i="18"/>
  <c r="C33" i="18"/>
  <c r="C32" i="18"/>
  <c r="C28" i="18"/>
  <c r="C27" i="18"/>
  <c r="C20" i="18"/>
  <c r="C19" i="18"/>
  <c r="C18" i="18"/>
  <c r="C17" i="18"/>
  <c r="C16" i="18"/>
  <c r="C15" i="18"/>
  <c r="C14" i="18"/>
  <c r="C13" i="18"/>
  <c r="C11" i="18"/>
  <c r="C10" i="18"/>
  <c r="C9" i="18"/>
  <c r="C8" i="18"/>
  <c r="C7" i="18"/>
  <c r="C60" i="18" l="1"/>
  <c r="DP7" i="22"/>
  <c r="DP10" i="22" s="1"/>
  <c r="DP12" i="22" s="1"/>
  <c r="DP14" i="22" s="1"/>
  <c r="DP20" i="22" s="1"/>
  <c r="DP21" i="22" s="1"/>
  <c r="DQ7" i="22"/>
  <c r="DQ10" i="22" s="1"/>
  <c r="DQ12" i="22" s="1"/>
  <c r="DQ14" i="22" s="1"/>
  <c r="DQ20" i="22" s="1"/>
  <c r="DQ21" i="22" s="1"/>
  <c r="DR7" i="22"/>
  <c r="DR10" i="22" s="1"/>
  <c r="DR12" i="22" s="1"/>
  <c r="DR14" i="22" s="1"/>
  <c r="DR20" i="22" s="1"/>
  <c r="DR21" i="22" s="1"/>
  <c r="DL7" i="22"/>
  <c r="DL10" i="22" s="1"/>
  <c r="DL12" i="22" s="1"/>
  <c r="DL14" i="22" s="1"/>
  <c r="DL20" i="22" s="1"/>
  <c r="DL21" i="22" s="1"/>
  <c r="DK7" i="22"/>
  <c r="DK10" i="22" s="1"/>
  <c r="DK12" i="22" s="1"/>
  <c r="DK14" i="22" s="1"/>
  <c r="DK20" i="22" s="1"/>
  <c r="DK21" i="22" s="1"/>
  <c r="DO7" i="22"/>
  <c r="DO10" i="22" s="1"/>
  <c r="DO12" i="22" s="1"/>
  <c r="DO14" i="22" s="1"/>
  <c r="DO20" i="22" s="1"/>
  <c r="DO21" i="22" s="1"/>
  <c r="DM7" i="22"/>
  <c r="DM10" i="22" s="1"/>
  <c r="DM12" i="22" s="1"/>
  <c r="DM14" i="22" s="1"/>
  <c r="DM20" i="22" s="1"/>
  <c r="DM21" i="22" s="1"/>
  <c r="DN7" i="22"/>
  <c r="DN10" i="22" s="1"/>
  <c r="DN12" i="22" s="1"/>
  <c r="DN14" i="22" s="1"/>
  <c r="DN20" i="22" s="1"/>
  <c r="DN21" i="22" s="1"/>
  <c r="C22" i="18"/>
  <c r="C64" i="18"/>
  <c r="C41" i="18"/>
  <c r="C66" i="18" s="1"/>
  <c r="C68" i="18" s="1"/>
  <c r="C12" i="18"/>
  <c r="C29" i="18"/>
  <c r="C42" i="18" l="1"/>
  <c r="C44" i="18" s="1"/>
  <c r="C46" i="18" s="1"/>
  <c r="C71" i="18"/>
  <c r="N87" i="23"/>
  <c r="M87" i="23"/>
  <c r="L87" i="23"/>
  <c r="C67" i="17"/>
  <c r="C63" i="17"/>
  <c r="C62" i="17"/>
  <c r="C59" i="17"/>
  <c r="C58" i="17"/>
  <c r="C60" i="17" s="1"/>
  <c r="C50" i="17"/>
  <c r="C52" i="17" s="1"/>
  <c r="C40" i="17"/>
  <c r="C39" i="17"/>
  <c r="C38" i="17"/>
  <c r="C37" i="17"/>
  <c r="C35" i="17"/>
  <c r="C34" i="17"/>
  <c r="C33" i="17"/>
  <c r="C32" i="17"/>
  <c r="C28" i="17"/>
  <c r="C27" i="17"/>
  <c r="C20" i="17"/>
  <c r="C19" i="17"/>
  <c r="C18" i="17"/>
  <c r="C17" i="17"/>
  <c r="C16" i="17"/>
  <c r="C15" i="17"/>
  <c r="C14" i="17"/>
  <c r="C13" i="17"/>
  <c r="C11" i="17"/>
  <c r="C10" i="17"/>
  <c r="C9" i="17"/>
  <c r="C8" i="17"/>
  <c r="C7" i="17"/>
  <c r="C64" i="17" l="1"/>
  <c r="C29" i="17"/>
  <c r="C22" i="17"/>
  <c r="C41" i="17"/>
  <c r="C66" i="17" s="1"/>
  <c r="C68" i="17" s="1"/>
  <c r="C71" i="17" s="1"/>
  <c r="C12" i="17"/>
  <c r="C42" i="17" l="1"/>
  <c r="C44" i="17" s="1"/>
  <c r="C46" i="17" s="1"/>
  <c r="C67" i="16"/>
  <c r="C63" i="16"/>
  <c r="C62" i="16"/>
  <c r="C59" i="16"/>
  <c r="C58" i="16"/>
  <c r="C50" i="16"/>
  <c r="C52" i="16" s="1"/>
  <c r="C40" i="16"/>
  <c r="C39" i="16"/>
  <c r="C38" i="16"/>
  <c r="C37" i="16"/>
  <c r="C35" i="16"/>
  <c r="C34" i="16"/>
  <c r="C33" i="16"/>
  <c r="C32" i="16"/>
  <c r="C28" i="16"/>
  <c r="C29" i="16" s="1"/>
  <c r="C27" i="16"/>
  <c r="C20" i="16"/>
  <c r="C19" i="16"/>
  <c r="C18" i="16"/>
  <c r="C17" i="16"/>
  <c r="C16" i="16"/>
  <c r="C15" i="16"/>
  <c r="C14" i="16"/>
  <c r="C13" i="16"/>
  <c r="C11" i="16"/>
  <c r="C10" i="16"/>
  <c r="C9" i="16"/>
  <c r="C8" i="16"/>
  <c r="C7" i="16"/>
  <c r="C67" i="15"/>
  <c r="C63" i="15"/>
  <c r="C62" i="15"/>
  <c r="C59" i="15"/>
  <c r="C58" i="15"/>
  <c r="C50" i="15"/>
  <c r="C52" i="15" s="1"/>
  <c r="C40" i="15"/>
  <c r="C39" i="15"/>
  <c r="C38" i="15"/>
  <c r="C37" i="15"/>
  <c r="C35" i="15"/>
  <c r="C34" i="15"/>
  <c r="C33" i="15"/>
  <c r="C32" i="15"/>
  <c r="C28" i="15"/>
  <c r="C27" i="15"/>
  <c r="C20" i="15"/>
  <c r="C19" i="15"/>
  <c r="C18" i="15"/>
  <c r="C17" i="15"/>
  <c r="C16" i="15"/>
  <c r="C15" i="15"/>
  <c r="C14" i="15"/>
  <c r="C13" i="15"/>
  <c r="C11" i="15"/>
  <c r="C10" i="15"/>
  <c r="C9" i="15"/>
  <c r="C8" i="15"/>
  <c r="C7" i="15"/>
  <c r="C22" i="16" l="1"/>
  <c r="C29" i="15"/>
  <c r="C64" i="16"/>
  <c r="C64" i="15"/>
  <c r="C12" i="16"/>
  <c r="C60" i="16"/>
  <c r="C60" i="15"/>
  <c r="C22" i="15"/>
  <c r="C12" i="15"/>
  <c r="C41" i="15"/>
  <c r="C66" i="15" s="1"/>
  <c r="C68" i="15" s="1"/>
  <c r="C41" i="16"/>
  <c r="C66" i="16" s="1"/>
  <c r="C68" i="16" s="1"/>
  <c r="C71" i="16" l="1"/>
  <c r="C71" i="15"/>
  <c r="C42" i="15"/>
  <c r="C44" i="15" s="1"/>
  <c r="C46" i="15" s="1"/>
  <c r="C42" i="16"/>
  <c r="C44" i="16" s="1"/>
  <c r="C46" i="16" s="1"/>
  <c r="H38" i="2"/>
  <c r="C67" i="14"/>
  <c r="C63" i="14"/>
  <c r="C62" i="14"/>
  <c r="C59" i="14"/>
  <c r="C58" i="14"/>
  <c r="C50" i="14"/>
  <c r="C52" i="14" s="1"/>
  <c r="C40" i="14"/>
  <c r="C39" i="14"/>
  <c r="C38" i="14"/>
  <c r="C37" i="14"/>
  <c r="C35" i="14"/>
  <c r="C34" i="14"/>
  <c r="C33" i="14"/>
  <c r="C32" i="14"/>
  <c r="C28" i="14"/>
  <c r="C27" i="14"/>
  <c r="C20" i="14"/>
  <c r="C19" i="14"/>
  <c r="C18" i="14"/>
  <c r="C17" i="14"/>
  <c r="C16" i="14"/>
  <c r="C15" i="14"/>
  <c r="C14" i="14"/>
  <c r="C13" i="14"/>
  <c r="C11" i="14"/>
  <c r="C10" i="14"/>
  <c r="C9" i="14"/>
  <c r="C8" i="14"/>
  <c r="C7" i="14"/>
  <c r="C67" i="12"/>
  <c r="C63" i="12"/>
  <c r="C62" i="12"/>
  <c r="C59" i="12"/>
  <c r="C58" i="12"/>
  <c r="C60" i="12" s="1"/>
  <c r="C50" i="12"/>
  <c r="C52" i="12" s="1"/>
  <c r="C40" i="12"/>
  <c r="C39" i="12"/>
  <c r="C38" i="12"/>
  <c r="C37" i="12"/>
  <c r="C35" i="12"/>
  <c r="C34" i="12"/>
  <c r="C33" i="12"/>
  <c r="C32" i="12"/>
  <c r="C28" i="12"/>
  <c r="C27" i="12"/>
  <c r="C20" i="12"/>
  <c r="C19" i="12"/>
  <c r="C18" i="12"/>
  <c r="C17" i="12"/>
  <c r="C16" i="12"/>
  <c r="C15" i="12"/>
  <c r="C14" i="12"/>
  <c r="C13" i="12"/>
  <c r="C11" i="12"/>
  <c r="C10" i="12"/>
  <c r="C9" i="12"/>
  <c r="C8" i="12"/>
  <c r="C7" i="12"/>
  <c r="C12" i="14" l="1"/>
  <c r="C60" i="14"/>
  <c r="C22" i="14"/>
  <c r="C64" i="14"/>
  <c r="C64" i="12"/>
  <c r="C29" i="14"/>
  <c r="C41" i="14"/>
  <c r="C66" i="14" s="1"/>
  <c r="C68" i="14" s="1"/>
  <c r="C71" i="14" s="1"/>
  <c r="C29" i="12"/>
  <c r="C22" i="12"/>
  <c r="C41" i="12"/>
  <c r="C66" i="12" s="1"/>
  <c r="C68" i="12" s="1"/>
  <c r="C12" i="12"/>
  <c r="C71" i="12" l="1"/>
  <c r="C42" i="12"/>
  <c r="C44" i="12" s="1"/>
  <c r="C46" i="12" s="1"/>
  <c r="C42" i="14"/>
  <c r="C44" i="14" s="1"/>
  <c r="C46" i="14" s="1"/>
  <c r="C67" i="11"/>
  <c r="C63" i="11"/>
  <c r="C62" i="11"/>
  <c r="C59" i="11"/>
  <c r="C58" i="11"/>
  <c r="C50" i="11"/>
  <c r="C52" i="11" s="1"/>
  <c r="C40" i="11"/>
  <c r="C39" i="11"/>
  <c r="C38" i="11"/>
  <c r="C37" i="11"/>
  <c r="C35" i="11"/>
  <c r="C34" i="11"/>
  <c r="C33" i="11"/>
  <c r="C32" i="11"/>
  <c r="C28" i="11"/>
  <c r="C27" i="11"/>
  <c r="C20" i="11"/>
  <c r="C19" i="11"/>
  <c r="C18" i="11"/>
  <c r="C17" i="11"/>
  <c r="C16" i="11"/>
  <c r="C15" i="11"/>
  <c r="C14" i="11"/>
  <c r="C13" i="11"/>
  <c r="C11" i="11"/>
  <c r="C10" i="11"/>
  <c r="C9" i="11"/>
  <c r="C8" i="11"/>
  <c r="C7" i="11"/>
  <c r="C29" i="11" l="1"/>
  <c r="C64" i="11"/>
  <c r="C22" i="11"/>
  <c r="C60" i="11"/>
  <c r="C12" i="11"/>
  <c r="C41" i="11"/>
  <c r="C66" i="11" s="1"/>
  <c r="C68" i="11" s="1"/>
  <c r="C71" i="11" s="1"/>
  <c r="C42" i="11" l="1"/>
  <c r="C44" i="11" s="1"/>
  <c r="C46" i="11" s="1"/>
  <c r="E96" i="23"/>
  <c r="C67" i="7"/>
  <c r="C63" i="7"/>
  <c r="C62" i="7"/>
  <c r="C64" i="7" s="1"/>
  <c r="C59" i="7"/>
  <c r="C58" i="7"/>
  <c r="C50" i="7"/>
  <c r="C52" i="7" s="1"/>
  <c r="C40" i="7"/>
  <c r="C39" i="7"/>
  <c r="C38" i="7"/>
  <c r="C37" i="7"/>
  <c r="C35" i="7"/>
  <c r="C34" i="7"/>
  <c r="C33" i="7"/>
  <c r="C32" i="7"/>
  <c r="C28" i="7"/>
  <c r="C27" i="7"/>
  <c r="C20" i="7"/>
  <c r="C19" i="7"/>
  <c r="C18" i="7"/>
  <c r="C17" i="7"/>
  <c r="C16" i="7"/>
  <c r="C15" i="7"/>
  <c r="C14" i="7"/>
  <c r="C13" i="7"/>
  <c r="C11" i="7"/>
  <c r="C10" i="7"/>
  <c r="C9" i="7"/>
  <c r="C8" i="7"/>
  <c r="C7" i="7"/>
  <c r="C60" i="7" l="1"/>
  <c r="C41" i="7"/>
  <c r="C66" i="7" s="1"/>
  <c r="C68" i="7" s="1"/>
  <c r="C12" i="7"/>
  <c r="C22" i="7"/>
  <c r="C29" i="7"/>
  <c r="C42" i="7" s="1"/>
  <c r="C44" i="7" s="1"/>
  <c r="C71" i="7" l="1"/>
  <c r="C46" i="7"/>
  <c r="DE9" i="22"/>
  <c r="DD9" i="22"/>
  <c r="DC9" i="22"/>
  <c r="DB9" i="22"/>
  <c r="DA9" i="22"/>
  <c r="CZ9" i="22"/>
  <c r="CY9" i="22"/>
  <c r="CX9" i="22"/>
  <c r="CW9" i="22"/>
  <c r="D21" i="2"/>
  <c r="E21" i="2"/>
  <c r="F21" i="2"/>
  <c r="G21" i="2"/>
  <c r="H21" i="2"/>
  <c r="I21" i="2"/>
  <c r="J21" i="2"/>
  <c r="K21" i="2"/>
  <c r="L21" i="2"/>
  <c r="M21" i="2"/>
  <c r="N21" i="2"/>
  <c r="C21" i="2"/>
  <c r="A2" i="2"/>
  <c r="DC7" i="22" l="1"/>
  <c r="DC10" i="22" s="1"/>
  <c r="DC12" i="22" s="1"/>
  <c r="CZ7" i="22"/>
  <c r="CZ10" i="22" s="1"/>
  <c r="CZ12" i="22" s="1"/>
  <c r="DD7" i="22"/>
  <c r="DD10" i="22" s="1"/>
  <c r="DD12" i="22" s="1"/>
  <c r="DE7" i="22"/>
  <c r="DE10" i="22" s="1"/>
  <c r="DE12" i="22" s="1"/>
  <c r="CW7" i="22"/>
  <c r="CW10" i="22" s="1"/>
  <c r="CW12" i="22" s="1"/>
  <c r="DA7" i="22"/>
  <c r="DA10" i="22" s="1"/>
  <c r="DA12" i="22" s="1"/>
  <c r="DB7" i="22"/>
  <c r="DB10" i="22" s="1"/>
  <c r="DB12" i="22" s="1"/>
  <c r="CX7" i="22"/>
  <c r="CX10" i="22" s="1"/>
  <c r="CX12" i="22" s="1"/>
  <c r="CY7" i="22"/>
  <c r="CY10" i="22" s="1"/>
  <c r="CY12" i="22" s="1"/>
  <c r="D87" i="23" l="1"/>
  <c r="E87" i="23"/>
  <c r="F87" i="23"/>
  <c r="G87" i="23"/>
  <c r="H87" i="23"/>
  <c r="I87" i="23"/>
  <c r="J87" i="23"/>
  <c r="K87" i="23"/>
  <c r="C87" i="23"/>
  <c r="D95" i="23"/>
  <c r="E95" i="23"/>
  <c r="F95" i="23"/>
  <c r="G95" i="23"/>
  <c r="H95" i="23"/>
  <c r="I95" i="23"/>
  <c r="J95" i="23"/>
  <c r="K95" i="23"/>
  <c r="L95" i="23"/>
  <c r="M95" i="23"/>
  <c r="N95" i="23"/>
  <c r="C95" i="23"/>
  <c r="D83" i="23"/>
  <c r="D94" i="23" s="1"/>
  <c r="E83" i="23"/>
  <c r="E94" i="23" s="1"/>
  <c r="F83" i="23"/>
  <c r="F94" i="23" s="1"/>
  <c r="G83" i="23"/>
  <c r="G94" i="23" s="1"/>
  <c r="H83" i="23"/>
  <c r="H94" i="23" s="1"/>
  <c r="I83" i="23"/>
  <c r="I94" i="23" s="1"/>
  <c r="J83" i="23"/>
  <c r="J94" i="23" s="1"/>
  <c r="K83" i="23"/>
  <c r="K94" i="23" s="1"/>
  <c r="L83" i="23"/>
  <c r="L94" i="23" s="1"/>
  <c r="M83" i="23"/>
  <c r="M94" i="23" s="1"/>
  <c r="N83" i="23"/>
  <c r="N94" i="23" s="1"/>
  <c r="C83" i="23"/>
  <c r="C94" i="23" s="1"/>
  <c r="D82" i="23"/>
  <c r="E82" i="23"/>
  <c r="F82" i="23"/>
  <c r="G82" i="23"/>
  <c r="H82" i="23"/>
  <c r="I82" i="23"/>
  <c r="J82" i="23"/>
  <c r="K82" i="23"/>
  <c r="L82" i="23"/>
  <c r="M82" i="23"/>
  <c r="N82" i="23"/>
  <c r="C82" i="23"/>
  <c r="D80" i="23"/>
  <c r="E80" i="23"/>
  <c r="F80" i="23"/>
  <c r="G80" i="23"/>
  <c r="H80" i="23"/>
  <c r="I80" i="23"/>
  <c r="J80" i="23"/>
  <c r="K80" i="23"/>
  <c r="L80" i="23"/>
  <c r="M80" i="23"/>
  <c r="N80" i="23"/>
  <c r="C80" i="23"/>
  <c r="N72" i="23"/>
  <c r="M72" i="23"/>
  <c r="L72" i="23"/>
  <c r="N71" i="23"/>
  <c r="M71" i="23"/>
  <c r="L71" i="23"/>
  <c r="D64" i="23"/>
  <c r="E64" i="23"/>
  <c r="F64" i="23"/>
  <c r="G64" i="23"/>
  <c r="H64" i="23"/>
  <c r="I64" i="23"/>
  <c r="J64" i="23"/>
  <c r="K64" i="23"/>
  <c r="L64" i="23"/>
  <c r="M64" i="23"/>
  <c r="N64" i="23"/>
  <c r="D63" i="23"/>
  <c r="E63" i="23"/>
  <c r="F63" i="23"/>
  <c r="G63" i="23"/>
  <c r="H63" i="23"/>
  <c r="I63" i="23"/>
  <c r="J63" i="23"/>
  <c r="K63" i="23"/>
  <c r="L63" i="23"/>
  <c r="M63" i="23"/>
  <c r="N63" i="23"/>
  <c r="C63" i="23"/>
  <c r="D56" i="23"/>
  <c r="E56" i="23"/>
  <c r="F56" i="23"/>
  <c r="G56" i="23"/>
  <c r="H56" i="23"/>
  <c r="I56" i="23"/>
  <c r="J56" i="23"/>
  <c r="K56" i="23"/>
  <c r="L56" i="23"/>
  <c r="M56" i="23"/>
  <c r="N56" i="23"/>
  <c r="C56" i="23"/>
  <c r="C50" i="23"/>
  <c r="D46" i="23"/>
  <c r="E46" i="23"/>
  <c r="F46" i="23"/>
  <c r="G46" i="23"/>
  <c r="H46" i="23"/>
  <c r="I46" i="23"/>
  <c r="J46" i="23"/>
  <c r="K46" i="23"/>
  <c r="L46" i="23"/>
  <c r="M46" i="23"/>
  <c r="N46" i="23"/>
  <c r="C46" i="23"/>
  <c r="D105" i="23"/>
  <c r="E105" i="23"/>
  <c r="F105" i="23"/>
  <c r="G105" i="23"/>
  <c r="H105" i="23"/>
  <c r="I105" i="23"/>
  <c r="J105" i="23"/>
  <c r="K105" i="23"/>
  <c r="L105" i="23"/>
  <c r="M105" i="23"/>
  <c r="N105" i="23"/>
  <c r="C105" i="23"/>
  <c r="D104" i="23"/>
  <c r="E104" i="23"/>
  <c r="F104" i="23"/>
  <c r="G104" i="23"/>
  <c r="H104" i="23"/>
  <c r="I104" i="23"/>
  <c r="J104" i="23"/>
  <c r="K104" i="23"/>
  <c r="L104" i="23"/>
  <c r="M104" i="23"/>
  <c r="N104" i="23"/>
  <c r="C104" i="23"/>
  <c r="D12" i="23"/>
  <c r="E12" i="23"/>
  <c r="F12" i="23"/>
  <c r="G12" i="23"/>
  <c r="H12" i="23"/>
  <c r="I12" i="23"/>
  <c r="J12" i="23"/>
  <c r="K12" i="23"/>
  <c r="L12" i="23"/>
  <c r="M12" i="23"/>
  <c r="N12" i="23"/>
  <c r="C12" i="23"/>
  <c r="D11" i="23"/>
  <c r="E11" i="23"/>
  <c r="F11" i="23"/>
  <c r="G11" i="23"/>
  <c r="H11" i="23"/>
  <c r="I11" i="23"/>
  <c r="J11" i="23"/>
  <c r="K11" i="23"/>
  <c r="L11" i="23"/>
  <c r="M11" i="23"/>
  <c r="N11" i="23"/>
  <c r="C11" i="23"/>
  <c r="D10" i="23"/>
  <c r="E10" i="23"/>
  <c r="F10" i="23"/>
  <c r="G10" i="23"/>
  <c r="H10" i="23"/>
  <c r="I10" i="23"/>
  <c r="J10" i="23"/>
  <c r="K10" i="23"/>
  <c r="L10" i="23"/>
  <c r="M10" i="23"/>
  <c r="N10" i="23"/>
  <c r="C10" i="23"/>
  <c r="D8" i="23"/>
  <c r="E8" i="23"/>
  <c r="F8" i="23"/>
  <c r="G8" i="23"/>
  <c r="H8" i="23"/>
  <c r="I8" i="23"/>
  <c r="J8" i="23"/>
  <c r="K8" i="23"/>
  <c r="L8" i="23"/>
  <c r="M8" i="23"/>
  <c r="N8" i="23"/>
  <c r="C8" i="23"/>
  <c r="D7" i="23"/>
  <c r="E7" i="23"/>
  <c r="F7" i="23"/>
  <c r="G7" i="23"/>
  <c r="H7" i="23"/>
  <c r="I7" i="23"/>
  <c r="J7" i="23"/>
  <c r="K7" i="23"/>
  <c r="L7" i="23"/>
  <c r="M7" i="23"/>
  <c r="N7" i="23"/>
  <c r="C7" i="23"/>
  <c r="O97" i="23"/>
  <c r="O96" i="23"/>
  <c r="O91" i="23"/>
  <c r="O90" i="23"/>
  <c r="B82" i="23"/>
  <c r="B81" i="23"/>
  <c r="N50" i="23"/>
  <c r="M50" i="23"/>
  <c r="L50" i="23"/>
  <c r="K50" i="23"/>
  <c r="J50" i="23"/>
  <c r="I50" i="23"/>
  <c r="H50" i="23"/>
  <c r="G50" i="23"/>
  <c r="F50" i="23"/>
  <c r="E50" i="23"/>
  <c r="D50" i="23"/>
  <c r="J65" i="23" l="1"/>
  <c r="L106" i="23"/>
  <c r="I65" i="23"/>
  <c r="D106" i="23"/>
  <c r="D107" i="23" s="1"/>
  <c r="H106" i="23"/>
  <c r="H107" i="23" s="1"/>
  <c r="N73" i="23"/>
  <c r="N75" i="23" s="1"/>
  <c r="I106" i="23"/>
  <c r="I108" i="23" s="1"/>
  <c r="M106" i="23"/>
  <c r="M108" i="23" s="1"/>
  <c r="L73" i="23"/>
  <c r="L75" i="23" s="1"/>
  <c r="M73" i="23"/>
  <c r="M75" i="23" s="1"/>
  <c r="G65" i="23"/>
  <c r="N106" i="23"/>
  <c r="N107" i="23" s="1"/>
  <c r="N65" i="23"/>
  <c r="O87" i="23"/>
  <c r="J106" i="23"/>
  <c r="J108" i="23" s="1"/>
  <c r="E65" i="23"/>
  <c r="G106" i="23"/>
  <c r="G107" i="23" s="1"/>
  <c r="F65" i="23"/>
  <c r="F106" i="23"/>
  <c r="F108" i="23" s="1"/>
  <c r="E106" i="23"/>
  <c r="E108" i="23" s="1"/>
  <c r="D65" i="23"/>
  <c r="H65" i="23"/>
  <c r="O95" i="23"/>
  <c r="M65" i="23"/>
  <c r="O105" i="23"/>
  <c r="O8" i="23"/>
  <c r="O104" i="23"/>
  <c r="L65" i="23"/>
  <c r="O12" i="23"/>
  <c r="O56" i="23"/>
  <c r="O11" i="23"/>
  <c r="O46" i="23"/>
  <c r="O80" i="23"/>
  <c r="K65" i="23"/>
  <c r="K106" i="23"/>
  <c r="K108" i="23" s="1"/>
  <c r="O10" i="23"/>
  <c r="L108" i="23"/>
  <c r="L107" i="23"/>
  <c r="D108" i="23"/>
  <c r="O94" i="23"/>
  <c r="O92" i="23"/>
  <c r="O63" i="23"/>
  <c r="C92" i="23"/>
  <c r="C99" i="23" s="1"/>
  <c r="O83" i="23"/>
  <c r="C106" i="23"/>
  <c r="O7" i="23"/>
  <c r="H108" i="23" l="1"/>
  <c r="J107" i="23"/>
  <c r="M107" i="23"/>
  <c r="I107" i="23"/>
  <c r="F107" i="23"/>
  <c r="N108" i="23"/>
  <c r="E107" i="23"/>
  <c r="K107" i="23"/>
  <c r="G108" i="23"/>
  <c r="O106" i="23"/>
  <c r="K71" i="23"/>
  <c r="K72" i="23"/>
  <c r="C108" i="23"/>
  <c r="C107" i="23"/>
  <c r="CF13" i="22"/>
  <c r="BR13" i="22"/>
  <c r="BE13" i="22"/>
  <c r="AR13" i="22"/>
  <c r="AE13" i="22"/>
  <c r="R13" i="22"/>
  <c r="CV9" i="22"/>
  <c r="CU9" i="22"/>
  <c r="CT9" i="22"/>
  <c r="CR9" i="22"/>
  <c r="CQ9" i="22"/>
  <c r="CP9" i="22"/>
  <c r="CO9" i="22"/>
  <c r="CN9" i="22"/>
  <c r="CM9" i="22"/>
  <c r="CL9" i="22"/>
  <c r="CK9" i="22"/>
  <c r="CJ9" i="22"/>
  <c r="CI9" i="22"/>
  <c r="CH9" i="22"/>
  <c r="CG9" i="22"/>
  <c r="CE9" i="22"/>
  <c r="CD9" i="22"/>
  <c r="CC9" i="22"/>
  <c r="CB9" i="22"/>
  <c r="CA9" i="22"/>
  <c r="BZ9" i="22"/>
  <c r="BY9" i="22"/>
  <c r="BX9" i="22"/>
  <c r="BW9" i="22"/>
  <c r="BV9" i="22"/>
  <c r="BU9" i="22"/>
  <c r="BT9" i="22"/>
  <c r="BQ9" i="22"/>
  <c r="BP9" i="22"/>
  <c r="BO9" i="22"/>
  <c r="BN9" i="22"/>
  <c r="BM9" i="22"/>
  <c r="BL9" i="22"/>
  <c r="BK9" i="22"/>
  <c r="BJ9" i="22"/>
  <c r="BI9" i="22"/>
  <c r="BH9" i="22"/>
  <c r="BG9" i="22"/>
  <c r="BF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CF5" i="22"/>
  <c r="BR5" i="22"/>
  <c r="BE5" i="22"/>
  <c r="AR5" i="22"/>
  <c r="AE5" i="22"/>
  <c r="R5" i="22"/>
  <c r="L4" i="21"/>
  <c r="M4" i="21"/>
  <c r="K4" i="21"/>
  <c r="C4" i="21"/>
  <c r="D4" i="21"/>
  <c r="E4" i="21"/>
  <c r="F4" i="21"/>
  <c r="G4" i="21"/>
  <c r="H4" i="21"/>
  <c r="I4" i="21"/>
  <c r="J4" i="21"/>
  <c r="B4" i="21"/>
  <c r="L2" i="21"/>
  <c r="M2" i="21"/>
  <c r="K2" i="21"/>
  <c r="C2" i="21"/>
  <c r="D2" i="21"/>
  <c r="E2" i="21"/>
  <c r="F2" i="21"/>
  <c r="G2" i="21"/>
  <c r="H2" i="21"/>
  <c r="I2" i="21"/>
  <c r="J2" i="21"/>
  <c r="B2" i="21"/>
  <c r="A4" i="21"/>
  <c r="A2" i="21"/>
  <c r="M1" i="21"/>
  <c r="L1" i="21"/>
  <c r="K1" i="21"/>
  <c r="J1" i="21"/>
  <c r="I1" i="21"/>
  <c r="H1" i="21"/>
  <c r="G1" i="21"/>
  <c r="F1" i="21"/>
  <c r="E1" i="21"/>
  <c r="D1" i="21"/>
  <c r="C1" i="21"/>
  <c r="B1" i="21"/>
  <c r="CS5" i="22" l="1"/>
  <c r="K73" i="23"/>
  <c r="K75" i="23" s="1"/>
  <c r="BS13" i="22"/>
  <c r="G6" i="21"/>
  <c r="B6" i="21"/>
  <c r="C6" i="21"/>
  <c r="BS5" i="22"/>
  <c r="K6" i="21"/>
  <c r="J6" i="21"/>
  <c r="H6" i="21"/>
  <c r="N2" i="21"/>
  <c r="N4" i="21"/>
  <c r="H8" i="21" s="1"/>
  <c r="I6" i="21"/>
  <c r="D6" i="21"/>
  <c r="L6" i="21"/>
  <c r="E6" i="21"/>
  <c r="M6" i="21"/>
  <c r="F6" i="21"/>
  <c r="L8" i="21" l="1"/>
  <c r="K8" i="21"/>
  <c r="F8" i="21"/>
  <c r="N6" i="21"/>
  <c r="M8" i="21"/>
  <c r="E8" i="21"/>
  <c r="C8" i="21"/>
  <c r="D8" i="21"/>
  <c r="G8" i="21"/>
  <c r="I8" i="21"/>
  <c r="B8" i="21"/>
  <c r="J8" i="21"/>
  <c r="L10" i="21" l="1"/>
  <c r="C10" i="21"/>
  <c r="AJ6" i="22" s="1"/>
  <c r="AJ7" i="22" s="1"/>
  <c r="AJ10" i="22" s="1"/>
  <c r="AJ12" i="22" s="1"/>
  <c r="AJ14" i="22" s="1"/>
  <c r="AJ20" i="22" s="1"/>
  <c r="AJ21" i="22" s="1"/>
  <c r="BJ6" i="22"/>
  <c r="BJ7" i="22" s="1"/>
  <c r="BJ10" i="22" s="1"/>
  <c r="BJ12" i="22" s="1"/>
  <c r="BJ14" i="22" s="1"/>
  <c r="BJ20" i="22" s="1"/>
  <c r="BJ21" i="22" s="1"/>
  <c r="W6" i="22"/>
  <c r="W7" i="22" s="1"/>
  <c r="W10" i="22" s="1"/>
  <c r="W12" i="22" s="1"/>
  <c r="W14" i="22" s="1"/>
  <c r="W20" i="22" s="1"/>
  <c r="W21" i="22" s="1"/>
  <c r="CK6" i="22"/>
  <c r="CK7" i="22" s="1"/>
  <c r="CK10" i="22" s="1"/>
  <c r="CK12" i="22" s="1"/>
  <c r="BU6" i="22"/>
  <c r="BU7" i="22" s="1"/>
  <c r="BU10" i="22" s="1"/>
  <c r="BU12" i="22" s="1"/>
  <c r="BU14" i="22" s="1"/>
  <c r="BU20" i="22" s="1"/>
  <c r="BU21" i="22" s="1"/>
  <c r="AT6" i="22"/>
  <c r="AT7" i="22" s="1"/>
  <c r="AT10" i="22" s="1"/>
  <c r="AT12" i="22" s="1"/>
  <c r="AT14" i="22" s="1"/>
  <c r="AT20" i="22" s="1"/>
  <c r="AT21" i="22" s="1"/>
  <c r="T6" i="22"/>
  <c r="T7" i="22" s="1"/>
  <c r="T10" i="22" s="1"/>
  <c r="T12" i="22" s="1"/>
  <c r="T14" i="22" s="1"/>
  <c r="T20" i="22" s="1"/>
  <c r="T21" i="22" s="1"/>
  <c r="CH6" i="22"/>
  <c r="CH7" i="22" s="1"/>
  <c r="CH10" i="22" s="1"/>
  <c r="CH12" i="22" s="1"/>
  <c r="CH14" i="22" s="1"/>
  <c r="CH20" i="22" s="1"/>
  <c r="CH21" i="22" s="1"/>
  <c r="BG6" i="22"/>
  <c r="BG7" i="22" s="1"/>
  <c r="BG10" i="22" s="1"/>
  <c r="BG12" i="22" s="1"/>
  <c r="BG14" i="22" s="1"/>
  <c r="BG20" i="22" s="1"/>
  <c r="BG21" i="22" s="1"/>
  <c r="AG6" i="22"/>
  <c r="AG7" i="22" s="1"/>
  <c r="AG10" i="22" s="1"/>
  <c r="AG12" i="22" s="1"/>
  <c r="AG14" i="22" s="1"/>
  <c r="AG20" i="22" s="1"/>
  <c r="AG21" i="22" s="1"/>
  <c r="G6" i="22"/>
  <c r="G7" i="22" s="1"/>
  <c r="G10" i="22" s="1"/>
  <c r="G12" i="22" s="1"/>
  <c r="G14" i="22" s="1"/>
  <c r="G20" i="22" s="1"/>
  <c r="G21" i="22" s="1"/>
  <c r="H10" i="21"/>
  <c r="E10" i="21"/>
  <c r="J10" i="21"/>
  <c r="CR6" i="22" s="1"/>
  <c r="CR7" i="22" s="1"/>
  <c r="CR10" i="22" s="1"/>
  <c r="CR12" i="22" s="1"/>
  <c r="M10" i="21"/>
  <c r="D10" i="21"/>
  <c r="N8" i="21"/>
  <c r="B10" i="21"/>
  <c r="I10" i="21"/>
  <c r="F10" i="21"/>
  <c r="G10" i="21"/>
  <c r="K10" i="21"/>
  <c r="AW6" i="22" l="1"/>
  <c r="AW7" i="22" s="1"/>
  <c r="AW10" i="22" s="1"/>
  <c r="AW12" i="22" s="1"/>
  <c r="AW14" i="22" s="1"/>
  <c r="AW20" i="22" s="1"/>
  <c r="AW21" i="22" s="1"/>
  <c r="BX6" i="22"/>
  <c r="BX7" i="22" s="1"/>
  <c r="BX10" i="22" s="1"/>
  <c r="BX12" i="22" s="1"/>
  <c r="BX14" i="22" s="1"/>
  <c r="BX20" i="22" s="1"/>
  <c r="BX21" i="22" s="1"/>
  <c r="J6" i="22"/>
  <c r="J7" i="22" s="1"/>
  <c r="J10" i="22" s="1"/>
  <c r="J12" i="22" s="1"/>
  <c r="J14" i="22" s="1"/>
  <c r="J20" i="22" s="1"/>
  <c r="J21" i="22" s="1"/>
  <c r="CV7" i="22"/>
  <c r="CV10" i="22" s="1"/>
  <c r="CV12" i="22" s="1"/>
  <c r="DI7" i="22"/>
  <c r="DI10" i="22" s="1"/>
  <c r="DI12" i="22" s="1"/>
  <c r="DG7" i="22"/>
  <c r="DG10" i="22" s="1"/>
  <c r="DG12" i="22" s="1"/>
  <c r="CU7" i="22"/>
  <c r="CU10" i="22" s="1"/>
  <c r="CU12" i="22" s="1"/>
  <c r="DH7" i="22"/>
  <c r="DH10" i="22" s="1"/>
  <c r="DH12" i="22" s="1"/>
  <c r="CA6" i="22"/>
  <c r="CA7" i="22" s="1"/>
  <c r="CA10" i="22" s="1"/>
  <c r="CA12" i="22" s="1"/>
  <c r="CA14" i="22" s="1"/>
  <c r="CA20" i="22" s="1"/>
  <c r="CA21" i="22" s="1"/>
  <c r="AZ6" i="22"/>
  <c r="AZ7" i="22" s="1"/>
  <c r="AZ10" i="22" s="1"/>
  <c r="AZ12" i="22" s="1"/>
  <c r="AZ14" i="22" s="1"/>
  <c r="AZ20" i="22" s="1"/>
  <c r="AZ21" i="22" s="1"/>
  <c r="Z6" i="22"/>
  <c r="Z7" i="22" s="1"/>
  <c r="Z10" i="22" s="1"/>
  <c r="Z12" i="22" s="1"/>
  <c r="Z14" i="22" s="1"/>
  <c r="Z20" i="22" s="1"/>
  <c r="Z21" i="22" s="1"/>
  <c r="BM6" i="22"/>
  <c r="BM7" i="22" s="1"/>
  <c r="BM10" i="22" s="1"/>
  <c r="BM12" i="22" s="1"/>
  <c r="BM14" i="22" s="1"/>
  <c r="BM20" i="22" s="1"/>
  <c r="BM21" i="22" s="1"/>
  <c r="AM6" i="22"/>
  <c r="AM7" i="22" s="1"/>
  <c r="AM10" i="22" s="1"/>
  <c r="AM12" i="22" s="1"/>
  <c r="AM14" i="22" s="1"/>
  <c r="AM20" i="22" s="1"/>
  <c r="AM21" i="22" s="1"/>
  <c r="M6" i="22"/>
  <c r="M7" i="22" s="1"/>
  <c r="M10" i="22" s="1"/>
  <c r="M12" i="22" s="1"/>
  <c r="M14" i="22" s="1"/>
  <c r="M20" i="22" s="1"/>
  <c r="M21" i="22" s="1"/>
  <c r="CN6" i="22"/>
  <c r="CN7" i="22" s="1"/>
  <c r="CN10" i="22" s="1"/>
  <c r="CN12" i="22" s="1"/>
  <c r="CD6" i="22"/>
  <c r="CD7" i="22" s="1"/>
  <c r="CD10" i="22" s="1"/>
  <c r="CD12" i="22" s="1"/>
  <c r="CD14" i="22" s="1"/>
  <c r="CD20" i="22" s="1"/>
  <c r="CD21" i="22" s="1"/>
  <c r="BC6" i="22"/>
  <c r="BC7" i="22" s="1"/>
  <c r="BC10" i="22" s="1"/>
  <c r="BC12" i="22" s="1"/>
  <c r="BC14" i="22" s="1"/>
  <c r="BC20" i="22" s="1"/>
  <c r="BC21" i="22" s="1"/>
  <c r="AC6" i="22"/>
  <c r="AC7" i="22" s="1"/>
  <c r="AC10" i="22" s="1"/>
  <c r="AC12" i="22" s="1"/>
  <c r="AC14" i="22" s="1"/>
  <c r="AC20" i="22" s="1"/>
  <c r="AC21" i="22" s="1"/>
  <c r="BP6" i="22"/>
  <c r="BP7" i="22" s="1"/>
  <c r="BP10" i="22" s="1"/>
  <c r="BP12" i="22" s="1"/>
  <c r="BP14" i="22" s="1"/>
  <c r="BP20" i="22" s="1"/>
  <c r="BP21" i="22" s="1"/>
  <c r="P6" i="22"/>
  <c r="P7" i="22" s="1"/>
  <c r="P10" i="22" s="1"/>
  <c r="P12" i="22" s="1"/>
  <c r="P14" i="22" s="1"/>
  <c r="P20" i="22" s="1"/>
  <c r="P21" i="22" s="1"/>
  <c r="AP6" i="22"/>
  <c r="AP7" i="22" s="1"/>
  <c r="AP10" i="22" s="1"/>
  <c r="AP12" i="22" s="1"/>
  <c r="AP14" i="22" s="1"/>
  <c r="AP20" i="22" s="1"/>
  <c r="AP21" i="22" s="1"/>
  <c r="CQ6" i="22"/>
  <c r="CQ7" i="22" s="1"/>
  <c r="CQ10" i="22" s="1"/>
  <c r="CQ12" i="22" s="1"/>
  <c r="CC6" i="22"/>
  <c r="CC7" i="22" s="1"/>
  <c r="CC10" i="22" s="1"/>
  <c r="CC12" i="22" s="1"/>
  <c r="CC14" i="22" s="1"/>
  <c r="CC20" i="22" s="1"/>
  <c r="CC21" i="22" s="1"/>
  <c r="BB6" i="22"/>
  <c r="BB7" i="22" s="1"/>
  <c r="BB10" i="22" s="1"/>
  <c r="BB12" i="22" s="1"/>
  <c r="BB14" i="22" s="1"/>
  <c r="BB20" i="22" s="1"/>
  <c r="BB21" i="22" s="1"/>
  <c r="AB6" i="22"/>
  <c r="AB7" i="22" s="1"/>
  <c r="AB10" i="22" s="1"/>
  <c r="AB12" i="22" s="1"/>
  <c r="AB14" i="22" s="1"/>
  <c r="AB20" i="22" s="1"/>
  <c r="AB21" i="22" s="1"/>
  <c r="BO6" i="22"/>
  <c r="BO7" i="22" s="1"/>
  <c r="BO10" i="22" s="1"/>
  <c r="BO12" i="22" s="1"/>
  <c r="BO14" i="22" s="1"/>
  <c r="BO20" i="22" s="1"/>
  <c r="BO21" i="22" s="1"/>
  <c r="AO6" i="22"/>
  <c r="AO7" i="22" s="1"/>
  <c r="AO10" i="22" s="1"/>
  <c r="AO12" i="22" s="1"/>
  <c r="AO14" i="22" s="1"/>
  <c r="AO20" i="22" s="1"/>
  <c r="AO21" i="22" s="1"/>
  <c r="O6" i="22"/>
  <c r="O7" i="22" s="1"/>
  <c r="O10" i="22" s="1"/>
  <c r="O12" i="22" s="1"/>
  <c r="O14" i="22" s="1"/>
  <c r="O20" i="22" s="1"/>
  <c r="O21" i="22" s="1"/>
  <c r="CP6" i="22"/>
  <c r="CP7" i="22" s="1"/>
  <c r="CP10" i="22" s="1"/>
  <c r="CP12" i="22" s="1"/>
  <c r="BK6" i="22"/>
  <c r="BK7" i="22" s="1"/>
  <c r="BK10" i="22" s="1"/>
  <c r="BK12" i="22" s="1"/>
  <c r="BK14" i="22" s="1"/>
  <c r="BK20" i="22" s="1"/>
  <c r="BK21" i="22" s="1"/>
  <c r="AK6" i="22"/>
  <c r="AK7" i="22" s="1"/>
  <c r="AK10" i="22" s="1"/>
  <c r="AK12" i="22" s="1"/>
  <c r="AK14" i="22" s="1"/>
  <c r="AK20" i="22" s="1"/>
  <c r="AK21" i="22" s="1"/>
  <c r="K6" i="22"/>
  <c r="K7" i="22" s="1"/>
  <c r="K10" i="22" s="1"/>
  <c r="K12" i="22" s="1"/>
  <c r="K14" i="22" s="1"/>
  <c r="K20" i="22" s="1"/>
  <c r="K21" i="22" s="1"/>
  <c r="BY6" i="22"/>
  <c r="BY7" i="22" s="1"/>
  <c r="BY10" i="22" s="1"/>
  <c r="BY12" i="22" s="1"/>
  <c r="BY14" i="22" s="1"/>
  <c r="BY20" i="22" s="1"/>
  <c r="BY21" i="22" s="1"/>
  <c r="AX6" i="22"/>
  <c r="AX7" i="22" s="1"/>
  <c r="AX10" i="22" s="1"/>
  <c r="AX12" i="22" s="1"/>
  <c r="AX14" i="22" s="1"/>
  <c r="AX20" i="22" s="1"/>
  <c r="AX21" i="22" s="1"/>
  <c r="X6" i="22"/>
  <c r="X7" i="22" s="1"/>
  <c r="X10" i="22" s="1"/>
  <c r="X12" i="22" s="1"/>
  <c r="X14" i="22" s="1"/>
  <c r="X20" i="22" s="1"/>
  <c r="X21" i="22" s="1"/>
  <c r="CL6" i="22"/>
  <c r="CL7" i="22" s="1"/>
  <c r="CL10" i="22" s="1"/>
  <c r="CL12" i="22" s="1"/>
  <c r="BV6" i="22"/>
  <c r="BV7" i="22" s="1"/>
  <c r="BV10" i="22" s="1"/>
  <c r="BV12" i="22" s="1"/>
  <c r="BV14" i="22" s="1"/>
  <c r="BV20" i="22" s="1"/>
  <c r="BV21" i="22" s="1"/>
  <c r="AU6" i="22"/>
  <c r="AU7" i="22" s="1"/>
  <c r="AU10" i="22" s="1"/>
  <c r="AU12" i="22" s="1"/>
  <c r="AU14" i="22" s="1"/>
  <c r="AU20" i="22" s="1"/>
  <c r="AU21" i="22" s="1"/>
  <c r="U6" i="22"/>
  <c r="U7" i="22" s="1"/>
  <c r="U10" i="22" s="1"/>
  <c r="U12" i="22" s="1"/>
  <c r="U14" i="22" s="1"/>
  <c r="U20" i="22" s="1"/>
  <c r="U21" i="22" s="1"/>
  <c r="BH6" i="22"/>
  <c r="BH7" i="22" s="1"/>
  <c r="BH10" i="22" s="1"/>
  <c r="BH12" i="22" s="1"/>
  <c r="BH14" i="22" s="1"/>
  <c r="BH20" i="22" s="1"/>
  <c r="BH21" i="22" s="1"/>
  <c r="AH6" i="22"/>
  <c r="AH7" i="22" s="1"/>
  <c r="AH10" i="22" s="1"/>
  <c r="AH12" i="22" s="1"/>
  <c r="AH14" i="22" s="1"/>
  <c r="AH20" i="22" s="1"/>
  <c r="AH21" i="22" s="1"/>
  <c r="CI6" i="22"/>
  <c r="CI7" i="22" s="1"/>
  <c r="CI10" i="22" s="1"/>
  <c r="CI12" i="22" s="1"/>
  <c r="CI14" i="22" s="1"/>
  <c r="CI20" i="22" s="1"/>
  <c r="CI21" i="22" s="1"/>
  <c r="H6" i="22"/>
  <c r="H7" i="22" s="1"/>
  <c r="H10" i="22" s="1"/>
  <c r="H12" i="22" s="1"/>
  <c r="H14" i="22" s="1"/>
  <c r="H20" i="22" s="1"/>
  <c r="H21" i="22" s="1"/>
  <c r="BW6" i="22"/>
  <c r="BW7" i="22" s="1"/>
  <c r="BW10" i="22" s="1"/>
  <c r="BW12" i="22" s="1"/>
  <c r="BW14" i="22" s="1"/>
  <c r="BW20" i="22" s="1"/>
  <c r="BW21" i="22" s="1"/>
  <c r="BI6" i="22"/>
  <c r="BI7" i="22" s="1"/>
  <c r="BI10" i="22" s="1"/>
  <c r="BI12" i="22" s="1"/>
  <c r="BI14" i="22" s="1"/>
  <c r="BI20" i="22" s="1"/>
  <c r="BI21" i="22" s="1"/>
  <c r="AI6" i="22"/>
  <c r="AI7" i="22" s="1"/>
  <c r="AI10" i="22" s="1"/>
  <c r="AI12" i="22" s="1"/>
  <c r="AI14" i="22" s="1"/>
  <c r="AI20" i="22" s="1"/>
  <c r="AI21" i="22" s="1"/>
  <c r="I6" i="22"/>
  <c r="I7" i="22" s="1"/>
  <c r="I10" i="22" s="1"/>
  <c r="I12" i="22" s="1"/>
  <c r="I14" i="22" s="1"/>
  <c r="I20" i="22" s="1"/>
  <c r="I21" i="22" s="1"/>
  <c r="AV6" i="22"/>
  <c r="AV7" i="22" s="1"/>
  <c r="AV10" i="22" s="1"/>
  <c r="AV12" i="22" s="1"/>
  <c r="AV14" i="22" s="1"/>
  <c r="AV20" i="22" s="1"/>
  <c r="AV21" i="22" s="1"/>
  <c r="V6" i="22"/>
  <c r="V7" i="22" s="1"/>
  <c r="V10" i="22" s="1"/>
  <c r="V12" i="22" s="1"/>
  <c r="V14" i="22" s="1"/>
  <c r="V20" i="22" s="1"/>
  <c r="V21" i="22" s="1"/>
  <c r="CJ6" i="22"/>
  <c r="CJ7" i="22" s="1"/>
  <c r="CJ10" i="22" s="1"/>
  <c r="CJ12" i="22" s="1"/>
  <c r="F6" i="22"/>
  <c r="BT6" i="22"/>
  <c r="AS6" i="22"/>
  <c r="S6" i="22"/>
  <c r="CG6" i="22"/>
  <c r="BF6" i="22"/>
  <c r="AF6" i="22"/>
  <c r="BD6" i="22"/>
  <c r="BD7" i="22" s="1"/>
  <c r="BD10" i="22" s="1"/>
  <c r="BD12" i="22" s="1"/>
  <c r="BD14" i="22" s="1"/>
  <c r="BD20" i="22" s="1"/>
  <c r="BD21" i="22" s="1"/>
  <c r="BQ6" i="22"/>
  <c r="BQ7" i="22" s="1"/>
  <c r="BQ10" i="22" s="1"/>
  <c r="BQ12" i="22" s="1"/>
  <c r="BQ14" i="22" s="1"/>
  <c r="BQ20" i="22" s="1"/>
  <c r="BQ21" i="22" s="1"/>
  <c r="AQ6" i="22"/>
  <c r="AQ7" i="22" s="1"/>
  <c r="AQ10" i="22" s="1"/>
  <c r="AQ12" i="22" s="1"/>
  <c r="AQ14" i="22" s="1"/>
  <c r="AQ20" i="22" s="1"/>
  <c r="AQ21" i="22" s="1"/>
  <c r="Q6" i="22"/>
  <c r="Q7" i="22" s="1"/>
  <c r="Q10" i="22" s="1"/>
  <c r="Q12" i="22" s="1"/>
  <c r="Q14" i="22" s="1"/>
  <c r="Q20" i="22" s="1"/>
  <c r="Q21" i="22" s="1"/>
  <c r="AD6" i="22"/>
  <c r="AD7" i="22" s="1"/>
  <c r="AD10" i="22" s="1"/>
  <c r="AD12" i="22" s="1"/>
  <c r="AD14" i="22" s="1"/>
  <c r="AD20" i="22" s="1"/>
  <c r="AD21" i="22" s="1"/>
  <c r="CE6" i="22"/>
  <c r="CE7" i="22" s="1"/>
  <c r="CE10" i="22" s="1"/>
  <c r="CE12" i="22" s="1"/>
  <c r="CE14" i="22" s="1"/>
  <c r="CE20" i="22" s="1"/>
  <c r="CE21" i="22" s="1"/>
  <c r="CB6" i="22"/>
  <c r="CB7" i="22" s="1"/>
  <c r="CB10" i="22" s="1"/>
  <c r="CB12" i="22" s="1"/>
  <c r="CB14" i="22" s="1"/>
  <c r="CB20" i="22" s="1"/>
  <c r="CB21" i="22" s="1"/>
  <c r="BA6" i="22"/>
  <c r="BA7" i="22" s="1"/>
  <c r="BA10" i="22" s="1"/>
  <c r="BA12" i="22" s="1"/>
  <c r="BA14" i="22" s="1"/>
  <c r="BA20" i="22" s="1"/>
  <c r="BA21" i="22" s="1"/>
  <c r="AA6" i="22"/>
  <c r="AA7" i="22" s="1"/>
  <c r="AA10" i="22" s="1"/>
  <c r="AA12" i="22" s="1"/>
  <c r="AA14" i="22" s="1"/>
  <c r="AA20" i="22" s="1"/>
  <c r="AA21" i="22" s="1"/>
  <c r="BN6" i="22"/>
  <c r="BN7" i="22" s="1"/>
  <c r="BN10" i="22" s="1"/>
  <c r="BN12" i="22" s="1"/>
  <c r="BN14" i="22" s="1"/>
  <c r="BN20" i="22" s="1"/>
  <c r="BN21" i="22" s="1"/>
  <c r="AN6" i="22"/>
  <c r="AN7" i="22" s="1"/>
  <c r="AN10" i="22" s="1"/>
  <c r="AN12" i="22" s="1"/>
  <c r="AN14" i="22" s="1"/>
  <c r="AN20" i="22" s="1"/>
  <c r="AN21" i="22" s="1"/>
  <c r="N6" i="22"/>
  <c r="N7" i="22" s="1"/>
  <c r="N10" i="22" s="1"/>
  <c r="N12" i="22" s="1"/>
  <c r="N14" i="22" s="1"/>
  <c r="N20" i="22" s="1"/>
  <c r="N21" i="22" s="1"/>
  <c r="CO6" i="22"/>
  <c r="CO7" i="22" s="1"/>
  <c r="CO10" i="22" s="1"/>
  <c r="CO12" i="22" s="1"/>
  <c r="BL6" i="22"/>
  <c r="BL7" i="22" s="1"/>
  <c r="BL10" i="22" s="1"/>
  <c r="BL12" i="22" s="1"/>
  <c r="BL14" i="22" s="1"/>
  <c r="BL20" i="22" s="1"/>
  <c r="BL21" i="22" s="1"/>
  <c r="AL6" i="22"/>
  <c r="AL7" i="22" s="1"/>
  <c r="AL10" i="22" s="1"/>
  <c r="AL12" i="22" s="1"/>
  <c r="AL14" i="22" s="1"/>
  <c r="AL20" i="22" s="1"/>
  <c r="AL21" i="22" s="1"/>
  <c r="L6" i="22"/>
  <c r="L7" i="22" s="1"/>
  <c r="L10" i="22" s="1"/>
  <c r="L12" i="22" s="1"/>
  <c r="L14" i="22" s="1"/>
  <c r="L20" i="22" s="1"/>
  <c r="L21" i="22" s="1"/>
  <c r="BZ6" i="22"/>
  <c r="BZ7" i="22" s="1"/>
  <c r="BZ10" i="22" s="1"/>
  <c r="BZ12" i="22" s="1"/>
  <c r="BZ14" i="22" s="1"/>
  <c r="BZ20" i="22" s="1"/>
  <c r="BZ21" i="22" s="1"/>
  <c r="AY6" i="22"/>
  <c r="AY7" i="22" s="1"/>
  <c r="AY10" i="22" s="1"/>
  <c r="AY12" i="22" s="1"/>
  <c r="AY14" i="22" s="1"/>
  <c r="AY20" i="22" s="1"/>
  <c r="AY21" i="22" s="1"/>
  <c r="Y6" i="22"/>
  <c r="Y7" i="22" s="1"/>
  <c r="Y10" i="22" s="1"/>
  <c r="Y12" i="22" s="1"/>
  <c r="Y14" i="22" s="1"/>
  <c r="Y20" i="22" s="1"/>
  <c r="Y21" i="22" s="1"/>
  <c r="CM6" i="22"/>
  <c r="CM7" i="22" s="1"/>
  <c r="CM10" i="22" s="1"/>
  <c r="CM12" i="22" s="1"/>
  <c r="N10" i="21"/>
  <c r="DF6" i="22" l="1"/>
  <c r="CT7" i="22"/>
  <c r="CG7" i="22"/>
  <c r="CG10" i="22" s="1"/>
  <c r="CS6" i="22"/>
  <c r="AS7" i="22"/>
  <c r="AS10" i="22" s="1"/>
  <c r="BE6" i="22"/>
  <c r="BE7" i="22" s="1"/>
  <c r="BT7" i="22"/>
  <c r="BT10" i="22" s="1"/>
  <c r="CF6" i="22"/>
  <c r="CF7" i="22" s="1"/>
  <c r="BF7" i="22"/>
  <c r="BF10" i="22" s="1"/>
  <c r="BR6" i="22"/>
  <c r="BR7" i="22" s="1"/>
  <c r="F7" i="22"/>
  <c r="F10" i="22" s="1"/>
  <c r="R6" i="22"/>
  <c r="S7" i="22"/>
  <c r="S10" i="22" s="1"/>
  <c r="AE6" i="22"/>
  <c r="AE7" i="22" s="1"/>
  <c r="AF7" i="22"/>
  <c r="AF10" i="22" s="1"/>
  <c r="AR6" i="22"/>
  <c r="AR7" i="22" s="1"/>
  <c r="CT10" i="22" l="1"/>
  <c r="DF7" i="22"/>
  <c r="CS7" i="22"/>
  <c r="CG12" i="22"/>
  <c r="CS10" i="22"/>
  <c r="R7" i="22"/>
  <c r="BS6" i="22"/>
  <c r="DS6" i="22" s="1"/>
  <c r="BR10" i="22"/>
  <c r="BF12" i="22"/>
  <c r="AF12" i="22"/>
  <c r="AR10" i="22"/>
  <c r="F12" i="22"/>
  <c r="R10" i="22"/>
  <c r="S12" i="22"/>
  <c r="AE10" i="22"/>
  <c r="CF10" i="22"/>
  <c r="BT12" i="22"/>
  <c r="AS12" i="22"/>
  <c r="BE10" i="22"/>
  <c r="J71" i="23"/>
  <c r="I71" i="23"/>
  <c r="CT12" i="22" l="1"/>
  <c r="DF12" i="22" s="1"/>
  <c r="DF10" i="22"/>
  <c r="CG14" i="22"/>
  <c r="CG20" i="22" s="1"/>
  <c r="CS12" i="22"/>
  <c r="BS10" i="22"/>
  <c r="DS10" i="22" s="1"/>
  <c r="F14" i="22"/>
  <c r="F20" i="22" s="1"/>
  <c r="R12" i="22"/>
  <c r="AS14" i="22"/>
  <c r="AS20" i="22" s="1"/>
  <c r="BE12" i="22"/>
  <c r="BE14" i="22" s="1"/>
  <c r="AF14" i="22"/>
  <c r="AF20" i="22" s="1"/>
  <c r="AR12" i="22"/>
  <c r="AR14" i="22" s="1"/>
  <c r="BT14" i="22"/>
  <c r="BT20" i="22" s="1"/>
  <c r="CF12" i="22"/>
  <c r="BR12" i="22"/>
  <c r="BR14" i="22" s="1"/>
  <c r="BF14" i="22"/>
  <c r="BF20" i="22" s="1"/>
  <c r="DS7" i="22"/>
  <c r="BS7" i="22"/>
  <c r="S14" i="22"/>
  <c r="S20" i="22" s="1"/>
  <c r="AE12" i="22"/>
  <c r="AE14" i="22" s="1"/>
  <c r="J72" i="23" l="1"/>
  <c r="J73" i="23" s="1"/>
  <c r="J75" i="23" s="1"/>
  <c r="I72" i="23"/>
  <c r="I73" i="23" s="1"/>
  <c r="I75" i="23" s="1"/>
  <c r="CG21" i="22"/>
  <c r="BT21" i="22"/>
  <c r="CF21" i="22" s="1"/>
  <c r="CF20" i="22"/>
  <c r="AF21" i="22"/>
  <c r="AR21" i="22" s="1"/>
  <c r="AR20" i="22"/>
  <c r="CF14" i="22"/>
  <c r="S21" i="22"/>
  <c r="AE21" i="22" s="1"/>
  <c r="AE20" i="22"/>
  <c r="BE20" i="22"/>
  <c r="AS21" i="22"/>
  <c r="BE21" i="22" s="1"/>
  <c r="BR20" i="22"/>
  <c r="BF21" i="22"/>
  <c r="BR21" i="22" s="1"/>
  <c r="BS12" i="22"/>
  <c r="BS14" i="22" s="1"/>
  <c r="R14" i="22"/>
  <c r="R20" i="22"/>
  <c r="F21" i="22"/>
  <c r="R21" i="22" s="1"/>
  <c r="H71" i="23"/>
  <c r="DS12" i="22" l="1"/>
  <c r="BS20" i="22"/>
  <c r="BS21" i="22"/>
  <c r="H72" i="23" l="1"/>
  <c r="H73" i="23" s="1"/>
  <c r="H75" i="23" s="1"/>
  <c r="G71" i="23"/>
  <c r="G72" i="23" l="1"/>
  <c r="G73" i="23" s="1"/>
  <c r="G75" i="23" s="1"/>
  <c r="F71" i="23" l="1"/>
  <c r="F72" i="23" l="1"/>
  <c r="F73" i="23" s="1"/>
  <c r="F75" i="23" s="1"/>
  <c r="E71" i="23"/>
  <c r="D71" i="23" l="1"/>
  <c r="E72" i="23" l="1"/>
  <c r="E73" i="23" s="1"/>
  <c r="E75" i="23" s="1"/>
  <c r="D72" i="23"/>
  <c r="D73" i="23" s="1"/>
  <c r="D75" i="23" s="1"/>
  <c r="C71" i="23" l="1"/>
  <c r="O71" i="23" l="1"/>
  <c r="C72" i="23" l="1"/>
  <c r="C64" i="23"/>
  <c r="C65" i="23" l="1"/>
  <c r="O65" i="23" s="1"/>
  <c r="O64" i="23"/>
  <c r="O72" i="23"/>
  <c r="C73" i="23"/>
  <c r="C75" i="23" l="1"/>
  <c r="O73" i="23"/>
  <c r="O75" i="23" l="1"/>
  <c r="J14" i="2" l="1"/>
  <c r="J9" i="23" s="1"/>
  <c r="J13" i="23" s="1"/>
  <c r="J47" i="23" l="1"/>
  <c r="J48" i="23" s="1"/>
  <c r="J51" i="23" s="1"/>
  <c r="J53" i="23" s="1"/>
  <c r="J14" i="23"/>
  <c r="J15" i="23" s="1"/>
  <c r="J23" i="2"/>
  <c r="J33" i="23" s="1"/>
  <c r="CQ14" i="22" l="1"/>
  <c r="CQ20" i="22" s="1"/>
  <c r="CQ21" i="22" s="1"/>
  <c r="DD14" i="22"/>
  <c r="DD20" i="22" s="1"/>
  <c r="DD21" i="22" s="1"/>
  <c r="J37" i="23"/>
  <c r="J39" i="23" s="1"/>
  <c r="J19" i="23"/>
  <c r="J23" i="23"/>
  <c r="J20" i="23"/>
  <c r="J21" i="23"/>
  <c r="J22" i="23"/>
  <c r="J18" i="23"/>
  <c r="O6" i="2"/>
  <c r="O46" i="2"/>
  <c r="O59" i="2"/>
  <c r="O57" i="2"/>
  <c r="N55" i="2"/>
  <c r="M55" i="2"/>
  <c r="L55" i="2"/>
  <c r="K55" i="2"/>
  <c r="J55" i="2"/>
  <c r="I55" i="2"/>
  <c r="H55" i="2"/>
  <c r="G55" i="2"/>
  <c r="F55" i="2"/>
  <c r="E55" i="2"/>
  <c r="D55" i="2"/>
  <c r="C55" i="2"/>
  <c r="O54" i="2"/>
  <c r="O53" i="2"/>
  <c r="O52" i="2"/>
  <c r="O51" i="2"/>
  <c r="O50" i="2"/>
  <c r="O49" i="2"/>
  <c r="DJ7" i="22" l="1"/>
  <c r="DJ10" i="22" s="1"/>
  <c r="DJ12" i="22" s="1"/>
  <c r="J24" i="23"/>
  <c r="J26" i="23" s="1"/>
  <c r="J28" i="23" s="1"/>
  <c r="J30" i="23" s="1"/>
  <c r="J57" i="23" s="1"/>
  <c r="J58" i="23" s="1"/>
  <c r="J60" i="23" s="1"/>
  <c r="O55" i="2"/>
  <c r="J66" i="23" l="1"/>
  <c r="J68" i="23" s="1"/>
  <c r="J34" i="23"/>
  <c r="J35" i="23" s="1"/>
  <c r="J41" i="23" s="1"/>
  <c r="J43" i="23" s="1"/>
  <c r="O44" i="2"/>
  <c r="J77" i="23" l="1"/>
  <c r="J93" i="23" s="1"/>
  <c r="N23" i="2"/>
  <c r="N33" i="23" s="1"/>
  <c r="N14" i="2"/>
  <c r="N9" i="23" s="1"/>
  <c r="N13" i="23" s="1"/>
  <c r="N47" i="23" l="1"/>
  <c r="N48" i="23" s="1"/>
  <c r="N51" i="23" s="1"/>
  <c r="N53" i="23" s="1"/>
  <c r="DI13" i="22" s="1"/>
  <c r="N14" i="23"/>
  <c r="N15" i="23" s="1"/>
  <c r="N17" i="2"/>
  <c r="CV14" i="22" l="1"/>
  <c r="CV20" i="22" s="1"/>
  <c r="CV21" i="22" s="1"/>
  <c r="DI14" i="22"/>
  <c r="DI20" i="22" s="1"/>
  <c r="DI21" i="22" s="1"/>
  <c r="N37" i="23"/>
  <c r="N39" i="23" s="1"/>
  <c r="N19" i="23"/>
  <c r="N22" i="23"/>
  <c r="N18" i="23"/>
  <c r="N21" i="23"/>
  <c r="N20" i="23"/>
  <c r="N23" i="23"/>
  <c r="N24" i="23" l="1"/>
  <c r="N26" i="23" s="1"/>
  <c r="N28" i="23" s="1"/>
  <c r="N30" i="23" s="1"/>
  <c r="N57" i="23" l="1"/>
  <c r="N58" i="23" s="1"/>
  <c r="N60" i="23" s="1"/>
  <c r="N34" i="23"/>
  <c r="N35" i="23" s="1"/>
  <c r="N41" i="23" s="1"/>
  <c r="N43" i="23" s="1"/>
  <c r="N66" i="23"/>
  <c r="N68" i="23" s="1"/>
  <c r="N77" i="23" l="1"/>
  <c r="N93" i="23" s="1"/>
  <c r="O8" i="2" l="1"/>
  <c r="M23" i="2"/>
  <c r="M14" i="2"/>
  <c r="M9" i="23" s="1"/>
  <c r="M13" i="23" s="1"/>
  <c r="M33" i="23" l="1"/>
  <c r="M47" i="23"/>
  <c r="M48" i="23" s="1"/>
  <c r="M51" i="23" s="1"/>
  <c r="M53" i="23" s="1"/>
  <c r="DH13" i="22" s="1"/>
  <c r="M14" i="23"/>
  <c r="M15" i="23" s="1"/>
  <c r="M17" i="2"/>
  <c r="CU14" i="22" l="1"/>
  <c r="CU20" i="22" s="1"/>
  <c r="CU21" i="22" s="1"/>
  <c r="DH14" i="22"/>
  <c r="DH20" i="22" s="1"/>
  <c r="DH21" i="22" s="1"/>
  <c r="M21" i="23"/>
  <c r="M37" i="23"/>
  <c r="M39" i="23" s="1"/>
  <c r="M23" i="23"/>
  <c r="M22" i="23"/>
  <c r="M18" i="23"/>
  <c r="M19" i="23"/>
  <c r="M20" i="23"/>
  <c r="M24" i="23" l="1"/>
  <c r="M26" i="23" s="1"/>
  <c r="M28" i="23" s="1"/>
  <c r="M30" i="23" s="1"/>
  <c r="M57" i="23" l="1"/>
  <c r="M58" i="23" s="1"/>
  <c r="M60" i="23" s="1"/>
  <c r="M66" i="23"/>
  <c r="M68" i="23" s="1"/>
  <c r="M34" i="23"/>
  <c r="M35" i="23" s="1"/>
  <c r="M41" i="23" s="1"/>
  <c r="M43" i="23" s="1"/>
  <c r="M77" i="23" l="1"/>
  <c r="M93" i="23" s="1"/>
  <c r="L23" i="2"/>
  <c r="L33" i="23" s="1"/>
  <c r="K23" i="2"/>
  <c r="K33" i="23" s="1"/>
  <c r="L14" i="2"/>
  <c r="K14" i="2"/>
  <c r="K9" i="23" s="1"/>
  <c r="K13" i="23" s="1"/>
  <c r="K47" i="23" l="1"/>
  <c r="K48" i="23" s="1"/>
  <c r="K51" i="23" s="1"/>
  <c r="K53" i="23" s="1"/>
  <c r="DE14" i="22" s="1"/>
  <c r="DE20" i="22" s="1"/>
  <c r="DE21" i="22" s="1"/>
  <c r="K14" i="23"/>
  <c r="K15" i="23" s="1"/>
  <c r="L9" i="23"/>
  <c r="J17" i="2"/>
  <c r="L17" i="2"/>
  <c r="K17" i="2"/>
  <c r="I23" i="2"/>
  <c r="I33" i="23" s="1"/>
  <c r="I14" i="2"/>
  <c r="I9" i="23" s="1"/>
  <c r="I13" i="23" s="1"/>
  <c r="K22" i="23" l="1"/>
  <c r="K23" i="23"/>
  <c r="K37" i="23"/>
  <c r="K39" i="23" s="1"/>
  <c r="K19" i="23"/>
  <c r="K20" i="23"/>
  <c r="K18" i="23"/>
  <c r="K21" i="23"/>
  <c r="I47" i="23"/>
  <c r="I48" i="23" s="1"/>
  <c r="I51" i="23" s="1"/>
  <c r="I53" i="23" s="1"/>
  <c r="I14" i="23"/>
  <c r="I15" i="23" s="1"/>
  <c r="L13" i="23"/>
  <c r="I17" i="2"/>
  <c r="H23" i="2"/>
  <c r="H33" i="23" s="1"/>
  <c r="H14" i="2"/>
  <c r="H9" i="23" s="1"/>
  <c r="H13" i="23" s="1"/>
  <c r="O40" i="2"/>
  <c r="G23" i="2"/>
  <c r="G33" i="23" s="1"/>
  <c r="G14" i="2"/>
  <c r="G9" i="23" s="1"/>
  <c r="G13" i="23" s="1"/>
  <c r="K24" i="23" l="1"/>
  <c r="K26" i="23" s="1"/>
  <c r="K28" i="23" s="1"/>
  <c r="K30" i="23" s="1"/>
  <c r="K66" i="23" s="1"/>
  <c r="K68" i="23" s="1"/>
  <c r="CP14" i="22"/>
  <c r="CP20" i="22" s="1"/>
  <c r="CP21" i="22" s="1"/>
  <c r="DC14" i="22"/>
  <c r="DC20" i="22" s="1"/>
  <c r="DC21" i="22" s="1"/>
  <c r="H47" i="23"/>
  <c r="H48" i="23" s="1"/>
  <c r="H51" i="23" s="1"/>
  <c r="H53" i="23" s="1"/>
  <c r="H14" i="23"/>
  <c r="H15" i="23" s="1"/>
  <c r="I21" i="23"/>
  <c r="I22" i="23"/>
  <c r="I23" i="23"/>
  <c r="I18" i="23"/>
  <c r="I37" i="23"/>
  <c r="I39" i="23" s="1"/>
  <c r="I19" i="23"/>
  <c r="I20" i="23"/>
  <c r="G47" i="23"/>
  <c r="G48" i="23" s="1"/>
  <c r="G51" i="23" s="1"/>
  <c r="G53" i="23" s="1"/>
  <c r="G14" i="23"/>
  <c r="G15" i="23" s="1"/>
  <c r="L47" i="23"/>
  <c r="L14" i="23"/>
  <c r="L15" i="23" s="1"/>
  <c r="CR14" i="22"/>
  <c r="G17" i="2"/>
  <c r="H17" i="2"/>
  <c r="F23" i="2"/>
  <c r="F33" i="23" s="1"/>
  <c r="F14" i="2"/>
  <c r="F9" i="23" s="1"/>
  <c r="F13" i="23" s="1"/>
  <c r="K34" i="23" l="1"/>
  <c r="K35" i="23" s="1"/>
  <c r="K41" i="23" s="1"/>
  <c r="K43" i="23" s="1"/>
  <c r="K57" i="23"/>
  <c r="K58" i="23" s="1"/>
  <c r="K60" i="23" s="1"/>
  <c r="I24" i="23"/>
  <c r="I26" i="23" s="1"/>
  <c r="I28" i="23" s="1"/>
  <c r="I30" i="23" s="1"/>
  <c r="I57" i="23" s="1"/>
  <c r="I58" i="23" s="1"/>
  <c r="I60" i="23" s="1"/>
  <c r="CN14" i="22"/>
  <c r="CN20" i="22" s="1"/>
  <c r="CN21" i="22" s="1"/>
  <c r="DA14" i="22"/>
  <c r="DA20" i="22" s="1"/>
  <c r="DA21" i="22" s="1"/>
  <c r="CO14" i="22"/>
  <c r="CO20" i="22" s="1"/>
  <c r="CO21" i="22" s="1"/>
  <c r="DB14" i="22"/>
  <c r="DB20" i="22" s="1"/>
  <c r="DB21" i="22" s="1"/>
  <c r="H37" i="23"/>
  <c r="H39" i="23" s="1"/>
  <c r="H23" i="23"/>
  <c r="H19" i="23"/>
  <c r="H20" i="23"/>
  <c r="H21" i="23"/>
  <c r="H22" i="23"/>
  <c r="H18" i="23"/>
  <c r="G19" i="23"/>
  <c r="G37" i="23"/>
  <c r="G39" i="23" s="1"/>
  <c r="G23" i="23"/>
  <c r="G20" i="23"/>
  <c r="G21" i="23"/>
  <c r="G22" i="23"/>
  <c r="G18" i="23"/>
  <c r="F47" i="23"/>
  <c r="F48" i="23" s="1"/>
  <c r="F51" i="23" s="1"/>
  <c r="F53" i="23" s="1"/>
  <c r="F14" i="23"/>
  <c r="F15" i="23" s="1"/>
  <c r="L48" i="23"/>
  <c r="L51" i="23" s="1"/>
  <c r="L20" i="23"/>
  <c r="L37" i="23"/>
  <c r="L21" i="23"/>
  <c r="L19" i="23"/>
  <c r="L23" i="23"/>
  <c r="L18" i="23"/>
  <c r="L22" i="23"/>
  <c r="CR20" i="22"/>
  <c r="F17" i="2"/>
  <c r="K77" i="23" l="1"/>
  <c r="K93" i="23" s="1"/>
  <c r="I34" i="23"/>
  <c r="I35" i="23" s="1"/>
  <c r="I41" i="23" s="1"/>
  <c r="I43" i="23" s="1"/>
  <c r="I66" i="23"/>
  <c r="I68" i="23" s="1"/>
  <c r="H24" i="23"/>
  <c r="H26" i="23" s="1"/>
  <c r="H28" i="23" s="1"/>
  <c r="H30" i="23" s="1"/>
  <c r="H66" i="23" s="1"/>
  <c r="H68" i="23" s="1"/>
  <c r="G24" i="23"/>
  <c r="G26" i="23" s="1"/>
  <c r="G28" i="23" s="1"/>
  <c r="G30" i="23" s="1"/>
  <c r="G34" i="23" s="1"/>
  <c r="CM14" i="22"/>
  <c r="CM20" i="22" s="1"/>
  <c r="CM21" i="22" s="1"/>
  <c r="CZ14" i="22"/>
  <c r="CZ20" i="22" s="1"/>
  <c r="CZ21" i="22" s="1"/>
  <c r="F18" i="23"/>
  <c r="F37" i="23"/>
  <c r="F39" i="23" s="1"/>
  <c r="F19" i="23"/>
  <c r="F21" i="23"/>
  <c r="F22" i="23"/>
  <c r="F23" i="23"/>
  <c r="F20" i="23"/>
  <c r="L53" i="23"/>
  <c r="L24" i="23"/>
  <c r="L39" i="23"/>
  <c r="CR21" i="22"/>
  <c r="DG13" i="22" l="1"/>
  <c r="DG14" i="22" s="1"/>
  <c r="DG20" i="22" s="1"/>
  <c r="DG21" i="22" s="1"/>
  <c r="I77" i="23"/>
  <c r="I93" i="23" s="1"/>
  <c r="H57" i="23"/>
  <c r="H58" i="23" s="1"/>
  <c r="H60" i="23" s="1"/>
  <c r="H34" i="23"/>
  <c r="H35" i="23" s="1"/>
  <c r="H41" i="23" s="1"/>
  <c r="H43" i="23" s="1"/>
  <c r="G66" i="23"/>
  <c r="G68" i="23" s="1"/>
  <c r="G57" i="23"/>
  <c r="G58" i="23" s="1"/>
  <c r="G60" i="23" s="1"/>
  <c r="G35" i="23"/>
  <c r="G41" i="23" s="1"/>
  <c r="G43" i="23" s="1"/>
  <c r="F24" i="23"/>
  <c r="F26" i="23" s="1"/>
  <c r="F28" i="23" s="1"/>
  <c r="F30" i="23" s="1"/>
  <c r="F57" i="23" s="1"/>
  <c r="F58" i="23" s="1"/>
  <c r="F60" i="23" s="1"/>
  <c r="L26" i="23"/>
  <c r="H77" i="23" l="1"/>
  <c r="H93" i="23" s="1"/>
  <c r="G77" i="23"/>
  <c r="G93" i="23" s="1"/>
  <c r="F34" i="23"/>
  <c r="F35" i="23" s="1"/>
  <c r="F41" i="23" s="1"/>
  <c r="F43" i="23" s="1"/>
  <c r="F66" i="23"/>
  <c r="F68" i="23" s="1"/>
  <c r="CT14" i="22"/>
  <c r="L28" i="23"/>
  <c r="L30" i="23" s="1"/>
  <c r="CT20" i="22" l="1"/>
  <c r="F77" i="23"/>
  <c r="F93" i="23" s="1"/>
  <c r="CT21" i="22"/>
  <c r="L57" i="23"/>
  <c r="L34" i="23"/>
  <c r="L35" i="23" s="1"/>
  <c r="L66" i="23"/>
  <c r="L68" i="23" s="1"/>
  <c r="L41" i="23" l="1"/>
  <c r="L58" i="23"/>
  <c r="L43" i="23" l="1"/>
  <c r="L60" i="23"/>
  <c r="L77" i="23" l="1"/>
  <c r="L93" i="23" s="1"/>
  <c r="O4" i="2" l="1"/>
  <c r="O22" i="2" l="1"/>
  <c r="E23" i="2" l="1"/>
  <c r="E33" i="23" s="1"/>
  <c r="O38" i="2" l="1"/>
  <c r="C23" i="2" l="1"/>
  <c r="C33" i="23" s="1"/>
  <c r="D23" i="2"/>
  <c r="D33" i="23" s="1"/>
  <c r="O33" i="23" l="1"/>
  <c r="O32" i="2"/>
  <c r="O34" i="2"/>
  <c r="O36" i="2"/>
  <c r="O30" i="2"/>
  <c r="O29" i="2"/>
  <c r="O27" i="2"/>
  <c r="O25" i="2"/>
  <c r="O20" i="2"/>
  <c r="O19" i="2"/>
  <c r="O16" i="2"/>
  <c r="O15" i="2"/>
  <c r="O13" i="2"/>
  <c r="O12" i="2"/>
  <c r="O10" i="2"/>
  <c r="O21" i="2" l="1"/>
  <c r="O23" i="2" s="1"/>
  <c r="O14" i="2"/>
  <c r="O17" i="2" s="1"/>
  <c r="D14" i="2" l="1"/>
  <c r="D9" i="23" s="1"/>
  <c r="D13" i="23" s="1"/>
  <c r="E14" i="2"/>
  <c r="E9" i="23" s="1"/>
  <c r="E13" i="23" s="1"/>
  <c r="C14" i="2"/>
  <c r="C9" i="23" s="1"/>
  <c r="C13" i="23" l="1"/>
  <c r="O9" i="23"/>
  <c r="O13" i="23" s="1"/>
  <c r="E47" i="23"/>
  <c r="E48" i="23" s="1"/>
  <c r="E51" i="23" s="1"/>
  <c r="E53" i="23" s="1"/>
  <c r="E14" i="23"/>
  <c r="E15" i="23" s="1"/>
  <c r="D47" i="23"/>
  <c r="D48" i="23" s="1"/>
  <c r="D51" i="23" s="1"/>
  <c r="D53" i="23" s="1"/>
  <c r="D14" i="23"/>
  <c r="D15" i="23" s="1"/>
  <c r="D17" i="2"/>
  <c r="C17" i="2"/>
  <c r="E17" i="2"/>
  <c r="CL14" i="22" l="1"/>
  <c r="CL20" i="22" s="1"/>
  <c r="CL21" i="22" s="1"/>
  <c r="CY14" i="22"/>
  <c r="CY20" i="22" s="1"/>
  <c r="CY21" i="22" s="1"/>
  <c r="CK14" i="22"/>
  <c r="CK20" i="22" s="1"/>
  <c r="CK21" i="22" s="1"/>
  <c r="CX14" i="22"/>
  <c r="CX20" i="22" s="1"/>
  <c r="CX21" i="22" s="1"/>
  <c r="E18" i="23"/>
  <c r="E37" i="23"/>
  <c r="E39" i="23" s="1"/>
  <c r="E19" i="23"/>
  <c r="E20" i="23"/>
  <c r="E21" i="23"/>
  <c r="E22" i="23"/>
  <c r="E23" i="23"/>
  <c r="D23" i="23"/>
  <c r="D18" i="23"/>
  <c r="D37" i="23"/>
  <c r="D39" i="23" s="1"/>
  <c r="D22" i="23"/>
  <c r="D19" i="23"/>
  <c r="D21" i="23"/>
  <c r="D20" i="23"/>
  <c r="C47" i="23"/>
  <c r="O47" i="23" s="1"/>
  <c r="C14" i="23"/>
  <c r="C15" i="23" s="1"/>
  <c r="E24" i="23" l="1"/>
  <c r="E26" i="23" s="1"/>
  <c r="E28" i="23" s="1"/>
  <c r="E30" i="23" s="1"/>
  <c r="E34" i="23" s="1"/>
  <c r="E35" i="23" s="1"/>
  <c r="E41" i="23" s="1"/>
  <c r="E43" i="23" s="1"/>
  <c r="D24" i="23"/>
  <c r="D26" i="23" s="1"/>
  <c r="D28" i="23" s="1"/>
  <c r="D30" i="23" s="1"/>
  <c r="D57" i="23" s="1"/>
  <c r="D58" i="23" s="1"/>
  <c r="D60" i="23" s="1"/>
  <c r="C48" i="23"/>
  <c r="O48" i="23" s="1"/>
  <c r="C22" i="23"/>
  <c r="O22" i="23" s="1"/>
  <c r="C18" i="23"/>
  <c r="C37" i="23"/>
  <c r="C19" i="23"/>
  <c r="O19" i="23" s="1"/>
  <c r="C20" i="23"/>
  <c r="O20" i="23" s="1"/>
  <c r="C23" i="23"/>
  <c r="O23" i="23" s="1"/>
  <c r="C21" i="23"/>
  <c r="O21" i="23" s="1"/>
  <c r="O15" i="23"/>
  <c r="C51" i="23" l="1"/>
  <c r="E57" i="23"/>
  <c r="E58" i="23" s="1"/>
  <c r="E60" i="23" s="1"/>
  <c r="E66" i="23"/>
  <c r="E68" i="23" s="1"/>
  <c r="D34" i="23"/>
  <c r="D35" i="23" s="1"/>
  <c r="D41" i="23" s="1"/>
  <c r="D43" i="23" s="1"/>
  <c r="D66" i="23"/>
  <c r="D68" i="23" s="1"/>
  <c r="C39" i="23"/>
  <c r="O39" i="23" s="1"/>
  <c r="O37" i="23"/>
  <c r="C24" i="23"/>
  <c r="O18" i="23"/>
  <c r="C53" i="23"/>
  <c r="O51" i="23"/>
  <c r="CW14" i="22" l="1"/>
  <c r="E77" i="23"/>
  <c r="E93" i="23" s="1"/>
  <c r="D77" i="23"/>
  <c r="D93" i="23" s="1"/>
  <c r="C26" i="23"/>
  <c r="O24" i="23"/>
  <c r="O53" i="23"/>
  <c r="DJ14" i="22" l="1"/>
  <c r="DJ20" i="22" s="1"/>
  <c r="DJ21" i="22" s="1"/>
  <c r="CW20" i="22"/>
  <c r="DF20" i="22" s="1"/>
  <c r="DF14" i="22"/>
  <c r="CS13" i="22"/>
  <c r="CJ14" i="22"/>
  <c r="CJ20" i="22" s="1"/>
  <c r="O26" i="23"/>
  <c r="O28" i="23" s="1"/>
  <c r="C28" i="23"/>
  <c r="C30" i="23" s="1"/>
  <c r="CW21" i="22" l="1"/>
  <c r="DF21" i="22" s="1"/>
  <c r="DS13" i="22"/>
  <c r="DS14" i="22" s="1"/>
  <c r="C57" i="23"/>
  <c r="C66" i="23"/>
  <c r="C68" i="23" s="1"/>
  <c r="O68" i="23" s="1"/>
  <c r="C34" i="23"/>
  <c r="C35" i="23" s="1"/>
  <c r="O30" i="23"/>
  <c r="CJ21" i="22"/>
  <c r="CS21" i="22" s="1"/>
  <c r="DS21" i="22" s="1"/>
  <c r="CS20" i="22"/>
  <c r="DS20" i="22" s="1"/>
  <c r="CS14" i="22"/>
  <c r="C58" i="23" l="1"/>
  <c r="O57" i="23"/>
  <c r="C41" i="23"/>
  <c r="O35" i="23"/>
  <c r="C43" i="23" l="1"/>
  <c r="O41" i="23"/>
  <c r="C60" i="23"/>
  <c r="O60" i="23" s="1"/>
  <c r="O58" i="23"/>
  <c r="O43" i="23" l="1"/>
  <c r="O77" i="23" s="1"/>
  <c r="C77" i="23"/>
  <c r="C93" i="23" s="1"/>
  <c r="C98" i="23" l="1"/>
  <c r="C100" i="23" s="1"/>
  <c r="D92" i="23" s="1"/>
  <c r="O93" i="23"/>
  <c r="O98" i="23" s="1"/>
  <c r="D98" i="23" l="1"/>
  <c r="D99" i="23"/>
  <c r="D100" i="23" l="1"/>
  <c r="E92" i="23" s="1"/>
  <c r="E98" i="23" s="1"/>
  <c r="E99" i="23" l="1"/>
  <c r="E100" i="23" s="1"/>
  <c r="F92" i="23" s="1"/>
  <c r="F98" i="23" s="1"/>
  <c r="F99" i="23" l="1"/>
  <c r="F100" i="23" s="1"/>
  <c r="G92" i="23" s="1"/>
  <c r="G98" i="23" s="1"/>
  <c r="G99" i="23" l="1"/>
  <c r="G100" i="23" l="1"/>
  <c r="H92" i="23" s="1"/>
  <c r="H99" i="23" l="1"/>
  <c r="H98" i="23"/>
  <c r="H100" i="23" l="1"/>
  <c r="I92" i="23" s="1"/>
  <c r="I98" i="23" s="1"/>
  <c r="I99" i="23" l="1"/>
  <c r="I100" i="23" s="1"/>
  <c r="J92" i="23" s="1"/>
  <c r="J98" i="23" s="1"/>
  <c r="J99" i="23" l="1"/>
  <c r="J100" i="23" s="1"/>
  <c r="K92" i="23" s="1"/>
  <c r="K98" i="23" s="1"/>
  <c r="K99" i="23" l="1"/>
  <c r="K100" i="23" l="1"/>
  <c r="L92" i="23" s="1"/>
  <c r="L99" i="23" l="1"/>
  <c r="L98" i="23"/>
  <c r="L100" i="23" l="1"/>
  <c r="M92" i="23" s="1"/>
  <c r="M98" i="23" l="1"/>
  <c r="M99" i="23"/>
  <c r="M100" i="23" l="1"/>
  <c r="N92" i="23" s="1"/>
  <c r="N98" i="23" l="1"/>
  <c r="N99" i="23"/>
  <c r="O99" i="23" s="1"/>
  <c r="O100" i="23" s="1"/>
  <c r="N100" i="2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tc={158275F2-4074-45DB-B946-A9003BA0C8F4}</author>
  </authors>
  <commentList>
    <comment ref="A81" authorId="0" shapeId="0" xr:uid="{158275F2-4074-45DB-B946-A9003BA0C8F4}">
      <text>
        <t>[Threaded comment]
Your version of Excel allows you to read this threaded comment; however, any edits to it will get removed if the file is opened in a newer version of Excel. Learn more: https://go.microsoft.com/fwlink/?linkid=870924
Comment:
    Info pulled from the PCA data warehouse report; updated 06/29/22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IPC</author>
  </authors>
  <commentList>
    <comment ref="B38" authorId="0" shapeId="0" xr:uid="{00000000-0006-0000-0100-000001000000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True-Up less Revenue Sharing less DSM CR</t>
        </r>
      </text>
    </comment>
    <comment ref="B40" authorId="0" shapeId="0" xr:uid="{CB2BF80C-F13F-4323-B653-E56CD8462279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True-Up less Revenue Sharing less DSM CR</t>
        </r>
      </text>
    </comment>
    <comment ref="A44" authorId="0" shapeId="0" xr:uid="{00000000-0006-0000-0100-000002000000}">
      <text>
        <r>
          <rPr>
            <b/>
            <sz val="11"/>
            <color indexed="81"/>
            <rFont val="Tahoma"/>
            <family val="2"/>
          </rPr>
          <t>IPC:</t>
        </r>
        <r>
          <rPr>
            <sz val="11"/>
            <color indexed="81"/>
            <rFont val="Tahoma"/>
            <family val="2"/>
          </rPr>
          <t xml:space="preserve">
All from last Order updating  NPSE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tc={163EA6C0-0DA9-4B22-9B4D-AA3E3CB1BF14}</author>
    <author>tc={8F0F178B-DEC2-4E3F-AB52-A191B64ED34B}</author>
    <author>IPC</author>
  </authors>
  <commentList>
    <comment ref="BW5" authorId="0" shapeId="0" xr:uid="{163EA6C0-0DA9-4B22-9B4D-AA3E3CB1BF1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need re-linked when the PCA year rolls over</t>
      </text>
    </comment>
    <comment ref="CJ5" authorId="1" shapeId="0" xr:uid="{8F0F178B-DEC2-4E3F-AB52-A191B64ED34B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need re-linked when the PCA year rolls over</t>
      </text>
    </comment>
    <comment ref="W13" authorId="2" shapeId="0" xr:uid="{4E2F108C-7B1E-4F22-8DB5-0AFFC8943670}">
      <text>
        <r>
          <rPr>
            <b/>
            <sz val="9"/>
            <color indexed="81"/>
            <rFont val="Tahoma"/>
            <family val="2"/>
          </rPr>
          <t>IPC:</t>
        </r>
        <r>
          <rPr>
            <sz val="9"/>
            <color indexed="81"/>
            <rFont val="Tahoma"/>
            <family val="2"/>
          </rPr>
          <t xml:space="preserve">
Change each month to agree with PCA sheet Row 18 Sales Based Adjustment</t>
        </r>
      </text>
    </comment>
  </commentList>
</comments>
</file>

<file path=xl/sharedStrings.xml><?xml version="1.0" encoding="utf-8"?>
<sst xmlns="http://schemas.openxmlformats.org/spreadsheetml/2006/main" count="1156" uniqueCount="211">
  <si>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</si>
  <si>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</si>
  <si>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</si>
  <si>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</si>
  <si>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</si>
  <si>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</si>
  <si>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</si>
  <si>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</si>
  <si>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</si>
  <si>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</si>
  <si>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</si>
  <si>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</si>
  <si>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Totals</t>
  </si>
  <si>
    <t>Mwh</t>
  </si>
  <si>
    <t>$</t>
  </si>
  <si>
    <t>Non-Firm Purchases</t>
  </si>
  <si>
    <t>Surplus Sales</t>
  </si>
  <si>
    <t>Change From Base</t>
  </si>
  <si>
    <t>Sharing Percentage</t>
  </si>
  <si>
    <t>Idaho Allocation</t>
  </si>
  <si>
    <t>Base QF</t>
  </si>
  <si>
    <t>Beginning Balance</t>
  </si>
  <si>
    <t>Idaho Power Company</t>
  </si>
  <si>
    <t>Total</t>
  </si>
  <si>
    <t>Fuel Expense-Coal</t>
  </si>
  <si>
    <t>Net Metering (555101) Order No. 29094</t>
  </si>
  <si>
    <t xml:space="preserve">Power Cost Adjustment </t>
  </si>
  <si>
    <t>Emission Allowance Sales</t>
  </si>
  <si>
    <t>Raft River 100%</t>
  </si>
  <si>
    <t>Fuel Expense-Gas</t>
  </si>
  <si>
    <t>Net 95% Items</t>
  </si>
  <si>
    <t>Third Party Transmission (565000)</t>
  </si>
  <si>
    <t>Purchased Power Transmission Losses (555050)</t>
  </si>
  <si>
    <t>Third Party Transmission</t>
  </si>
  <si>
    <t xml:space="preserve">    Total QF</t>
  </si>
  <si>
    <t>Water for Power (Leases)</t>
  </si>
  <si>
    <t>Renewable Energy Credits</t>
  </si>
  <si>
    <t>Oregon Solar</t>
  </si>
  <si>
    <t>Demand Response Incentive Payments</t>
  </si>
  <si>
    <t>Less Raft River Geothermal 100% PCA</t>
  </si>
  <si>
    <t>Total Purchased Power</t>
  </si>
  <si>
    <t xml:space="preserve">   Net Non-Firm Purchases - Including Telecaset &amp; Raft River 95%(Acct 555000)</t>
  </si>
  <si>
    <t>Power Cost Adjustment Input Sheet</t>
  </si>
  <si>
    <t xml:space="preserve">Surplus Sales (447) </t>
  </si>
  <si>
    <t>Source</t>
  </si>
  <si>
    <t xml:space="preserve">    Total Non-Firm Purchases</t>
  </si>
  <si>
    <t>Fuel Expense - Coal (Account 501)</t>
  </si>
  <si>
    <t>PCA Forecasted Revenues</t>
  </si>
  <si>
    <t>Actual QF (Includes Net Metering, Raft River 100% &amp; Liquidated Damages)</t>
  </si>
  <si>
    <t>Liquidated Damages (555080)</t>
  </si>
  <si>
    <t>% of Prior Period Billings at Old Rate</t>
  </si>
  <si>
    <t>% of Current Period Billings at New Rate</t>
  </si>
  <si>
    <t xml:space="preserve">Sales Change </t>
  </si>
  <si>
    <t>Sales Adjustment Prior To Sharing @</t>
  </si>
  <si>
    <t>Idaho Billed Sales</t>
  </si>
  <si>
    <t>Oregon Billed Sales</t>
  </si>
  <si>
    <t xml:space="preserve">  Total</t>
  </si>
  <si>
    <t>Idaho % Billed Sales</t>
  </si>
  <si>
    <t>Oregon % Billed Sales</t>
  </si>
  <si>
    <t>Idaho Jurisctional Actual QF</t>
  </si>
  <si>
    <t>Idaho Jurisdictional Base</t>
  </si>
  <si>
    <t>Idaho Jurisdiction Change From Base</t>
  </si>
  <si>
    <t>Actual Non-QF</t>
  </si>
  <si>
    <t>Base Non-QF</t>
  </si>
  <si>
    <t>Forecast Revenues</t>
  </si>
  <si>
    <t>Idaho Miscellaneous Revenue</t>
  </si>
  <si>
    <t>Idaho Jurisdiction Net Power Supply Expense (Non-QF)</t>
  </si>
  <si>
    <t>%</t>
  </si>
  <si>
    <t xml:space="preserve">    True-up of the True-up Ending Balance</t>
  </si>
  <si>
    <t>Sales Based Adjustment</t>
  </si>
  <si>
    <t>Prior</t>
  </si>
  <si>
    <t>Idaho Jurisdcitional Demand Response Incentive Payments</t>
  </si>
  <si>
    <t xml:space="preserve">    Net Idaho Jurisctional Actual Non-QF</t>
  </si>
  <si>
    <t xml:space="preserve">    Net Idaho Jurisdiction 95% Items</t>
  </si>
  <si>
    <t xml:space="preserve">   Sales Change </t>
  </si>
  <si>
    <t xml:space="preserve">   % of Prior Period Billings at Old Rate</t>
  </si>
  <si>
    <t xml:space="preserve">    System Emission Allowance Sales Credit</t>
  </si>
  <si>
    <t xml:space="preserve">    System Renewable Energy Credit Sales</t>
  </si>
  <si>
    <t>Revenue Subtotal</t>
  </si>
  <si>
    <t>True-up Revenues</t>
  </si>
  <si>
    <t>New (Effective 6/1/15)</t>
  </si>
  <si>
    <t xml:space="preserve">    Actual Idaho Jurisdictional Billing Month Sales</t>
  </si>
  <si>
    <t>Idaho Base NPSE</t>
  </si>
  <si>
    <t>Total Actual NPSE</t>
  </si>
  <si>
    <t>Base Demand Response Incentive Payments</t>
  </si>
  <si>
    <t>Normalized Idaho Jurisdictional Billed Sales (Mwh)</t>
  </si>
  <si>
    <t>Normalized Idaho Jurisdictional Calendar Month Sales (Mwh)</t>
  </si>
  <si>
    <t>Actual Idaho Jurisdictional Billing Month Sales (Mwh)</t>
  </si>
  <si>
    <t>Actual Idaho Jurisdictional Calendar Month Sales (Mwh)</t>
  </si>
  <si>
    <r>
      <t xml:space="preserve">Actual Idaho Jurisdictional </t>
    </r>
    <r>
      <rPr>
        <b/>
        <i/>
        <sz val="10"/>
        <color rgb="FFFF0000"/>
        <rFont val="Helv"/>
      </rPr>
      <t>Calendar</t>
    </r>
    <r>
      <rPr>
        <sz val="10"/>
        <rFont val="Helv"/>
      </rPr>
      <t xml:space="preserve"> Month Sales</t>
    </r>
  </si>
  <si>
    <t xml:space="preserve">    Normalized Idaho Jurisdictional Billing Month  Sales</t>
  </si>
  <si>
    <r>
      <t xml:space="preserve">Normalized Idaho Jurisdictional </t>
    </r>
    <r>
      <rPr>
        <b/>
        <i/>
        <sz val="10"/>
        <color rgb="FFFF0000"/>
        <rFont val="Helv"/>
      </rPr>
      <t>Calendar</t>
    </r>
    <r>
      <rPr>
        <sz val="10"/>
        <rFont val="Helv"/>
      </rPr>
      <t xml:space="preserve"> Month Sales</t>
    </r>
  </si>
  <si>
    <r>
      <t xml:space="preserve">Calendar </t>
    </r>
    <r>
      <rPr>
        <sz val="10"/>
        <rFont val="Helv"/>
      </rPr>
      <t>Month Sales Based Adjustment</t>
    </r>
  </si>
  <si>
    <t>Power Cost Adjustment Calendar Month Accrual Calculations</t>
  </si>
  <si>
    <t>Actual Oregon Jurisdictional Billing Month Sales (Mwh)</t>
  </si>
  <si>
    <r>
      <t>Billing</t>
    </r>
    <r>
      <rPr>
        <b/>
        <sz val="10"/>
        <rFont val="Helv"/>
      </rPr>
      <t xml:space="preserve"> </t>
    </r>
    <r>
      <rPr>
        <sz val="10"/>
        <rFont val="Helv"/>
      </rPr>
      <t>Month Sales Based Adjustment (from PCA Worksheet)</t>
    </r>
  </si>
  <si>
    <t>693 M30108 441 557001</t>
  </si>
  <si>
    <t>Accounting:</t>
  </si>
  <si>
    <t>Dr (Cr)</t>
  </si>
  <si>
    <t>Net Calendar Month Deferral / Accrual</t>
  </si>
  <si>
    <t>799 X00001 999 182326</t>
  </si>
  <si>
    <t xml:space="preserve">January </t>
  </si>
  <si>
    <t xml:space="preserve">February </t>
  </si>
  <si>
    <t>Y-T-D Totals</t>
  </si>
  <si>
    <t>All Years</t>
  </si>
  <si>
    <t>Blue = manual inputs/update cells</t>
  </si>
  <si>
    <t>Black = formulas/pre-set amounts</t>
  </si>
  <si>
    <t>CSPP Expense (555070)</t>
  </si>
  <si>
    <t>Setpember</t>
  </si>
  <si>
    <t>Purchases and Sales Sheet-Christy Van Paepeghem</t>
  </si>
  <si>
    <t>Christy Van Paepeghem</t>
  </si>
  <si>
    <t>Operating Expenses</t>
  </si>
  <si>
    <t>Return on EIM Capital Investment</t>
  </si>
  <si>
    <t>Water Lease Expense (Acct 536003)</t>
  </si>
  <si>
    <t>Tab is 100% locked down, with exception of inputs, which have been traced to source</t>
  </si>
  <si>
    <t>2015-2019</t>
  </si>
  <si>
    <t>Cumulative Total</t>
  </si>
  <si>
    <t>Fuel Expense - Gas - Capacity &amp; Fuel (547101 - 547103. 547105)</t>
  </si>
  <si>
    <t>2020 Total</t>
  </si>
  <si>
    <t>Western EIM Participation Costs</t>
  </si>
  <si>
    <t>Idaho Jurisdictional Revenue Requirement</t>
  </si>
  <si>
    <t>RATE BASE</t>
  </si>
  <si>
    <t>Electric Plant in Service</t>
  </si>
  <si>
    <t xml:space="preserve">     Intangible Plant</t>
  </si>
  <si>
    <t xml:space="preserve">     Production Plant</t>
  </si>
  <si>
    <t xml:space="preserve">     Transmission Plant</t>
  </si>
  <si>
    <t xml:space="preserve">     Distribution Plant</t>
  </si>
  <si>
    <t xml:space="preserve">     General Plant</t>
  </si>
  <si>
    <t>Total Electric Plant in Service</t>
  </si>
  <si>
    <t>Less: Accumulated Depreciation</t>
  </si>
  <si>
    <t>Less: Amortization of Other Plant</t>
  </si>
  <si>
    <t>Net Electric Plant in Service</t>
  </si>
  <si>
    <t>Less: Customer Adv for Construction</t>
  </si>
  <si>
    <t>Less: Accumulated Deferred Income Taxes</t>
  </si>
  <si>
    <t>Add: Plant Held for Future Use</t>
  </si>
  <si>
    <t>Add: Working Capital</t>
  </si>
  <si>
    <t>Add: Other Deferred Amounts</t>
  </si>
  <si>
    <t>Add: Subsidiary Rate Base</t>
  </si>
  <si>
    <t>TOTAL COMBINED RATE BASE</t>
  </si>
  <si>
    <t>NET INCOME</t>
  </si>
  <si>
    <t>Operating Revenues</t>
  </si>
  <si>
    <t xml:space="preserve">     Sales Revenues</t>
  </si>
  <si>
    <t xml:space="preserve">     Other Operating Revenues</t>
  </si>
  <si>
    <t>Total Operating Revenues</t>
  </si>
  <si>
    <t xml:space="preserve">     Operation and Maintenance Expenses</t>
  </si>
  <si>
    <t xml:space="preserve">     Depreciation Expenses</t>
  </si>
  <si>
    <t xml:space="preserve">     Amortization of Limited Term Plant</t>
  </si>
  <si>
    <t xml:space="preserve">     Taxes Other Than Income</t>
  </si>
  <si>
    <t>Regulatory Debits/Credits</t>
  </si>
  <si>
    <t xml:space="preserve">     Provision for Deferred Income Taxes</t>
  </si>
  <si>
    <t xml:space="preserve">     Investment Tax Credit Adjustment</t>
  </si>
  <si>
    <t xml:space="preserve">     Federal Income Taxes</t>
  </si>
  <si>
    <t xml:space="preserve">     State Income Taxes</t>
  </si>
  <si>
    <t>Total Operating Expenses</t>
  </si>
  <si>
    <t>Operating Income</t>
  </si>
  <si>
    <t>Add: IERCO Operating Income</t>
  </si>
  <si>
    <t>Consolidated Operating Income</t>
  </si>
  <si>
    <t>Rate of Return as filed</t>
  </si>
  <si>
    <t>Annual Authorized Rate of Return</t>
  </si>
  <si>
    <t>Earnings Impact</t>
  </si>
  <si>
    <t>Net-to-Gross Tax Multiplier</t>
  </si>
  <si>
    <t>Monthly Revenue Requirement</t>
  </si>
  <si>
    <t>Components of Monthly Revenue Requirement</t>
  </si>
  <si>
    <t>Return on Rate Base</t>
  </si>
  <si>
    <t>Gross-up factor</t>
  </si>
  <si>
    <t xml:space="preserve">  Total Monthly Rev Req for Return on Rate Base</t>
  </si>
  <si>
    <t>Start-up Costs Amortization</t>
  </si>
  <si>
    <t xml:space="preserve">  Total Monthly Rev Req for Start-Up Costs</t>
  </si>
  <si>
    <t>Other Operating Expense</t>
  </si>
  <si>
    <t xml:space="preserve">  Total Monthly Rev Req for Other Operating Exp</t>
  </si>
  <si>
    <t>Total Monthly Revenue Requirement</t>
  </si>
  <si>
    <t>Idaho Jurisdictional Qualifying Facility NPSE</t>
  </si>
  <si>
    <t>Idaho EIM Participation Costs</t>
  </si>
  <si>
    <t>Idaho Revenue Adjustment (SBAR)</t>
  </si>
  <si>
    <t xml:space="preserve">Idaho Actual Demand Response </t>
  </si>
  <si>
    <t>Idaho Base Demand Response</t>
  </si>
  <si>
    <t>PCA Balancing Account Balance</t>
  </si>
  <si>
    <t>Mwh difference</t>
  </si>
  <si>
    <t>Monthly shape</t>
  </si>
  <si>
    <t>Re-calibrated Normalized Idaho Jurisdictional Calendar Month Sales (Mwh)</t>
  </si>
  <si>
    <t>Peoplesoft query - Cathy Campbell</t>
  </si>
  <si>
    <r>
      <t xml:space="preserve">Net Power Supply Expense Deferral </t>
    </r>
    <r>
      <rPr>
        <b/>
        <sz val="10"/>
        <color rgb="FF002060"/>
        <rFont val="Calibri"/>
        <family val="2"/>
      </rPr>
      <t>①</t>
    </r>
  </si>
  <si>
    <r>
      <t xml:space="preserve">QF Deferral </t>
    </r>
    <r>
      <rPr>
        <b/>
        <sz val="10"/>
        <color rgb="FF002060"/>
        <rFont val="Calibri"/>
        <family val="2"/>
      </rPr>
      <t>②</t>
    </r>
  </si>
  <si>
    <t>MWh</t>
  </si>
  <si>
    <t xml:space="preserve">   % of Current Period Billings at New Rate-effective 6/2015</t>
  </si>
  <si>
    <r>
      <t xml:space="preserve">Idaho Revenue Adjustment (SBAR) </t>
    </r>
    <r>
      <rPr>
        <b/>
        <sz val="10"/>
        <color rgb="FF002060"/>
        <rFont val="Calibri"/>
        <family val="2"/>
      </rPr>
      <t>③</t>
    </r>
  </si>
  <si>
    <r>
      <t xml:space="preserve">Change From Base </t>
    </r>
    <r>
      <rPr>
        <b/>
        <sz val="10"/>
        <color rgb="FF002060"/>
        <rFont val="Calibri"/>
        <family val="2"/>
      </rPr>
      <t>④</t>
    </r>
  </si>
  <si>
    <r>
      <t xml:space="preserve">Miscellaneous Revenue Deferral </t>
    </r>
    <r>
      <rPr>
        <b/>
        <sz val="10"/>
        <color theme="4" tint="-0.499984740745262"/>
        <rFont val="Calibri"/>
        <family val="2"/>
      </rPr>
      <t>⑤</t>
    </r>
  </si>
  <si>
    <r>
      <t xml:space="preserve">EIM Revenue Requirement </t>
    </r>
    <r>
      <rPr>
        <b/>
        <sz val="10"/>
        <color theme="4" tint="-0.499984740745262"/>
        <rFont val="Calibri"/>
        <family val="2"/>
      </rPr>
      <t>⑥</t>
    </r>
  </si>
  <si>
    <t>TOTAL DEFERRAL (Sum of ①-⑥)</t>
  </si>
  <si>
    <r>
      <t xml:space="preserve">Forecast Rate Revenues </t>
    </r>
    <r>
      <rPr>
        <b/>
        <sz val="10"/>
        <rFont val="Calibri"/>
        <family val="2"/>
      </rPr>
      <t>⑦</t>
    </r>
  </si>
  <si>
    <t xml:space="preserve">Revenue Sharing - Order No. </t>
  </si>
  <si>
    <t xml:space="preserve">DSM Rider Forecasted Surplus Funds - Order No. </t>
  </si>
  <si>
    <t xml:space="preserve">Current Month Interest </t>
  </si>
  <si>
    <t>Highlighted cells need to be updated prior to the June and July PCA entries</t>
  </si>
  <si>
    <t>Tab is 100% locked down, with no manual inputs.</t>
  </si>
  <si>
    <t>2021 Total</t>
  </si>
  <si>
    <t>April 2022 thru March 2023</t>
  </si>
  <si>
    <t>NCUST - Fin Accntng</t>
  </si>
  <si>
    <t>YYYY PCA from Data Warehouse - Fin Accntng</t>
  </si>
  <si>
    <t>% of Prior Period Billings at Old Rate 6/1/2021</t>
  </si>
  <si>
    <t>% of Current Period Billings at New Rate - 6/1/2022</t>
  </si>
  <si>
    <t>2021-2022 PCA Ending Balance</t>
  </si>
  <si>
    <t>Balancing adjustment</t>
  </si>
  <si>
    <t>2022-2023 Incremental Deferral (Sum of ①-⑥ above</t>
  </si>
  <si>
    <r>
      <t xml:space="preserve">2022-2023 PCA Forecast Revenues (Collections) </t>
    </r>
    <r>
      <rPr>
        <sz val="10"/>
        <rFont val="Calibri"/>
        <family val="2"/>
      </rPr>
      <t>⑦</t>
    </r>
    <r>
      <rPr>
        <sz val="10"/>
        <rFont val="Arial"/>
        <family val="2"/>
      </rPr>
      <t xml:space="preserve"> above</t>
    </r>
  </si>
  <si>
    <t>2022-2023 PCA Prior Balance Revenues (Collections)</t>
  </si>
  <si>
    <t>2022-2023 Ending Balance Without Current Month Interest</t>
  </si>
  <si>
    <t>2022-2023 Ending Deferral Balance</t>
  </si>
  <si>
    <t>Monthly Interest Rate (Annual 1% for 2022, 2% for 2023)</t>
  </si>
  <si>
    <t>2022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</si>
</sst>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_)"/>
    <numFmt numFmtId="166" formatCode="#,##0.000_);[Red]\(#,##0.000\)"/>
    <numFmt numFmtId="167" formatCode="0.0%"/>
    <numFmt numFmtId="168" formatCode="_(* #,##0_);_(* \(#,##0\);_(* &quot;-&quot;??_);_(@_)"/>
    <numFmt numFmtId="169" formatCode="_(* #,##0.00_);_(* \(#,##0.00\);_(* &quot;-&quot;_);_(@_)"/>
    <numFmt numFmtId="170" formatCode="0.000%"/>
    <numFmt numFmtId="171" formatCode="_(&quot;$&quot;* #,##0.000_);_(&quot;$&quot;* \(#,##0.000\);_(&quot;$&quot;* &quot;-&quot;???_);_(@_)"/>
    <numFmt numFmtId="172" formatCode="0.0000%"/>
    <numFmt numFmtId="173" formatCode="_(* #,##0.000_);_(* \(#,##0.000\);_(* &quot;-&quot;??_);_(@_)"/>
    <numFmt numFmtId="174" formatCode="_(&quot;$&quot;* #,##0_);_(&quot;$&quot;* \(#,##0\);_(&quot;$&quot;* &quot;-&quot;??_);_(@_)"/>
    <numFmt numFmtId="175" formatCode="#,##0.000_);\(#,##0.000\)"/>
    <numFmt numFmtId="176" formatCode="_(* #,##0.00000_);_(* \(#,##0.00000\);_(* &quot;-&quot;??_);_(@_)"/>
    <numFmt numFmtId="177" formatCode="_([$€-2]* #,##0.00_);_([$€-2]* \(#,##0.00\);_([$€-2]* &quot;-&quot;??_)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Helv"/>
    </font>
    <font>
      <sz val="10"/>
      <name val="Helv"/>
    </font>
    <font>
      <b/>
      <sz val="10"/>
      <name val="Helv"/>
    </font>
    <font>
      <sz val="13.5"/>
      <name val="MS Sans Serif"/>
      <family val="2"/>
    </font>
    <font>
      <sz val="13.5"/>
      <name val="MS Sans Serif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Helv"/>
    </font>
    <font>
      <sz val="18"/>
      <name val="MS Sans Serif"/>
      <family val="2"/>
    </font>
    <font>
      <sz val="18"/>
      <name val="Arial"/>
      <family val="2"/>
    </font>
    <font>
      <b/>
      <sz val="18"/>
      <name val="MS Sans Serif"/>
      <family val="2"/>
    </font>
    <font>
      <b/>
      <sz val="13.5"/>
      <name val="MS Sans Serif"/>
      <family val="2"/>
    </font>
    <font>
      <i/>
      <sz val="10"/>
      <name val="Helv"/>
    </font>
    <font>
      <b/>
      <i/>
      <sz val="10"/>
      <color rgb="FFFF0000"/>
      <name val="Helv"/>
    </font>
    <font>
      <b/>
      <i/>
      <sz val="10"/>
      <name val="Helv"/>
    </font>
    <font>
      <b/>
      <i/>
      <sz val="14"/>
      <name val="Helv"/>
    </font>
    <font>
      <i/>
      <u/>
      <sz val="10"/>
      <name val="Helv"/>
    </font>
    <font>
      <sz val="10"/>
      <color rgb="FFFF000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2"/>
      <name val="Helv"/>
    </font>
    <font>
      <b/>
      <sz val="12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11"/>
      <name val="Arial"/>
      <family val="2"/>
    </font>
    <font>
      <sz val="11"/>
      <name val="MS Sans Serif"/>
      <family val="2"/>
    </font>
    <font>
      <sz val="13.5"/>
      <color rgb="FF0070C0"/>
      <name val="MS Sans Serif"/>
      <family val="2"/>
    </font>
    <font>
      <sz val="13.5"/>
      <color rgb="FF0070C0"/>
      <name val="Helv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0"/>
      <color rgb="FF0070C0"/>
      <name val="Helv"/>
    </font>
    <font>
      <sz val="10"/>
      <color theme="3"/>
      <name val="Helv"/>
    </font>
    <font>
      <b/>
      <sz val="11"/>
      <color theme="1"/>
      <name val="Calibri"/>
      <family val="2"/>
      <scheme val="minor"/>
    </font>
    <font>
      <sz val="8"/>
      <name val="Helv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ourier"/>
      <family val="3"/>
    </font>
    <font>
      <b/>
      <sz val="10"/>
      <name val="MS Sans Serif"/>
      <family val="2"/>
    </font>
    <font>
      <sz val="11"/>
      <color indexed="8"/>
      <name val="Calibri"/>
      <family val="2"/>
    </font>
    <font>
      <sz val="10"/>
      <name val="Arial Unicode MS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</font>
    <font>
      <sz val="11"/>
      <color theme="1"/>
      <name val="Garamond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 Unicode MS"/>
      <family val="2"/>
    </font>
    <font>
      <sz val="11"/>
      <color indexed="8"/>
      <name val="Calibri"/>
      <family val="2"/>
      <scheme val="minor"/>
    </font>
    <font>
      <b/>
      <sz val="10"/>
      <color rgb="FF002060"/>
      <name val="Arial"/>
      <family val="2"/>
    </font>
    <font>
      <b/>
      <sz val="10"/>
      <color theme="4" tint="-0.499984740745262"/>
      <name val="Arial"/>
      <family val="2"/>
    </font>
    <font>
      <b/>
      <i/>
      <sz val="12"/>
      <color rgb="FFFF0000"/>
      <name val="Arial"/>
      <family val="2"/>
    </font>
    <font>
      <b/>
      <sz val="10"/>
      <color rgb="FF002060"/>
      <name val="Calibri"/>
      <family val="2"/>
    </font>
    <font>
      <sz val="10"/>
      <color rgb="FF002060"/>
      <name val="Arial"/>
      <family val="2"/>
    </font>
    <font>
      <b/>
      <sz val="10"/>
      <color theme="4" tint="-0.499984740745262"/>
      <name val="Calibri"/>
      <family val="2"/>
    </font>
    <font>
      <b/>
      <sz val="10"/>
      <name val="Calibri"/>
      <family val="2"/>
    </font>
    <font>
      <sz val="1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EDF6F9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Up">
        <fgColor indexed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/>
      <diagonal style="double">
        <color indexed="0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05">
    <xf numFmtId="0" fontId="0" fillId="0" borderId="0"/>
    <xf numFmtId="43" fontId="14" fillId="0" borderId="0" applyFont="0" applyFill="0" applyBorder="0" applyAlignment="0" applyProtection="0"/>
    <xf numFmtId="40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164" fontId="16" fillId="0" borderId="0"/>
    <xf numFmtId="0" fontId="15" fillId="0" borderId="0"/>
    <xf numFmtId="0" fontId="15" fillId="0" borderId="0"/>
    <xf numFmtId="9" fontId="14" fillId="0" borderId="0" applyFont="0" applyFill="0" applyBorder="0" applyAlignment="0" applyProtection="0"/>
    <xf numFmtId="37" fontId="54" fillId="0" borderId="0"/>
    <xf numFmtId="44" fontId="54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54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4" fillId="0" borderId="0" applyFont="0" applyFill="0" applyBorder="0" applyAlignment="0" applyProtection="0"/>
    <xf numFmtId="4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14" fillId="0" borderId="0" applyFont="0" applyFill="0" applyBorder="0" applyAlignment="0" applyProtection="0"/>
    <xf numFmtId="37" fontId="54" fillId="0" borderId="0"/>
    <xf numFmtId="0" fontId="17" fillId="0" borderId="0"/>
    <xf numFmtId="0" fontId="14" fillId="0" borderId="0"/>
    <xf numFmtId="37" fontId="54" fillId="0" borderId="0"/>
    <xf numFmtId="164" fontId="59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5" fillId="0" borderId="0" applyNumberFormat="0" applyFont="0" applyFill="0" applyBorder="0" applyAlignment="0" applyProtection="0">
      <alignment horizontal="left"/>
    </xf>
    <xf numFmtId="15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0" fontId="60" fillId="0" borderId="4">
      <alignment horizontal="center"/>
    </xf>
    <xf numFmtId="3" fontId="15" fillId="0" borderId="0" applyFont="0" applyFill="0" applyBorder="0" applyAlignment="0" applyProtection="0"/>
    <xf numFmtId="0" fontId="15" fillId="20" borderId="0" applyNumberFormat="0" applyFon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6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42" fillId="0" borderId="0"/>
    <xf numFmtId="44" fontId="13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13" fillId="8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13" fillId="10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13" fillId="12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3" fillId="1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13" fillId="16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13" fillId="18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3" fillId="9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3" fillId="11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13" fillId="13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13" fillId="15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13" fillId="1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13" fillId="1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5" fillId="39" borderId="25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0" fontId="66" fillId="40" borderId="26" applyNumberFormat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0" fillId="0" borderId="27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3" fillId="26" borderId="25" applyNumberFormat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2" fillId="0" borderId="0"/>
    <xf numFmtId="0" fontId="62" fillId="0" borderId="0"/>
    <xf numFmtId="164" fontId="59" fillId="0" borderId="0"/>
    <xf numFmtId="37" fontId="16" fillId="0" borderId="0"/>
    <xf numFmtId="0" fontId="7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77" fillId="0" borderId="0"/>
    <xf numFmtId="0" fontId="77" fillId="0" borderId="0"/>
    <xf numFmtId="37" fontId="16" fillId="0" borderId="0"/>
    <xf numFmtId="37" fontId="16" fillId="0" borderId="0"/>
    <xf numFmtId="0" fontId="14" fillId="0" borderId="0"/>
    <xf numFmtId="0" fontId="14" fillId="0" borderId="0"/>
    <xf numFmtId="0" fontId="14" fillId="0" borderId="0"/>
    <xf numFmtId="0" fontId="7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7" fillId="0" borderId="0"/>
    <xf numFmtId="0" fontId="14" fillId="0" borderId="0"/>
    <xf numFmtId="37" fontId="16" fillId="0" borderId="0"/>
    <xf numFmtId="37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37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" fillId="0" borderId="0"/>
    <xf numFmtId="0" fontId="62" fillId="0" borderId="0"/>
    <xf numFmtId="0" fontId="77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37" fontId="16" fillId="0" borderId="0"/>
    <xf numFmtId="0" fontId="14" fillId="0" borderId="0"/>
    <xf numFmtId="0" fontId="14" fillId="0" borderId="0"/>
    <xf numFmtId="0" fontId="77" fillId="0" borderId="0"/>
    <xf numFmtId="0" fontId="14" fillId="0" borderId="0"/>
    <xf numFmtId="0" fontId="14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2" fillId="0" borderId="0"/>
    <xf numFmtId="0" fontId="62" fillId="0" borderId="0"/>
    <xf numFmtId="164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3" fillId="7" borderId="24" applyNumberFormat="0" applyFont="0" applyAlignment="0" applyProtection="0"/>
    <xf numFmtId="0" fontId="14" fillId="42" borderId="31" applyNumberFormat="0" applyFont="0" applyAlignment="0" applyProtection="0"/>
    <xf numFmtId="0" fontId="13" fillId="7" borderId="24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14" fillId="42" borderId="31" applyNumberFormat="0" applyFon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0" fontId="79" fillId="39" borderId="32" applyNumberFormat="0" applyAlignment="0" applyProtection="0"/>
    <xf numFmtId="9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/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>
      <alignment horizontal="left"/>
    </xf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0" fontId="60" fillId="0" borderId="4">
      <alignment horizontal="center"/>
    </xf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15" fillId="20" borderId="0" applyNumberFormat="0" applyFon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1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1" fontId="13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42" fillId="0" borderId="0"/>
    <xf numFmtId="0" fontId="42" fillId="0" borderId="0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62" fillId="43" borderId="34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42" fillId="7" borderId="24" applyNumberFormat="0" applyFont="0" applyAlignment="0" applyProtection="0"/>
    <xf numFmtId="0" fontId="42" fillId="7" borderId="24" applyNumberFormat="0" applyFont="0" applyAlignment="0" applyProtection="0"/>
    <xf numFmtId="0" fontId="42" fillId="7" borderId="24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9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" borderId="24" applyNumberFormat="0" applyFont="0" applyAlignment="0" applyProtection="0"/>
    <xf numFmtId="0" fontId="13" fillId="7" borderId="24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40" fontId="15" fillId="0" borderId="0" applyFont="0" applyFill="0" applyBorder="0" applyAlignment="0" applyProtection="0"/>
    <xf numFmtId="0" fontId="15" fillId="0" borderId="0"/>
    <xf numFmtId="9" fontId="6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9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" borderId="24" applyNumberFormat="0" applyFont="0" applyAlignment="0" applyProtection="0"/>
    <xf numFmtId="0" fontId="13" fillId="7" borderId="24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9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" borderId="24" applyNumberFormat="0" applyFont="0" applyAlignment="0" applyProtection="0"/>
    <xf numFmtId="0" fontId="13" fillId="7" borderId="24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62" fillId="0" borderId="0"/>
    <xf numFmtId="43" fontId="83" fillId="0" borderId="0" applyFont="0" applyFill="0" applyBorder="0" applyAlignment="0" applyProtection="0"/>
    <xf numFmtId="0" fontId="62" fillId="0" borderId="0"/>
    <xf numFmtId="43" fontId="83" fillId="0" borderId="0" applyFont="0" applyFill="0" applyBorder="0" applyAlignment="0" applyProtection="0"/>
    <xf numFmtId="0" fontId="84" fillId="0" borderId="0"/>
  </cellStyleXfs>
  <cellXfs count="475">
    <xf numFmtId="0" fontId="0" fillId="0" borderId="0" xfId="0"/>
    <xf numFmtId="40" fontId="17" fillId="0" borderId="0" xfId="1" applyNumberFormat="1" applyFont="1" applyFill="1" applyBorder="1" applyProtection="1"/>
    <xf numFmtId="43" fontId="17" fillId="0" borderId="0" xfId="2" applyNumberFormat="1" applyFont="1" applyFill="1" applyBorder="1" applyProtection="1"/>
    <xf numFmtId="0" fontId="14" fillId="0" borderId="0" xfId="0" applyFont="1"/>
    <xf numFmtId="38" fontId="17" fillId="0" borderId="0" xfId="2" applyNumberFormat="1" applyFont="1" applyFill="1" applyBorder="1" applyProtection="1"/>
    <xf numFmtId="43" fontId="25" fillId="0" borderId="0" xfId="2" applyNumberFormat="1" applyFont="1" applyFill="1" applyBorder="1" applyProtection="1"/>
    <xf numFmtId="43" fontId="19" fillId="2" borderId="3" xfId="3" applyNumberFormat="1" applyFont="1" applyFill="1" applyBorder="1" applyProtection="1"/>
    <xf numFmtId="169" fontId="20" fillId="2" borderId="0" xfId="2" applyNumberFormat="1" applyFont="1" applyFill="1" applyBorder="1" applyProtection="1"/>
    <xf numFmtId="43" fontId="19" fillId="0" borderId="0" xfId="6" applyNumberFormat="1" applyFont="1" applyFill="1" applyBorder="1" applyProtection="1"/>
    <xf numFmtId="41" fontId="17" fillId="0" borderId="0" xfId="2" applyNumberFormat="1" applyFont="1" applyFill="1" applyBorder="1" applyProtection="1"/>
    <xf numFmtId="170" fontId="17" fillId="0" borderId="0" xfId="2" applyNumberFormat="1" applyFont="1" applyFill="1" applyBorder="1" applyProtection="1"/>
    <xf numFmtId="38" fontId="17" fillId="0" borderId="6" xfId="2" applyNumberFormat="1" applyFont="1" applyFill="1" applyBorder="1" applyProtection="1"/>
    <xf numFmtId="169" fontId="19" fillId="2" borderId="0" xfId="2" applyNumberFormat="1" applyFont="1" applyFill="1" applyBorder="1" applyProtection="1"/>
    <xf numFmtId="43" fontId="17" fillId="0" borderId="4" xfId="2" applyNumberFormat="1" applyFont="1" applyFill="1" applyBorder="1" applyProtection="1"/>
    <xf numFmtId="164" fontId="14" fillId="3" borderId="9" xfId="4" applyFont="1" applyFill="1" applyBorder="1"/>
    <xf numFmtId="40" fontId="19" fillId="3" borderId="0" xfId="2" applyNumberFormat="1" applyFont="1" applyFill="1" applyBorder="1" applyProtection="1"/>
    <xf numFmtId="40" fontId="19" fillId="3" borderId="12" xfId="2" applyNumberFormat="1" applyFont="1" applyFill="1" applyBorder="1" applyProtection="1"/>
    <xf numFmtId="40" fontId="19" fillId="3" borderId="7" xfId="2" applyNumberFormat="1" applyFont="1" applyFill="1" applyBorder="1" applyProtection="1"/>
    <xf numFmtId="40" fontId="19" fillId="3" borderId="15" xfId="2" applyNumberFormat="1" applyFont="1" applyFill="1" applyBorder="1" applyProtection="1"/>
    <xf numFmtId="43" fontId="19" fillId="3" borderId="0" xfId="2" applyNumberFormat="1" applyFont="1" applyFill="1" applyBorder="1" applyProtection="1"/>
    <xf numFmtId="43" fontId="19" fillId="3" borderId="12" xfId="2" applyNumberFormat="1" applyFont="1" applyFill="1" applyBorder="1" applyProtection="1"/>
    <xf numFmtId="40" fontId="34" fillId="0" borderId="0" xfId="1" quotePrefix="1" applyNumberFormat="1" applyFont="1" applyFill="1" applyBorder="1" applyAlignment="1" applyProtection="1">
      <alignment horizontal="center"/>
    </xf>
    <xf numFmtId="164" fontId="14" fillId="0" borderId="0" xfId="4" applyFont="1"/>
    <xf numFmtId="38" fontId="14" fillId="0" borderId="0" xfId="2" applyNumberFormat="1" applyFont="1"/>
    <xf numFmtId="38" fontId="14" fillId="0" borderId="0" xfId="2" applyNumberFormat="1" applyFont="1" applyFill="1"/>
    <xf numFmtId="164" fontId="23" fillId="0" borderId="0" xfId="4" applyFont="1"/>
    <xf numFmtId="41" fontId="14" fillId="0" borderId="0" xfId="2" applyNumberFormat="1" applyFont="1" applyFill="1" applyBorder="1" applyProtection="1"/>
    <xf numFmtId="170" fontId="14" fillId="0" borderId="0" xfId="2" applyNumberFormat="1" applyFont="1" applyFill="1" applyBorder="1" applyProtection="1"/>
    <xf numFmtId="166" fontId="14" fillId="0" borderId="0" xfId="2" applyNumberFormat="1" applyFont="1" applyFill="1" applyBorder="1" applyProtection="1"/>
    <xf numFmtId="165" fontId="14" fillId="0" borderId="0" xfId="2" applyNumberFormat="1" applyFont="1" applyFill="1"/>
    <xf numFmtId="43" fontId="14" fillId="0" borderId="0" xfId="2" applyNumberFormat="1" applyFont="1" applyFill="1"/>
    <xf numFmtId="43" fontId="14" fillId="0" borderId="0" xfId="2" applyNumberFormat="1" applyFont="1" applyFill="1" applyBorder="1" applyProtection="1"/>
    <xf numFmtId="43" fontId="35" fillId="0" borderId="0" xfId="2" applyNumberFormat="1" applyFont="1" applyFill="1" applyBorder="1" applyProtection="1"/>
    <xf numFmtId="167" fontId="14" fillId="0" borderId="0" xfId="7" applyNumberFormat="1" applyFont="1" applyBorder="1" applyProtection="1"/>
    <xf numFmtId="9" fontId="14" fillId="0" borderId="0" xfId="7" applyFont="1" applyFill="1"/>
    <xf numFmtId="43" fontId="14" fillId="0" borderId="0" xfId="7" applyNumberFormat="1" applyFont="1" applyFill="1"/>
    <xf numFmtId="164" fontId="14" fillId="0" borderId="0" xfId="4" applyFont="1" applyAlignment="1">
      <alignment horizontal="left"/>
    </xf>
    <xf numFmtId="164" fontId="14" fillId="0" borderId="0" xfId="4" quotePrefix="1" applyFont="1" applyAlignment="1">
      <alignment horizontal="left"/>
    </xf>
    <xf numFmtId="39" fontId="14" fillId="0" borderId="0" xfId="2" applyNumberFormat="1" applyFont="1" applyFill="1"/>
    <xf numFmtId="39" fontId="14" fillId="0" borderId="0" xfId="4" applyNumberFormat="1" applyFont="1" applyAlignment="1">
      <alignment horizontal="left"/>
    </xf>
    <xf numFmtId="43" fontId="14" fillId="0" borderId="0" xfId="2" applyNumberFormat="1" applyFont="1" applyBorder="1" applyProtection="1"/>
    <xf numFmtId="167" fontId="14" fillId="0" borderId="0" xfId="7" applyNumberFormat="1" applyFont="1" applyFill="1" applyAlignment="1">
      <alignment horizontal="left"/>
    </xf>
    <xf numFmtId="167" fontId="14" fillId="0" borderId="0" xfId="7" applyNumberFormat="1" applyFont="1" applyFill="1" applyBorder="1" applyProtection="1"/>
    <xf numFmtId="167" fontId="14" fillId="0" borderId="0" xfId="7" applyNumberFormat="1" applyFont="1" applyFill="1"/>
    <xf numFmtId="40" fontId="14" fillId="0" borderId="0" xfId="1" applyNumberFormat="1" applyFont="1" applyFill="1" applyBorder="1" applyProtection="1"/>
    <xf numFmtId="39" fontId="23" fillId="0" borderId="0" xfId="4" applyNumberFormat="1" applyFont="1" applyAlignment="1">
      <alignment horizontal="left"/>
    </xf>
    <xf numFmtId="40" fontId="14" fillId="0" borderId="0" xfId="1" applyNumberFormat="1" applyFont="1" applyBorder="1" applyProtection="1"/>
    <xf numFmtId="164" fontId="23" fillId="0" borderId="0" xfId="4" applyFont="1" applyAlignment="1">
      <alignment horizontal="left"/>
    </xf>
    <xf numFmtId="164" fontId="14" fillId="0" borderId="0" xfId="4" applyFont="1" applyBorder="1"/>
    <xf numFmtId="39" fontId="14" fillId="0" borderId="0" xfId="4" applyNumberFormat="1" applyFont="1"/>
    <xf numFmtId="172" fontId="14" fillId="0" borderId="0" xfId="7" applyNumberFormat="1" applyFont="1" applyBorder="1" applyProtection="1"/>
    <xf numFmtId="164" fontId="14" fillId="3" borderId="4" xfId="4" applyFont="1" applyFill="1" applyBorder="1"/>
    <xf numFmtId="43" fontId="25" fillId="0" borderId="17" xfId="2" applyNumberFormat="1" applyFont="1" applyFill="1" applyBorder="1" applyProtection="1"/>
    <xf numFmtId="40" fontId="17" fillId="0" borderId="17" xfId="1" applyNumberFormat="1" applyFont="1" applyFill="1" applyBorder="1" applyProtection="1"/>
    <xf numFmtId="43" fontId="17" fillId="0" borderId="17" xfId="2" applyNumberFormat="1" applyFont="1" applyFill="1" applyBorder="1" applyProtection="1"/>
    <xf numFmtId="40" fontId="34" fillId="0" borderId="17" xfId="1" quotePrefix="1" applyNumberFormat="1" applyFont="1" applyFill="1" applyBorder="1" applyAlignment="1" applyProtection="1">
      <alignment horizontal="center"/>
    </xf>
    <xf numFmtId="43" fontId="17" fillId="0" borderId="19" xfId="2" applyNumberFormat="1" applyFont="1" applyFill="1" applyBorder="1" applyProtection="1"/>
    <xf numFmtId="38" fontId="17" fillId="0" borderId="17" xfId="2" applyNumberFormat="1" applyFont="1" applyFill="1" applyBorder="1" applyProtection="1"/>
    <xf numFmtId="43" fontId="17" fillId="0" borderId="12" xfId="2" applyNumberFormat="1" applyFont="1" applyFill="1" applyBorder="1" applyProtection="1"/>
    <xf numFmtId="41" fontId="17" fillId="0" borderId="22" xfId="2" applyNumberFormat="1" applyFont="1" applyFill="1" applyBorder="1" applyProtection="1"/>
    <xf numFmtId="0" fontId="28" fillId="0" borderId="0" xfId="6" applyFont="1" applyAlignment="1" applyProtection="1">
      <alignment horizontal="left"/>
      <protection locked="0"/>
    </xf>
    <xf numFmtId="0" fontId="26" fillId="0" borderId="0" xfId="6" applyFont="1" applyAlignment="1" applyProtection="1">
      <alignment horizontal="left"/>
      <protection locked="0"/>
    </xf>
    <xf numFmtId="0" fontId="26" fillId="0" borderId="0" xfId="6" applyFont="1" applyProtection="1">
      <protection locked="0"/>
    </xf>
    <xf numFmtId="0" fontId="26" fillId="0" borderId="0" xfId="6" applyFont="1" applyFill="1" applyProtection="1">
      <protection locked="0"/>
    </xf>
    <xf numFmtId="39" fontId="26" fillId="0" borderId="0" xfId="6" applyNumberFormat="1" applyFont="1" applyFill="1" applyProtection="1">
      <protection locked="0"/>
    </xf>
    <xf numFmtId="40" fontId="26" fillId="0" borderId="0" xfId="3" applyFont="1" applyFill="1" applyProtection="1">
      <protection locked="0"/>
    </xf>
    <xf numFmtId="43" fontId="44" fillId="0" borderId="0" xfId="4" applyNumberFormat="1" applyFont="1" applyFill="1" applyProtection="1">
      <protection locked="0"/>
    </xf>
    <xf numFmtId="0" fontId="27" fillId="0" borderId="0" xfId="0" applyFont="1" applyProtection="1">
      <protection locked="0"/>
    </xf>
    <xf numFmtId="0" fontId="28" fillId="0" borderId="0" xfId="6" quotePrefix="1" applyFont="1" applyAlignment="1" applyProtection="1">
      <alignment horizontal="left"/>
      <protection locked="0"/>
    </xf>
    <xf numFmtId="0" fontId="26" fillId="0" borderId="0" xfId="6" quotePrefix="1" applyFont="1" applyAlignment="1" applyProtection="1">
      <alignment horizontal="left"/>
      <protection locked="0"/>
    </xf>
    <xf numFmtId="43" fontId="45" fillId="0" borderId="0" xfId="4" applyNumberFormat="1" applyFont="1" applyFill="1" applyProtection="1">
      <protection locked="0"/>
    </xf>
    <xf numFmtId="0" fontId="19" fillId="0" borderId="0" xfId="6" applyFont="1" applyProtection="1">
      <protection locked="0"/>
    </xf>
    <xf numFmtId="0" fontId="29" fillId="0" borderId="1" xfId="6" applyFont="1" applyBorder="1" applyAlignment="1" applyProtection="1">
      <alignment horizontal="center"/>
      <protection locked="0"/>
    </xf>
    <xf numFmtId="0" fontId="19" fillId="0" borderId="5" xfId="6" applyFont="1" applyBorder="1" applyAlignment="1" applyProtection="1">
      <alignment horizontal="center"/>
      <protection locked="0"/>
    </xf>
    <xf numFmtId="0" fontId="19" fillId="0" borderId="5" xfId="6" applyFont="1" applyFill="1" applyBorder="1" applyAlignment="1" applyProtection="1">
      <alignment horizontal="center"/>
      <protection locked="0"/>
    </xf>
    <xf numFmtId="39" fontId="19" fillId="0" borderId="5" xfId="6" applyNumberFormat="1" applyFont="1" applyFill="1" applyBorder="1" applyAlignment="1" applyProtection="1">
      <alignment horizontal="center"/>
      <protection locked="0"/>
    </xf>
    <xf numFmtId="40" fontId="19" fillId="0" borderId="5" xfId="3" applyFont="1" applyFill="1" applyBorder="1" applyAlignment="1" applyProtection="1">
      <alignment horizontal="center"/>
      <protection locked="0"/>
    </xf>
    <xf numFmtId="0" fontId="46" fillId="0" borderId="0" xfId="6" applyFont="1" applyProtection="1">
      <protection locked="0"/>
    </xf>
    <xf numFmtId="0" fontId="15" fillId="0" borderId="0" xfId="6" applyProtection="1">
      <protection locked="0"/>
    </xf>
    <xf numFmtId="0" fontId="0" fillId="0" borderId="0" xfId="0" applyProtection="1">
      <protection locked="0"/>
    </xf>
    <xf numFmtId="0" fontId="19" fillId="0" borderId="0" xfId="6" applyFont="1" applyFill="1" applyProtection="1">
      <protection locked="0"/>
    </xf>
    <xf numFmtId="0" fontId="15" fillId="0" borderId="0" xfId="6" applyFill="1" applyProtection="1">
      <protection locked="0"/>
    </xf>
    <xf numFmtId="0" fontId="0" fillId="0" borderId="0" xfId="0" applyFill="1" applyProtection="1">
      <protection locked="0"/>
    </xf>
    <xf numFmtId="168" fontId="19" fillId="0" borderId="0" xfId="6" applyNumberFormat="1" applyFont="1" applyFill="1" applyProtection="1">
      <protection locked="0"/>
    </xf>
    <xf numFmtId="0" fontId="19" fillId="0" borderId="0" xfId="6" quotePrefix="1" applyFont="1" applyFill="1" applyAlignment="1" applyProtection="1">
      <alignment horizontal="left"/>
      <protection locked="0"/>
    </xf>
    <xf numFmtId="168" fontId="19" fillId="0" borderId="0" xfId="6" applyNumberFormat="1" applyFont="1" applyFill="1" applyBorder="1" applyAlignment="1" applyProtection="1">
      <alignment horizontal="center"/>
      <protection locked="0"/>
    </xf>
    <xf numFmtId="168" fontId="19" fillId="0" borderId="0" xfId="3" applyNumberFormat="1" applyFont="1" applyFill="1" applyBorder="1" applyAlignment="1" applyProtection="1">
      <alignment horizontal="center"/>
      <protection locked="0"/>
    </xf>
    <xf numFmtId="0" fontId="19" fillId="0" borderId="0" xfId="6" applyFont="1" applyFill="1" applyBorder="1" applyAlignment="1" applyProtection="1">
      <alignment horizontal="center"/>
      <protection locked="0"/>
    </xf>
    <xf numFmtId="0" fontId="19" fillId="0" borderId="0" xfId="6" applyFont="1" applyFill="1" applyAlignment="1" applyProtection="1">
      <alignment horizontal="left"/>
      <protection locked="0"/>
    </xf>
    <xf numFmtId="43" fontId="19" fillId="0" borderId="0" xfId="6" applyNumberFormat="1" applyFont="1" applyFill="1" applyProtection="1">
      <protection locked="0"/>
    </xf>
    <xf numFmtId="4" fontId="19" fillId="0" borderId="0" xfId="6" applyNumberFormat="1" applyFont="1" applyFill="1" applyProtection="1">
      <protection locked="0"/>
    </xf>
    <xf numFmtId="4" fontId="19" fillId="0" borderId="0" xfId="6" applyNumberFormat="1" applyFont="1" applyProtection="1">
      <protection locked="0"/>
    </xf>
    <xf numFmtId="40" fontId="19" fillId="0" borderId="0" xfId="6" applyNumberFormat="1" applyFont="1" applyProtection="1">
      <protection locked="0"/>
    </xf>
    <xf numFmtId="40" fontId="15" fillId="0" borderId="0" xfId="6" applyNumberFormat="1" applyProtection="1">
      <protection locked="0"/>
    </xf>
    <xf numFmtId="173" fontId="19" fillId="0" borderId="0" xfId="1" applyNumberFormat="1" applyFont="1" applyProtection="1">
      <protection locked="0"/>
    </xf>
    <xf numFmtId="43" fontId="19" fillId="0" borderId="0" xfId="6" applyNumberFormat="1" applyFont="1" applyProtection="1"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Protection="1">
      <protection locked="0"/>
    </xf>
    <xf numFmtId="168" fontId="47" fillId="4" borderId="6" xfId="6" applyNumberFormat="1" applyFont="1" applyFill="1" applyBorder="1" applyAlignment="1" applyProtection="1">
      <alignment horizontal="center"/>
      <protection locked="0"/>
    </xf>
    <xf numFmtId="168" fontId="47" fillId="4" borderId="6" xfId="3" applyNumberFormat="1" applyFont="1" applyFill="1" applyBorder="1" applyAlignment="1" applyProtection="1">
      <alignment horizontal="center"/>
      <protection locked="0"/>
    </xf>
    <xf numFmtId="0" fontId="43" fillId="0" borderId="0" xfId="0" applyFont="1" applyBorder="1" applyProtection="1">
      <protection locked="0"/>
    </xf>
    <xf numFmtId="168" fontId="43" fillId="0" borderId="0" xfId="0" applyNumberFormat="1" applyFont="1" applyBorder="1" applyProtection="1">
      <protection locked="0"/>
    </xf>
    <xf numFmtId="168" fontId="47" fillId="4" borderId="0" xfId="6" applyNumberFormat="1" applyFont="1" applyFill="1" applyBorder="1" applyAlignment="1" applyProtection="1">
      <alignment horizontal="center"/>
      <protection locked="0"/>
    </xf>
    <xf numFmtId="168" fontId="47" fillId="4" borderId="0" xfId="3" applyNumberFormat="1" applyFont="1" applyFill="1" applyBorder="1" applyAlignment="1" applyProtection="1">
      <alignment horizontal="center"/>
      <protection locked="0"/>
    </xf>
    <xf numFmtId="0" fontId="43" fillId="0" borderId="0" xfId="0" applyFont="1" applyProtection="1">
      <protection locked="0"/>
    </xf>
    <xf numFmtId="168" fontId="47" fillId="0" borderId="0" xfId="6" applyNumberFormat="1" applyFont="1" applyFill="1" applyBorder="1" applyAlignment="1" applyProtection="1">
      <alignment horizontal="center"/>
      <protection locked="0"/>
    </xf>
    <xf numFmtId="168" fontId="47" fillId="0" borderId="0" xfId="3" applyNumberFormat="1" applyFont="1" applyFill="1" applyBorder="1" applyAlignment="1" applyProtection="1">
      <alignment horizontal="center"/>
      <protection locked="0"/>
    </xf>
    <xf numFmtId="43" fontId="47" fillId="0" borderId="0" xfId="6" applyNumberFormat="1" applyFont="1" applyFill="1" applyBorder="1" applyProtection="1">
      <protection locked="0"/>
    </xf>
    <xf numFmtId="43" fontId="47" fillId="2" borderId="0" xfId="3" applyNumberFormat="1" applyFont="1" applyFill="1" applyBorder="1" applyProtection="1">
      <protection locked="0"/>
    </xf>
    <xf numFmtId="43" fontId="47" fillId="2" borderId="0" xfId="3" applyNumberFormat="1" applyFont="1" applyFill="1" applyProtection="1">
      <protection locked="0"/>
    </xf>
    <xf numFmtId="43" fontId="47" fillId="0" borderId="0" xfId="3" applyNumberFormat="1" applyFont="1" applyFill="1" applyProtection="1">
      <protection locked="0"/>
    </xf>
    <xf numFmtId="43" fontId="47" fillId="0" borderId="0" xfId="6" applyNumberFormat="1" applyFont="1" applyFill="1" applyProtection="1">
      <protection locked="0"/>
    </xf>
    <xf numFmtId="43" fontId="47" fillId="0" borderId="7" xfId="6" applyNumberFormat="1" applyFont="1" applyFill="1" applyBorder="1" applyProtection="1">
      <protection locked="0"/>
    </xf>
    <xf numFmtId="43" fontId="47" fillId="0" borderId="1" xfId="6" applyNumberFormat="1" applyFont="1" applyFill="1" applyBorder="1" applyProtection="1">
      <protection locked="0"/>
    </xf>
    <xf numFmtId="169" fontId="47" fillId="2" borderId="0" xfId="2" applyNumberFormat="1" applyFont="1" applyFill="1" applyBorder="1" applyProtection="1">
      <protection locked="0"/>
    </xf>
    <xf numFmtId="41" fontId="47" fillId="2" borderId="0" xfId="2" applyNumberFormat="1" applyFont="1" applyFill="1" applyBorder="1" applyProtection="1">
      <protection locked="0"/>
    </xf>
    <xf numFmtId="43" fontId="47" fillId="2" borderId="0" xfId="6" applyNumberFormat="1" applyFont="1" applyFill="1" applyProtection="1">
      <protection locked="0"/>
    </xf>
    <xf numFmtId="43" fontId="48" fillId="2" borderId="0" xfId="3" applyNumberFormat="1" applyFont="1" applyFill="1" applyBorder="1" applyProtection="1">
      <protection locked="0"/>
    </xf>
    <xf numFmtId="43" fontId="47" fillId="0" borderId="0" xfId="6" applyNumberFormat="1" applyFont="1" applyProtection="1">
      <protection locked="0"/>
    </xf>
    <xf numFmtId="0" fontId="26" fillId="0" borderId="0" xfId="6" applyFont="1" applyFill="1" applyProtection="1"/>
    <xf numFmtId="40" fontId="19" fillId="0" borderId="5" xfId="3" applyFont="1" applyFill="1" applyBorder="1" applyAlignment="1" applyProtection="1">
      <alignment horizontal="center"/>
    </xf>
    <xf numFmtId="38" fontId="19" fillId="4" borderId="0" xfId="3" applyNumberFormat="1" applyFont="1" applyFill="1" applyBorder="1" applyAlignment="1" applyProtection="1">
      <alignment horizontal="center"/>
    </xf>
    <xf numFmtId="0" fontId="0" fillId="0" borderId="0" xfId="0" applyProtection="1"/>
    <xf numFmtId="38" fontId="19" fillId="0" borderId="0" xfId="3" applyNumberFormat="1" applyFont="1" applyFill="1" applyBorder="1" applyAlignment="1" applyProtection="1">
      <alignment horizontal="center"/>
    </xf>
    <xf numFmtId="43" fontId="19" fillId="0" borderId="0" xfId="6" applyNumberFormat="1" applyFont="1" applyFill="1" applyProtection="1"/>
    <xf numFmtId="43" fontId="19" fillId="2" borderId="0" xfId="6" applyNumberFormat="1" applyFont="1" applyFill="1" applyProtection="1"/>
    <xf numFmtId="43" fontId="19" fillId="0" borderId="1" xfId="6" applyNumberFormat="1" applyFont="1" applyFill="1" applyBorder="1" applyProtection="1"/>
    <xf numFmtId="43" fontId="19" fillId="2" borderId="3" xfId="6" applyNumberFormat="1" applyFont="1" applyFill="1" applyBorder="1" applyProtection="1"/>
    <xf numFmtId="43" fontId="19" fillId="3" borderId="10" xfId="6" applyNumberFormat="1" applyFont="1" applyFill="1" applyBorder="1" applyProtection="1"/>
    <xf numFmtId="38" fontId="19" fillId="3" borderId="12" xfId="3" applyNumberFormat="1" applyFont="1" applyFill="1" applyBorder="1" applyAlignment="1" applyProtection="1">
      <alignment horizontal="center"/>
    </xf>
    <xf numFmtId="0" fontId="19" fillId="3" borderId="12" xfId="0" applyFont="1" applyFill="1" applyBorder="1" applyProtection="1"/>
    <xf numFmtId="38" fontId="19" fillId="3" borderId="14" xfId="3" applyNumberFormat="1" applyFont="1" applyFill="1" applyBorder="1" applyAlignment="1" applyProtection="1">
      <alignment horizontal="center"/>
    </xf>
    <xf numFmtId="0" fontId="19" fillId="0" borderId="0" xfId="0" applyFont="1" applyProtection="1"/>
    <xf numFmtId="0" fontId="29" fillId="3" borderId="8" xfId="6" applyFont="1" applyFill="1" applyBorder="1" applyAlignment="1" applyProtection="1">
      <alignment horizontal="left"/>
    </xf>
    <xf numFmtId="0" fontId="19" fillId="3" borderId="9" xfId="6" applyFont="1" applyFill="1" applyBorder="1" applyProtection="1"/>
    <xf numFmtId="43" fontId="47" fillId="3" borderId="9" xfId="6" applyNumberFormat="1" applyFont="1" applyFill="1" applyBorder="1" applyProtection="1"/>
    <xf numFmtId="0" fontId="29" fillId="3" borderId="11" xfId="6" quotePrefix="1" applyFont="1" applyFill="1" applyBorder="1" applyAlignment="1" applyProtection="1">
      <alignment horizontal="left"/>
    </xf>
    <xf numFmtId="0" fontId="19" fillId="3" borderId="0" xfId="6" applyFont="1" applyFill="1" applyBorder="1" applyAlignment="1" applyProtection="1">
      <alignment horizontal="center"/>
    </xf>
    <xf numFmtId="168" fontId="19" fillId="3" borderId="0" xfId="6" applyNumberFormat="1" applyFont="1" applyFill="1" applyBorder="1" applyAlignment="1" applyProtection="1">
      <alignment horizontal="center"/>
    </xf>
    <xf numFmtId="168" fontId="19" fillId="3" borderId="0" xfId="3" applyNumberFormat="1" applyFont="1" applyFill="1" applyBorder="1" applyAlignment="1" applyProtection="1">
      <alignment horizontal="center"/>
    </xf>
    <xf numFmtId="0" fontId="19" fillId="3" borderId="11" xfId="0" applyFont="1" applyFill="1" applyBorder="1" applyProtection="1"/>
    <xf numFmtId="0" fontId="19" fillId="3" borderId="0" xfId="0" applyFont="1" applyFill="1" applyBorder="1" applyProtection="1"/>
    <xf numFmtId="0" fontId="19" fillId="3" borderId="11" xfId="6" quotePrefix="1" applyFont="1" applyFill="1" applyBorder="1" applyAlignment="1" applyProtection="1">
      <alignment horizontal="left"/>
    </xf>
    <xf numFmtId="0" fontId="19" fillId="3" borderId="13" xfId="6" quotePrefix="1" applyFont="1" applyFill="1" applyBorder="1" applyAlignment="1" applyProtection="1">
      <alignment horizontal="left"/>
    </xf>
    <xf numFmtId="0" fontId="19" fillId="3" borderId="4" xfId="6" applyFont="1" applyFill="1" applyBorder="1" applyAlignment="1" applyProtection="1">
      <alignment horizontal="center"/>
    </xf>
    <xf numFmtId="168" fontId="47" fillId="3" borderId="4" xfId="6" applyNumberFormat="1" applyFont="1" applyFill="1" applyBorder="1" applyAlignment="1" applyProtection="1">
      <alignment horizontal="center"/>
    </xf>
    <xf numFmtId="168" fontId="47" fillId="3" borderId="4" xfId="3" applyNumberFormat="1" applyFont="1" applyFill="1" applyBorder="1" applyAlignment="1" applyProtection="1">
      <alignment horizontal="center"/>
    </xf>
    <xf numFmtId="0" fontId="19" fillId="4" borderId="0" xfId="6" quotePrefix="1" applyFont="1" applyFill="1" applyAlignment="1" applyProtection="1">
      <alignment horizontal="left"/>
    </xf>
    <xf numFmtId="0" fontId="19" fillId="4" borderId="0" xfId="6" applyFont="1" applyFill="1" applyBorder="1" applyAlignment="1" applyProtection="1">
      <alignment horizontal="left"/>
    </xf>
    <xf numFmtId="0" fontId="19" fillId="0" borderId="0" xfId="6" quotePrefix="1" applyFont="1" applyFill="1" applyAlignment="1" applyProtection="1">
      <alignment horizontal="left"/>
    </xf>
    <xf numFmtId="0" fontId="29" fillId="0" borderId="0" xfId="6" applyFont="1" applyFill="1" applyBorder="1" applyAlignment="1" applyProtection="1">
      <alignment horizontal="center"/>
    </xf>
    <xf numFmtId="0" fontId="19" fillId="0" borderId="0" xfId="6" applyFont="1" applyFill="1" applyAlignment="1" applyProtection="1">
      <alignment horizontal="left"/>
    </xf>
    <xf numFmtId="0" fontId="19" fillId="0" borderId="0" xfId="6" applyFont="1" applyProtection="1"/>
    <xf numFmtId="0" fontId="19" fillId="2" borderId="0" xfId="6" applyFont="1" applyFill="1" applyProtection="1"/>
    <xf numFmtId="0" fontId="19" fillId="2" borderId="0" xfId="6" quotePrefix="1" applyFont="1" applyFill="1" applyAlignment="1" applyProtection="1">
      <alignment horizontal="left"/>
    </xf>
    <xf numFmtId="0" fontId="19" fillId="0" borderId="0" xfId="6" applyFont="1" applyFill="1" applyProtection="1"/>
    <xf numFmtId="4" fontId="19" fillId="0" borderId="0" xfId="6" applyNumberFormat="1" applyFont="1" applyFill="1" applyProtection="1"/>
    <xf numFmtId="0" fontId="19" fillId="2" borderId="0" xfId="6" applyFont="1" applyFill="1" applyAlignment="1" applyProtection="1">
      <alignment horizontal="left"/>
    </xf>
    <xf numFmtId="4" fontId="19" fillId="2" borderId="0" xfId="6" applyNumberFormat="1" applyFont="1" applyFill="1" applyProtection="1"/>
    <xf numFmtId="43" fontId="25" fillId="0" borderId="11" xfId="2" applyNumberFormat="1" applyFont="1" applyFill="1" applyBorder="1" applyProtection="1"/>
    <xf numFmtId="43" fontId="17" fillId="0" borderId="13" xfId="2" applyNumberFormat="1" applyFont="1" applyFill="1" applyBorder="1" applyProtection="1"/>
    <xf numFmtId="167" fontId="17" fillId="0" borderId="21" xfId="7" applyNumberFormat="1" applyFont="1" applyBorder="1" applyProtection="1"/>
    <xf numFmtId="43" fontId="25" fillId="0" borderId="6" xfId="2" applyNumberFormat="1" applyFont="1" applyFill="1" applyBorder="1" applyProtection="1"/>
    <xf numFmtId="43" fontId="25" fillId="0" borderId="12" xfId="2" applyNumberFormat="1" applyFont="1" applyFill="1" applyBorder="1" applyProtection="1"/>
    <xf numFmtId="38" fontId="17" fillId="0" borderId="0" xfId="2" quotePrefix="1" applyNumberFormat="1" applyFont="1" applyBorder="1" applyAlignment="1" applyProtection="1">
      <alignment horizontal="center" wrapText="1"/>
    </xf>
    <xf numFmtId="38" fontId="51" fillId="0" borderId="0" xfId="2" applyNumberFormat="1" applyFont="1" applyFill="1" applyBorder="1" applyProtection="1"/>
    <xf numFmtId="41" fontId="51" fillId="0" borderId="0" xfId="2" applyNumberFormat="1" applyFont="1" applyFill="1" applyBorder="1" applyProtection="1"/>
    <xf numFmtId="41" fontId="17" fillId="0" borderId="17" xfId="2" applyNumberFormat="1" applyFont="1" applyFill="1" applyBorder="1" applyProtection="1"/>
    <xf numFmtId="170" fontId="17" fillId="0" borderId="17" xfId="2" applyNumberFormat="1" applyFont="1" applyFill="1" applyBorder="1" applyProtection="1"/>
    <xf numFmtId="170" fontId="17" fillId="0" borderId="21" xfId="2" applyNumberFormat="1" applyFont="1" applyFill="1" applyBorder="1" applyProtection="1"/>
    <xf numFmtId="9" fontId="17" fillId="0" borderId="0" xfId="7" applyFont="1" applyAlignment="1" applyProtection="1">
      <alignment horizontal="left"/>
    </xf>
    <xf numFmtId="43" fontId="17" fillId="0" borderId="0" xfId="7" applyNumberFormat="1" applyFont="1" applyFill="1" applyProtection="1"/>
    <xf numFmtId="9" fontId="17" fillId="0" borderId="0" xfId="7" applyFont="1" applyFill="1" applyProtection="1"/>
    <xf numFmtId="41" fontId="52" fillId="0" borderId="0" xfId="2" applyNumberFormat="1" applyFont="1" applyFill="1" applyBorder="1" applyProtection="1"/>
    <xf numFmtId="174" fontId="58" fillId="0" borderId="0" xfId="9" applyNumberFormat="1" applyFont="1" applyFill="1" applyBorder="1"/>
    <xf numFmtId="37" fontId="58" fillId="0" borderId="0" xfId="9" applyNumberFormat="1" applyFont="1" applyFill="1" applyBorder="1"/>
    <xf numFmtId="174" fontId="58" fillId="0" borderId="2" xfId="9" applyNumberFormat="1" applyFont="1" applyFill="1" applyBorder="1"/>
    <xf numFmtId="174" fontId="58" fillId="0" borderId="0" xfId="9" applyNumberFormat="1" applyFont="1" applyFill="1"/>
    <xf numFmtId="174" fontId="57" fillId="0" borderId="0" xfId="9" applyNumberFormat="1" applyFont="1" applyFill="1" applyBorder="1"/>
    <xf numFmtId="37" fontId="58" fillId="0" borderId="21" xfId="9" applyNumberFormat="1" applyFont="1" applyFill="1" applyBorder="1"/>
    <xf numFmtId="10" fontId="58" fillId="0" borderId="0" xfId="10" applyNumberFormat="1" applyFont="1" applyFill="1"/>
    <xf numFmtId="176" fontId="45" fillId="0" borderId="0" xfId="16" applyNumberFormat="1" applyFont="1" applyFill="1"/>
    <xf numFmtId="42" fontId="45" fillId="0" borderId="0" xfId="12" applyFont="1" applyFill="1"/>
    <xf numFmtId="37" fontId="22" fillId="5" borderId="2" xfId="8" applyFont="1" applyFill="1" applyBorder="1"/>
    <xf numFmtId="42" fontId="22" fillId="5" borderId="4" xfId="12" applyFont="1" applyFill="1" applyBorder="1"/>
    <xf numFmtId="0" fontId="55" fillId="0" borderId="0" xfId="8" applyNumberFormat="1" applyFont="1" applyAlignment="1">
      <alignment horizontal="center"/>
    </xf>
    <xf numFmtId="0" fontId="56" fillId="0" borderId="0" xfId="0" applyFont="1"/>
    <xf numFmtId="0" fontId="55" fillId="0" borderId="0" xfId="0" applyFont="1" applyAlignment="1">
      <alignment horizontal="center"/>
    </xf>
    <xf numFmtId="0" fontId="53" fillId="0" borderId="21" xfId="0" applyFont="1" applyBorder="1"/>
    <xf numFmtId="0" fontId="53" fillId="0" borderId="0" xfId="0" applyFont="1"/>
    <xf numFmtId="17" fontId="57" fillId="0" borderId="21" xfId="0" applyNumberFormat="1" applyFont="1" applyBorder="1" applyAlignment="1">
      <alignment horizontal="center"/>
    </xf>
    <xf numFmtId="0" fontId="58" fillId="0" borderId="0" xfId="0" applyFont="1"/>
    <xf numFmtId="0" fontId="58" fillId="0" borderId="21" xfId="0" applyFont="1" applyBorder="1"/>
    <xf numFmtId="175" fontId="58" fillId="0" borderId="0" xfId="0" applyNumberFormat="1" applyFont="1"/>
    <xf numFmtId="0" fontId="57" fillId="0" borderId="0" xfId="0" applyFont="1"/>
    <xf numFmtId="37" fontId="22" fillId="0" borderId="0" xfId="8" applyFont="1"/>
    <xf numFmtId="37" fontId="45" fillId="0" borderId="0" xfId="8" applyFont="1" applyAlignment="1">
      <alignment horizontal="center"/>
    </xf>
    <xf numFmtId="37" fontId="45" fillId="0" borderId="0" xfId="8" applyFont="1"/>
    <xf numFmtId="37" fontId="22" fillId="0" borderId="0" xfId="8" applyFont="1" applyAlignment="1">
      <alignment horizontal="left" indent="1"/>
    </xf>
    <xf numFmtId="37" fontId="45" fillId="0" borderId="0" xfId="8" applyFont="1" applyAlignment="1">
      <alignment horizontal="left" indent="2"/>
    </xf>
    <xf numFmtId="175" fontId="45" fillId="0" borderId="0" xfId="8" applyNumberFormat="1" applyFont="1"/>
    <xf numFmtId="37" fontId="22" fillId="0" borderId="0" xfId="8" applyFont="1" applyAlignment="1">
      <alignment horizontal="left" indent="4"/>
    </xf>
    <xf numFmtId="37" fontId="22" fillId="0" borderId="0" xfId="8" applyFont="1" applyAlignment="1">
      <alignment horizontal="left" indent="7"/>
    </xf>
    <xf numFmtId="170" fontId="17" fillId="0" borderId="22" xfId="2" applyNumberFormat="1" applyFont="1" applyFill="1" applyBorder="1" applyProtection="1"/>
    <xf numFmtId="167" fontId="17" fillId="0" borderId="22" xfId="7" applyNumberFormat="1" applyFont="1" applyBorder="1" applyProtection="1"/>
    <xf numFmtId="0" fontId="12" fillId="0" borderId="0" xfId="0" applyFont="1"/>
    <xf numFmtId="0" fontId="12" fillId="0" borderId="0" xfId="0" quotePrefix="1" applyFont="1"/>
    <xf numFmtId="38" fontId="14" fillId="44" borderId="0" xfId="2" applyNumberFormat="1" applyFont="1" applyFill="1"/>
    <xf numFmtId="0" fontId="11" fillId="0" borderId="0" xfId="0" applyFont="1"/>
    <xf numFmtId="0" fontId="11" fillId="0" borderId="0" xfId="0" quotePrefix="1" applyFont="1"/>
    <xf numFmtId="0" fontId="10" fillId="0" borderId="0" xfId="0" applyFont="1"/>
    <xf numFmtId="0" fontId="10" fillId="0" borderId="0" xfId="0" quotePrefix="1" applyFont="1"/>
    <xf numFmtId="38" fontId="14" fillId="0" borderId="0" xfId="2" applyNumberFormat="1" applyFont="1" applyBorder="1" applyAlignment="1">
      <alignment horizontal="center" wrapText="1"/>
    </xf>
    <xf numFmtId="38" fontId="14" fillId="0" borderId="0" xfId="2" applyNumberFormat="1" applyFont="1" applyFill="1" applyBorder="1" applyProtection="1"/>
    <xf numFmtId="43" fontId="35" fillId="0" borderId="0" xfId="2" applyNumberFormat="1" applyFont="1" applyBorder="1" applyProtection="1"/>
    <xf numFmtId="43" fontId="14" fillId="0" borderId="21" xfId="2" applyNumberFormat="1" applyFont="1" applyBorder="1" applyProtection="1"/>
    <xf numFmtId="43" fontId="14" fillId="0" borderId="21" xfId="2" applyNumberFormat="1" applyFont="1" applyFill="1" applyBorder="1" applyProtection="1"/>
    <xf numFmtId="171" fontId="14" fillId="0" borderId="0" xfId="2" applyNumberFormat="1" applyFont="1" applyFill="1"/>
    <xf numFmtId="164" fontId="14" fillId="0" borderId="8" xfId="4" applyFont="1" applyBorder="1"/>
    <xf numFmtId="164" fontId="14" fillId="0" borderId="9" xfId="4" applyFont="1" applyBorder="1"/>
    <xf numFmtId="43" fontId="14" fillId="0" borderId="9" xfId="2" applyNumberFormat="1" applyFont="1" applyFill="1" applyBorder="1" applyProtection="1"/>
    <xf numFmtId="164" fontId="14" fillId="0" borderId="11" xfId="4" quotePrefix="1" applyFont="1" applyBorder="1" applyAlignment="1">
      <alignment horizontal="left"/>
    </xf>
    <xf numFmtId="172" fontId="14" fillId="0" borderId="12" xfId="2" applyNumberFormat="1" applyFont="1" applyBorder="1" applyProtection="1"/>
    <xf numFmtId="164" fontId="14" fillId="0" borderId="11" xfId="4" applyFont="1" applyBorder="1"/>
    <xf numFmtId="164" fontId="14" fillId="0" borderId="13" xfId="4" applyFont="1" applyBorder="1"/>
    <xf numFmtId="164" fontId="14" fillId="0" borderId="4" xfId="4" applyFont="1" applyBorder="1"/>
    <xf numFmtId="164" fontId="14" fillId="3" borderId="8" xfId="4" applyFont="1" applyFill="1" applyBorder="1"/>
    <xf numFmtId="166" fontId="14" fillId="3" borderId="9" xfId="2" applyNumberFormat="1" applyFont="1" applyFill="1" applyBorder="1"/>
    <xf numFmtId="164" fontId="85" fillId="45" borderId="0" xfId="4" applyFont="1" applyFill="1"/>
    <xf numFmtId="39" fontId="23" fillId="0" borderId="0" xfId="4" quotePrefix="1" applyNumberFormat="1" applyFont="1" applyAlignment="1">
      <alignment horizontal="left" indent="1"/>
    </xf>
    <xf numFmtId="164" fontId="23" fillId="0" borderId="0" xfId="4" quotePrefix="1" applyFont="1" applyAlignment="1">
      <alignment horizontal="left" indent="1"/>
    </xf>
    <xf numFmtId="39" fontId="85" fillId="2" borderId="0" xfId="4" applyNumberFormat="1" applyFont="1" applyFill="1" applyAlignment="1">
      <alignment horizontal="left" indent="5"/>
    </xf>
    <xf numFmtId="164" fontId="85" fillId="2" borderId="0" xfId="4" applyFont="1" applyFill="1" applyAlignment="1">
      <alignment horizontal="left" indent="6"/>
    </xf>
    <xf numFmtId="164" fontId="85" fillId="2" borderId="0" xfId="4" applyFont="1" applyFill="1" applyAlignment="1">
      <alignment horizontal="left" indent="5"/>
    </xf>
    <xf numFmtId="39" fontId="85" fillId="45" borderId="0" xfId="4" quotePrefix="1" applyNumberFormat="1" applyFont="1" applyFill="1" applyAlignment="1">
      <alignment horizontal="left"/>
    </xf>
    <xf numFmtId="39" fontId="85" fillId="45" borderId="0" xfId="4" applyNumberFormat="1" applyFont="1" applyFill="1" applyAlignment="1">
      <alignment horizontal="left"/>
    </xf>
    <xf numFmtId="43" fontId="35" fillId="0" borderId="12" xfId="2" applyNumberFormat="1" applyFont="1" applyFill="1" applyBorder="1" applyProtection="1"/>
    <xf numFmtId="0" fontId="9" fillId="0" borderId="0" xfId="0" applyFont="1"/>
    <xf numFmtId="0" fontId="9" fillId="0" borderId="0" xfId="0" quotePrefix="1" applyFont="1"/>
    <xf numFmtId="0" fontId="8" fillId="0" borderId="0" xfId="0" applyFont="1"/>
    <xf numFmtId="0" fontId="8" fillId="0" borderId="0" xfId="0" quotePrefix="1" applyFont="1"/>
    <xf numFmtId="0" fontId="7" fillId="0" borderId="0" xfId="0" applyFont="1"/>
    <xf numFmtId="0" fontId="7" fillId="0" borderId="0" xfId="0" quotePrefix="1" applyFont="1"/>
    <xf numFmtId="0" fontId="6" fillId="0" borderId="0" xfId="0" applyFont="1"/>
    <xf numFmtId="0" fontId="6" fillId="0" borderId="0" xfId="0" quotePrefix="1" applyFont="1"/>
    <xf numFmtId="0" fontId="23" fillId="0" borderId="0" xfId="0" applyFont="1"/>
    <xf numFmtId="3" fontId="23" fillId="0" borderId="0" xfId="0" applyNumberFormat="1" applyFont="1"/>
    <xf numFmtId="3" fontId="0" fillId="0" borderId="0" xfId="0" applyNumberFormat="1"/>
    <xf numFmtId="9" fontId="14" fillId="0" borderId="0" xfId="7" applyFont="1"/>
    <xf numFmtId="9" fontId="0" fillId="0" borderId="0" xfId="7" applyFont="1"/>
    <xf numFmtId="3" fontId="14" fillId="0" borderId="0" xfId="0" applyNumberFormat="1" applyFont="1"/>
    <xf numFmtId="164" fontId="33" fillId="0" borderId="0" xfId="4" quotePrefix="1" applyFont="1" applyAlignment="1">
      <alignment horizontal="left"/>
    </xf>
    <xf numFmtId="0" fontId="17" fillId="0" borderId="0" xfId="0" applyFont="1"/>
    <xf numFmtId="43" fontId="44" fillId="0" borderId="0" xfId="4" applyNumberFormat="1" applyFont="1"/>
    <xf numFmtId="164" fontId="18" fillId="0" borderId="0" xfId="4" quotePrefix="1" applyFont="1" applyAlignment="1">
      <alignment horizontal="left"/>
    </xf>
    <xf numFmtId="0" fontId="39" fillId="0" borderId="20" xfId="0" applyFont="1" applyBorder="1" applyAlignment="1">
      <alignment horizontal="center"/>
    </xf>
    <xf numFmtId="40" fontId="18" fillId="0" borderId="38" xfId="2" applyFont="1" applyFill="1" applyBorder="1" applyAlignment="1" applyProtection="1">
      <alignment horizontal="center" wrapText="1"/>
    </xf>
    <xf numFmtId="0" fontId="18" fillId="0" borderId="0" xfId="0" applyFont="1" applyAlignment="1">
      <alignment horizontal="center"/>
    </xf>
    <xf numFmtId="43" fontId="45" fillId="0" borderId="0" xfId="4" applyNumberFormat="1" applyFont="1"/>
    <xf numFmtId="164" fontId="18" fillId="0" borderId="0" xfId="4" quotePrefix="1" applyFont="1"/>
    <xf numFmtId="164" fontId="17" fillId="0" borderId="0" xfId="4" applyFont="1" applyAlignment="1">
      <alignment horizontal="center" wrapText="1"/>
    </xf>
    <xf numFmtId="38" fontId="17" fillId="0" borderId="40" xfId="2" applyNumberFormat="1" applyFont="1" applyBorder="1" applyAlignment="1" applyProtection="1">
      <alignment horizontal="center" wrapText="1"/>
    </xf>
    <xf numFmtId="40" fontId="17" fillId="0" borderId="40" xfId="2" applyFont="1" applyBorder="1" applyAlignment="1" applyProtection="1">
      <alignment horizontal="center" wrapText="1"/>
    </xf>
    <xf numFmtId="38" fontId="17" fillId="0" borderId="40" xfId="2" applyNumberFormat="1" applyFont="1" applyFill="1" applyBorder="1" applyAlignment="1" applyProtection="1">
      <alignment horizontal="center" wrapText="1"/>
    </xf>
    <xf numFmtId="40" fontId="18" fillId="0" borderId="41" xfId="2" quotePrefix="1" applyFont="1" applyFill="1" applyBorder="1" applyAlignment="1" applyProtection="1">
      <alignment horizontal="center" wrapText="1"/>
    </xf>
    <xf numFmtId="38" fontId="17" fillId="0" borderId="42" xfId="2" applyNumberFormat="1" applyFont="1" applyFill="1" applyBorder="1" applyAlignment="1" applyProtection="1">
      <alignment horizontal="center" wrapText="1"/>
    </xf>
    <xf numFmtId="40" fontId="17" fillId="0" borderId="43" xfId="2" applyFont="1" applyFill="1" applyBorder="1" applyAlignment="1" applyProtection="1">
      <alignment horizontal="center" wrapText="1"/>
    </xf>
    <xf numFmtId="40" fontId="17" fillId="0" borderId="21" xfId="2" applyFont="1" applyFill="1" applyBorder="1" applyAlignment="1" applyProtection="1">
      <alignment horizontal="center" wrapText="1"/>
    </xf>
    <xf numFmtId="40" fontId="17" fillId="0" borderId="23" xfId="2" applyFont="1" applyFill="1" applyBorder="1" applyAlignment="1" applyProtection="1">
      <alignment horizontal="center" wrapText="1"/>
    </xf>
    <xf numFmtId="40" fontId="18" fillId="0" borderId="39" xfId="2" applyFont="1" applyFill="1" applyBorder="1" applyAlignment="1" applyProtection="1">
      <alignment horizontal="center" wrapText="1"/>
    </xf>
    <xf numFmtId="40" fontId="18" fillId="0" borderId="0" xfId="2" applyFont="1" applyFill="1" applyBorder="1" applyAlignment="1" applyProtection="1">
      <alignment horizontal="center" wrapText="1"/>
    </xf>
    <xf numFmtId="43" fontId="17" fillId="0" borderId="0" xfId="4" applyNumberFormat="1" applyFont="1"/>
    <xf numFmtId="164" fontId="17" fillId="0" borderId="0" xfId="4" applyFont="1"/>
    <xf numFmtId="0" fontId="17" fillId="0" borderId="0" xfId="5" applyFont="1"/>
    <xf numFmtId="164" fontId="30" fillId="0" borderId="21" xfId="4" applyFont="1" applyBorder="1" applyAlignment="1">
      <alignment horizontal="center" wrapText="1"/>
    </xf>
    <xf numFmtId="38" fontId="30" fillId="0" borderId="40" xfId="2" quotePrefix="1" applyNumberFormat="1" applyFont="1" applyBorder="1" applyAlignment="1" applyProtection="1">
      <alignment horizontal="center" wrapText="1"/>
    </xf>
    <xf numFmtId="44" fontId="17" fillId="0" borderId="0" xfId="4" applyNumberFormat="1" applyFont="1" applyAlignment="1">
      <alignment horizontal="left"/>
    </xf>
    <xf numFmtId="40" fontId="17" fillId="0" borderId="0" xfId="2" applyFont="1" applyFill="1" applyBorder="1" applyProtection="1"/>
    <xf numFmtId="0" fontId="15" fillId="0" borderId="0" xfId="5"/>
    <xf numFmtId="164" fontId="17" fillId="0" borderId="0" xfId="4" quotePrefix="1" applyFont="1" applyAlignment="1">
      <alignment horizontal="left"/>
    </xf>
    <xf numFmtId="164" fontId="17" fillId="0" borderId="0" xfId="4" applyFont="1" applyAlignment="1">
      <alignment horizontal="left"/>
    </xf>
    <xf numFmtId="40" fontId="17" fillId="0" borderId="0" xfId="0" applyNumberFormat="1" applyFont="1"/>
    <xf numFmtId="38" fontId="17" fillId="0" borderId="0" xfId="0" applyNumberFormat="1" applyFont="1"/>
    <xf numFmtId="38" fontId="17" fillId="6" borderId="0" xfId="0" applyNumberFormat="1" applyFont="1" applyFill="1"/>
    <xf numFmtId="40" fontId="17" fillId="6" borderId="0" xfId="0" applyNumberFormat="1" applyFont="1" applyFill="1"/>
    <xf numFmtId="40" fontId="17" fillId="0" borderId="6" xfId="2" applyFont="1" applyFill="1" applyBorder="1" applyProtection="1"/>
    <xf numFmtId="164" fontId="31" fillId="0" borderId="0" xfId="4" quotePrefix="1" applyFont="1" applyAlignment="1">
      <alignment horizontal="left"/>
    </xf>
    <xf numFmtId="40" fontId="17" fillId="0" borderId="17" xfId="2" applyFont="1" applyFill="1" applyBorder="1" applyProtection="1"/>
    <xf numFmtId="0" fontId="31" fillId="0" borderId="0" xfId="0" quotePrefix="1" applyFont="1" applyAlignment="1">
      <alignment horizontal="left"/>
    </xf>
    <xf numFmtId="39" fontId="51" fillId="0" borderId="0" xfId="0" applyNumberFormat="1" applyFont="1"/>
    <xf numFmtId="40" fontId="17" fillId="0" borderId="22" xfId="0" applyNumberFormat="1" applyFont="1" applyBorder="1"/>
    <xf numFmtId="40" fontId="51" fillId="0" borderId="0" xfId="0" applyNumberFormat="1" applyFont="1"/>
    <xf numFmtId="40" fontId="52" fillId="0" borderId="0" xfId="0" applyNumberFormat="1" applyFont="1"/>
    <xf numFmtId="164" fontId="18" fillId="2" borderId="0" xfId="4" quotePrefix="1" applyFont="1" applyFill="1" applyAlignment="1">
      <alignment horizontal="left"/>
    </xf>
    <xf numFmtId="0" fontId="17" fillId="2" borderId="0" xfId="0" applyFont="1" applyFill="1"/>
    <xf numFmtId="164" fontId="17" fillId="2" borderId="0" xfId="4" applyFont="1" applyFill="1" applyAlignment="1">
      <alignment horizontal="left"/>
    </xf>
    <xf numFmtId="40" fontId="17" fillId="2" borderId="2" xfId="0" applyNumberFormat="1" applyFont="1" applyFill="1" applyBorder="1"/>
    <xf numFmtId="40" fontId="17" fillId="2" borderId="18" xfId="0" applyNumberFormat="1" applyFont="1" applyFill="1" applyBorder="1"/>
    <xf numFmtId="0" fontId="17" fillId="0" borderId="17" xfId="0" applyFont="1" applyBorder="1"/>
    <xf numFmtId="164" fontId="18" fillId="0" borderId="0" xfId="4" applyFont="1" applyAlignment="1">
      <alignment horizontal="left"/>
    </xf>
    <xf numFmtId="43" fontId="17" fillId="0" borderId="0" xfId="1" applyFont="1" applyFill="1" applyBorder="1" applyProtection="1"/>
    <xf numFmtId="43" fontId="17" fillId="0" borderId="17" xfId="1" applyFont="1" applyFill="1" applyBorder="1" applyProtection="1"/>
    <xf numFmtId="164" fontId="32" fillId="0" borderId="0" xfId="4" quotePrefix="1" applyFont="1" applyAlignment="1">
      <alignment horizontal="left"/>
    </xf>
    <xf numFmtId="0" fontId="5" fillId="0" borderId="0" xfId="0" applyFont="1"/>
    <xf numFmtId="0" fontId="5" fillId="0" borderId="0" xfId="0" quotePrefix="1" applyFont="1"/>
    <xf numFmtId="164" fontId="36" fillId="0" borderId="0" xfId="4" applyFont="1" applyAlignment="1">
      <alignment horizontal="center"/>
    </xf>
    <xf numFmtId="0" fontId="14" fillId="0" borderId="0" xfId="680"/>
    <xf numFmtId="164" fontId="21" fillId="0" borderId="0" xfId="4" quotePrefix="1" applyFont="1" applyAlignment="1">
      <alignment horizontal="left"/>
    </xf>
    <xf numFmtId="43" fontId="14" fillId="0" borderId="0" xfId="4" applyNumberFormat="1" applyFont="1"/>
    <xf numFmtId="0" fontId="14" fillId="0" borderId="0" xfId="5" applyFont="1"/>
    <xf numFmtId="164" fontId="21" fillId="0" borderId="0" xfId="4" quotePrefix="1" applyFont="1"/>
    <xf numFmtId="40" fontId="14" fillId="0" borderId="0" xfId="2" applyFont="1"/>
    <xf numFmtId="40" fontId="14" fillId="0" borderId="0" xfId="2" applyFont="1" applyFill="1"/>
    <xf numFmtId="164" fontId="23" fillId="0" borderId="0" xfId="4" quotePrefix="1" applyFont="1"/>
    <xf numFmtId="38" fontId="14" fillId="0" borderId="40" xfId="2" applyNumberFormat="1" applyFont="1" applyBorder="1" applyAlignment="1">
      <alignment horizontal="center" wrapText="1"/>
    </xf>
    <xf numFmtId="40" fontId="14" fillId="0" borderId="40" xfId="2" applyFont="1" applyBorder="1" applyAlignment="1">
      <alignment horizontal="center" wrapText="1"/>
    </xf>
    <xf numFmtId="38" fontId="14" fillId="0" borderId="40" xfId="2" applyNumberFormat="1" applyFont="1" applyFill="1" applyBorder="1" applyAlignment="1">
      <alignment horizontal="center" wrapText="1"/>
    </xf>
    <xf numFmtId="40" fontId="14" fillId="0" borderId="40" xfId="2" applyFont="1" applyFill="1" applyBorder="1" applyAlignment="1">
      <alignment horizontal="center" wrapText="1"/>
    </xf>
    <xf numFmtId="40" fontId="14" fillId="0" borderId="0" xfId="2" applyFont="1" applyBorder="1" applyProtection="1"/>
    <xf numFmtId="40" fontId="14" fillId="0" borderId="0" xfId="2" applyFont="1" applyFill="1" applyBorder="1" applyProtection="1"/>
    <xf numFmtId="164" fontId="23" fillId="0" borderId="0" xfId="4" applyFont="1" applyAlignment="1">
      <alignment horizontal="left" indent="1"/>
    </xf>
    <xf numFmtId="43" fontId="14" fillId="0" borderId="0" xfId="1" applyFont="1" applyBorder="1" applyProtection="1"/>
    <xf numFmtId="43" fontId="35" fillId="0" borderId="0" xfId="1" applyFont="1" applyBorder="1" applyProtection="1"/>
    <xf numFmtId="39" fontId="14" fillId="0" borderId="0" xfId="2" quotePrefix="1" applyNumberFormat="1" applyFont="1" applyAlignment="1">
      <alignment horizontal="left" indent="2"/>
    </xf>
    <xf numFmtId="39" fontId="14" fillId="0" borderId="0" xfId="2" applyNumberFormat="1" applyFont="1" applyAlignment="1">
      <alignment horizontal="center"/>
    </xf>
    <xf numFmtId="164" fontId="14" fillId="0" borderId="0" xfId="4" applyFont="1" applyAlignment="1">
      <alignment horizontal="left" indent="2"/>
    </xf>
    <xf numFmtId="164" fontId="14" fillId="0" borderId="0" xfId="4" applyFont="1" applyAlignment="1">
      <alignment horizontal="center"/>
    </xf>
    <xf numFmtId="167" fontId="14" fillId="0" borderId="21" xfId="2" applyNumberFormat="1" applyFont="1" applyBorder="1" applyProtection="1"/>
    <xf numFmtId="40" fontId="14" fillId="0" borderId="21" xfId="2" applyFont="1" applyFill="1" applyBorder="1" applyProtection="1"/>
    <xf numFmtId="39" fontId="14" fillId="0" borderId="0" xfId="4" quotePrefix="1" applyNumberFormat="1" applyFont="1" applyAlignment="1">
      <alignment horizontal="left" indent="3"/>
    </xf>
    <xf numFmtId="39" fontId="14" fillId="0" borderId="0" xfId="4" applyNumberFormat="1" applyFont="1" applyAlignment="1">
      <alignment horizontal="center"/>
    </xf>
    <xf numFmtId="40" fontId="14" fillId="0" borderId="44" xfId="2" applyFont="1" applyBorder="1" applyProtection="1"/>
    <xf numFmtId="40" fontId="14" fillId="0" borderId="44" xfId="2" applyFont="1" applyFill="1" applyBorder="1" applyProtection="1"/>
    <xf numFmtId="39" fontId="14" fillId="0" borderId="0" xfId="4" applyNumberFormat="1" applyFont="1" applyAlignment="1">
      <alignment horizontal="left" indent="2"/>
    </xf>
    <xf numFmtId="167" fontId="14" fillId="0" borderId="0" xfId="7" applyNumberFormat="1" applyFont="1" applyFill="1" applyAlignment="1">
      <alignment horizontal="left" indent="2"/>
    </xf>
    <xf numFmtId="167" fontId="14" fillId="0" borderId="0" xfId="7" applyNumberFormat="1" applyFont="1" applyFill="1" applyAlignment="1">
      <alignment horizontal="center"/>
    </xf>
    <xf numFmtId="167" fontId="14" fillId="0" borderId="21" xfId="7" applyNumberFormat="1" applyFont="1" applyFill="1" applyBorder="1" applyProtection="1"/>
    <xf numFmtId="167" fontId="14" fillId="0" borderId="0" xfId="7" quotePrefix="1" applyNumberFormat="1" applyFont="1" applyFill="1" applyAlignment="1">
      <alignment horizontal="left" indent="3"/>
    </xf>
    <xf numFmtId="43" fontId="14" fillId="0" borderId="44" xfId="2" applyNumberFormat="1" applyFont="1" applyBorder="1" applyProtection="1"/>
    <xf numFmtId="43" fontId="14" fillId="0" borderId="44" xfId="1" applyFont="1" applyBorder="1" applyProtection="1"/>
    <xf numFmtId="39" fontId="14" fillId="0" borderId="0" xfId="4" applyNumberFormat="1" applyFont="1" applyAlignment="1">
      <alignment horizontal="left" indent="1"/>
    </xf>
    <xf numFmtId="39" fontId="14" fillId="2" borderId="0" xfId="4" applyNumberFormat="1" applyFont="1" applyFill="1" applyAlignment="1">
      <alignment horizontal="center"/>
    </xf>
    <xf numFmtId="40" fontId="14" fillId="2" borderId="45" xfId="1" applyNumberFormat="1" applyFont="1" applyFill="1" applyBorder="1" applyProtection="1"/>
    <xf numFmtId="43" fontId="14" fillId="2" borderId="45" xfId="1" applyFont="1" applyFill="1" applyBorder="1" applyProtection="1"/>
    <xf numFmtId="164" fontId="14" fillId="0" borderId="0" xfId="4" quotePrefix="1" applyFont="1" applyAlignment="1">
      <alignment horizontal="left" indent="2"/>
    </xf>
    <xf numFmtId="39" fontId="14" fillId="0" borderId="0" xfId="4" applyNumberFormat="1" applyFont="1" applyAlignment="1">
      <alignment horizontal="left" indent="3"/>
    </xf>
    <xf numFmtId="167" fontId="14" fillId="0" borderId="0" xfId="7" quotePrefix="1" applyNumberFormat="1" applyFont="1" applyFill="1" applyAlignment="1">
      <alignment horizontal="left" indent="2"/>
    </xf>
    <xf numFmtId="164" fontId="14" fillId="0" borderId="0" xfId="4" applyFont="1" applyAlignment="1">
      <alignment horizontal="left" indent="3"/>
    </xf>
    <xf numFmtId="9" fontId="14" fillId="0" borderId="0" xfId="7" applyFont="1" applyAlignment="1">
      <alignment horizontal="left" indent="1"/>
    </xf>
    <xf numFmtId="9" fontId="14" fillId="0" borderId="0" xfId="7" applyFont="1" applyAlignment="1">
      <alignment horizontal="center"/>
    </xf>
    <xf numFmtId="164" fontId="14" fillId="2" borderId="0" xfId="4" applyFont="1" applyFill="1" applyAlignment="1">
      <alignment horizontal="center"/>
    </xf>
    <xf numFmtId="43" fontId="14" fillId="2" borderId="45" xfId="2" applyNumberFormat="1" applyFont="1" applyFill="1" applyBorder="1" applyProtection="1"/>
    <xf numFmtId="38" fontId="14" fillId="0" borderId="21" xfId="2" applyNumberFormat="1" applyFont="1" applyFill="1" applyBorder="1" applyProtection="1"/>
    <xf numFmtId="41" fontId="14" fillId="0" borderId="46" xfId="2" applyNumberFormat="1" applyFont="1" applyFill="1" applyBorder="1" applyProtection="1"/>
    <xf numFmtId="38" fontId="14" fillId="0" borderId="46" xfId="2" applyNumberFormat="1" applyFont="1" applyFill="1" applyBorder="1" applyProtection="1"/>
    <xf numFmtId="44" fontId="89" fillId="47" borderId="0" xfId="4" applyNumberFormat="1" applyFont="1" applyFill="1" applyAlignment="1">
      <alignment horizontal="center"/>
    </xf>
    <xf numFmtId="40" fontId="14" fillId="0" borderId="46" xfId="2" applyFont="1" applyFill="1" applyBorder="1" applyProtection="1"/>
    <xf numFmtId="9" fontId="14" fillId="0" borderId="0" xfId="7" applyFont="1" applyAlignment="1">
      <alignment horizontal="left" indent="2"/>
    </xf>
    <xf numFmtId="44" fontId="14" fillId="0" borderId="0" xfId="4" applyNumberFormat="1" applyFont="1" applyAlignment="1">
      <alignment horizontal="center"/>
    </xf>
    <xf numFmtId="40" fontId="14" fillId="0" borderId="46" xfId="1" applyNumberFormat="1" applyFont="1" applyFill="1" applyBorder="1" applyProtection="1"/>
    <xf numFmtId="43" fontId="35" fillId="0" borderId="46" xfId="1" applyFont="1" applyFill="1" applyBorder="1" applyProtection="1"/>
    <xf numFmtId="43" fontId="14" fillId="0" borderId="46" xfId="1" applyFont="1" applyFill="1" applyBorder="1" applyProtection="1"/>
    <xf numFmtId="43" fontId="35" fillId="0" borderId="21" xfId="2" applyNumberFormat="1" applyFont="1" applyBorder="1" applyProtection="1"/>
    <xf numFmtId="40" fontId="35" fillId="0" borderId="21" xfId="2" applyFont="1" applyFill="1" applyBorder="1" applyProtection="1"/>
    <xf numFmtId="43" fontId="14" fillId="0" borderId="0" xfId="1" applyFont="1" applyFill="1" applyBorder="1" applyProtection="1"/>
    <xf numFmtId="39" fontId="86" fillId="2" borderId="0" xfId="4" applyNumberFormat="1" applyFont="1" applyFill="1" applyAlignment="1">
      <alignment horizontal="left" indent="5"/>
    </xf>
    <xf numFmtId="39" fontId="86" fillId="0" borderId="0" xfId="4" applyNumberFormat="1" applyFont="1" applyAlignment="1">
      <alignment horizontal="left" indent="5"/>
    </xf>
    <xf numFmtId="40" fontId="14" fillId="2" borderId="44" xfId="1" applyNumberFormat="1" applyFont="1" applyFill="1" applyBorder="1" applyProtection="1"/>
    <xf numFmtId="39" fontId="23" fillId="48" borderId="0" xfId="4" applyNumberFormat="1" applyFont="1" applyFill="1" applyAlignment="1">
      <alignment horizontal="right"/>
    </xf>
    <xf numFmtId="39" fontId="23" fillId="48" borderId="0" xfId="4" applyNumberFormat="1" applyFont="1" applyFill="1" applyAlignment="1">
      <alignment horizontal="center"/>
    </xf>
    <xf numFmtId="40" fontId="23" fillId="48" borderId="44" xfId="1" applyNumberFormat="1" applyFont="1" applyFill="1" applyBorder="1" applyProtection="1"/>
    <xf numFmtId="39" fontId="23" fillId="0" borderId="0" xfId="4" applyNumberFormat="1" applyFont="1"/>
    <xf numFmtId="43" fontId="23" fillId="0" borderId="0" xfId="4" applyNumberFormat="1" applyFont="1"/>
    <xf numFmtId="0" fontId="23" fillId="0" borderId="0" xfId="5" applyFont="1"/>
    <xf numFmtId="0" fontId="23" fillId="0" borderId="0" xfId="680" applyFont="1"/>
    <xf numFmtId="38" fontId="37" fillId="0" borderId="0" xfId="2" quotePrefix="1" applyNumberFormat="1" applyFont="1" applyBorder="1" applyAlignment="1">
      <alignment horizontal="center" wrapText="1"/>
    </xf>
    <xf numFmtId="164" fontId="14" fillId="0" borderId="0" xfId="4" quotePrefix="1" applyFont="1" applyAlignment="1">
      <alignment horizontal="center"/>
    </xf>
    <xf numFmtId="164" fontId="23" fillId="48" borderId="0" xfId="4" applyFont="1" applyFill="1" applyAlignment="1">
      <alignment horizontal="left" indent="5"/>
    </xf>
    <xf numFmtId="0" fontId="14" fillId="48" borderId="0" xfId="680" applyFill="1"/>
    <xf numFmtId="40" fontId="14" fillId="48" borderId="45" xfId="2" applyFont="1" applyFill="1" applyBorder="1" applyProtection="1"/>
    <xf numFmtId="40" fontId="14" fillId="48" borderId="45" xfId="1" applyNumberFormat="1" applyFont="1" applyFill="1" applyBorder="1" applyProtection="1"/>
    <xf numFmtId="40" fontId="14" fillId="0" borderId="9" xfId="2" applyFont="1" applyBorder="1" applyProtection="1"/>
    <xf numFmtId="40" fontId="14" fillId="0" borderId="9" xfId="2" applyFont="1" applyFill="1" applyBorder="1" applyProtection="1"/>
    <xf numFmtId="40" fontId="14" fillId="0" borderId="10" xfId="2" applyFont="1" applyFill="1" applyBorder="1" applyProtection="1"/>
    <xf numFmtId="164" fontId="21" fillId="49" borderId="11" xfId="4" applyFont="1" applyFill="1" applyBorder="1"/>
    <xf numFmtId="40" fontId="14" fillId="0" borderId="12" xfId="2" applyFont="1" applyFill="1" applyBorder="1" applyProtection="1"/>
    <xf numFmtId="164" fontId="23" fillId="0" borderId="11" xfId="4" quotePrefix="1" applyFont="1" applyBorder="1" applyAlignment="1">
      <alignment horizontal="left"/>
    </xf>
    <xf numFmtId="44" fontId="14" fillId="0" borderId="0" xfId="15134" applyFont="1" applyBorder="1" applyProtection="1"/>
    <xf numFmtId="40" fontId="14" fillId="0" borderId="21" xfId="2" applyFont="1" applyBorder="1" applyProtection="1"/>
    <xf numFmtId="40" fontId="14" fillId="0" borderId="12" xfId="2" applyFont="1" applyBorder="1" applyProtection="1"/>
    <xf numFmtId="43" fontId="35" fillId="0" borderId="23" xfId="2" applyNumberFormat="1" applyFont="1" applyFill="1" applyBorder="1" applyProtection="1"/>
    <xf numFmtId="164" fontId="14" fillId="0" borderId="11" xfId="4" quotePrefix="1" applyFont="1" applyBorder="1" applyAlignment="1">
      <alignment horizontal="left" indent="1"/>
    </xf>
    <xf numFmtId="40" fontId="14" fillId="0" borderId="23" xfId="2" applyFont="1" applyFill="1" applyBorder="1" applyProtection="1"/>
    <xf numFmtId="164" fontId="23" fillId="49" borderId="11" xfId="4" quotePrefix="1" applyFont="1" applyFill="1" applyBorder="1" applyAlignment="1">
      <alignment horizontal="left" indent="5"/>
    </xf>
    <xf numFmtId="44" fontId="23" fillId="46" borderId="3" xfId="15134" applyFont="1" applyFill="1" applyBorder="1" applyProtection="1"/>
    <xf numFmtId="43" fontId="23" fillId="46" borderId="3" xfId="2" applyNumberFormat="1" applyFont="1" applyFill="1" applyBorder="1" applyProtection="1"/>
    <xf numFmtId="40" fontId="23" fillId="46" borderId="16" xfId="2" applyFont="1" applyFill="1" applyBorder="1" applyProtection="1"/>
    <xf numFmtId="40" fontId="14" fillId="0" borderId="4" xfId="2" applyFont="1" applyBorder="1" applyProtection="1"/>
    <xf numFmtId="40" fontId="14" fillId="0" borderId="14" xfId="2" applyFont="1" applyFill="1" applyBorder="1" applyProtection="1"/>
    <xf numFmtId="40" fontId="14" fillId="3" borderId="10" xfId="2" applyFont="1" applyFill="1" applyBorder="1"/>
    <xf numFmtId="0" fontId="14" fillId="3" borderId="11" xfId="680" applyFill="1" applyBorder="1"/>
    <xf numFmtId="164" fontId="14" fillId="3" borderId="0" xfId="4" applyFont="1" applyFill="1"/>
    <xf numFmtId="41" fontId="14" fillId="3" borderId="0" xfId="680" applyNumberFormat="1" applyFill="1"/>
    <xf numFmtId="41" fontId="14" fillId="3" borderId="12" xfId="680" applyNumberFormat="1" applyFill="1" applyBorder="1"/>
    <xf numFmtId="41" fontId="14" fillId="3" borderId="3" xfId="680" applyNumberFormat="1" applyFill="1" applyBorder="1"/>
    <xf numFmtId="41" fontId="14" fillId="3" borderId="16" xfId="680" applyNumberFormat="1" applyFill="1" applyBorder="1"/>
    <xf numFmtId="167" fontId="14" fillId="3" borderId="0" xfId="680" applyNumberFormat="1" applyFill="1"/>
    <xf numFmtId="170" fontId="14" fillId="3" borderId="12" xfId="680" applyNumberFormat="1" applyFill="1" applyBorder="1"/>
    <xf numFmtId="0" fontId="14" fillId="3" borderId="13" xfId="680" applyFill="1" applyBorder="1"/>
    <xf numFmtId="0" fontId="14" fillId="3" borderId="4" xfId="680" applyFill="1" applyBorder="1"/>
    <xf numFmtId="0" fontId="14" fillId="3" borderId="14" xfId="680" applyFill="1" applyBorder="1"/>
    <xf numFmtId="40" fontId="14" fillId="0" borderId="0" xfId="680" applyNumberFormat="1"/>
    <xf numFmtId="170" fontId="14" fillId="44" borderId="0" xfId="2" applyNumberFormat="1" applyFont="1" applyFill="1" applyBorder="1" applyProtection="1"/>
    <xf numFmtId="40" fontId="14" fillId="44" borderId="0" xfId="2" applyFont="1" applyFill="1"/>
    <xf numFmtId="164" fontId="14" fillId="0" borderId="0" xfId="4" applyFont="1" applyBorder="1" applyAlignment="1">
      <alignment horizontal="center"/>
    </xf>
    <xf numFmtId="164" fontId="23" fillId="46" borderId="0" xfId="4" applyFont="1" applyFill="1" applyBorder="1"/>
    <xf numFmtId="43" fontId="43" fillId="0" borderId="0" xfId="1" applyFont="1" applyBorder="1" applyProtection="1"/>
    <xf numFmtId="43" fontId="43" fillId="0" borderId="21" xfId="1" applyFont="1" applyBorder="1" applyProtection="1"/>
    <xf numFmtId="164" fontId="23" fillId="0" borderId="0" xfId="4" applyNumberFormat="1" applyFont="1"/>
    <xf numFmtId="0" fontId="4" fillId="0" borderId="0" xfId="0" applyFont="1"/>
    <xf numFmtId="0" fontId="4" fillId="0" borderId="0" xfId="0" quotePrefix="1" applyFont="1"/>
    <xf numFmtId="174" fontId="58" fillId="0" borderId="44" xfId="9" applyNumberFormat="1" applyFont="1" applyFill="1" applyBorder="1"/>
    <xf numFmtId="37" fontId="22" fillId="5" borderId="44" xfId="8" applyFont="1" applyFill="1" applyBorder="1"/>
    <xf numFmtId="0" fontId="3" fillId="0" borderId="0" xfId="0" applyFont="1"/>
    <xf numFmtId="0" fontId="3" fillId="0" borderId="0" xfId="0" quotePrefix="1" applyFont="1"/>
    <xf numFmtId="0" fontId="2" fillId="0" borderId="0" xfId="0" applyFont="1"/>
    <xf numFmtId="0" fontId="2" fillId="0" borderId="0" xfId="0" quotePrefix="1" applyFont="1"/>
    <xf numFmtId="164" fontId="14" fillId="0" borderId="11" xfId="4" applyFont="1" applyBorder="1" applyAlignment="1">
      <alignment horizontal="left" indent="1"/>
    </xf>
    <xf numFmtId="43" fontId="35" fillId="0" borderId="21" xfId="2" applyNumberFormat="1" applyFont="1" applyFill="1" applyBorder="1" applyProtection="1"/>
    <xf numFmtId="43" fontId="35" fillId="44" borderId="0" xfId="2" applyNumberFormat="1" applyFont="1" applyFill="1" applyBorder="1" applyProtection="1"/>
    <xf numFmtId="38" fontId="17" fillId="0" borderId="0" xfId="0" applyNumberFormat="1" applyFont="1" applyFill="1"/>
    <xf numFmtId="40" fontId="17" fillId="0" borderId="0" xfId="0" applyNumberFormat="1" applyFont="1" applyFill="1"/>
    <xf numFmtId="0" fontId="53" fillId="0" borderId="47" xfId="0" applyFont="1" applyBorder="1"/>
    <xf numFmtId="17" fontId="57" fillId="0" borderId="47" xfId="0" applyNumberFormat="1" applyFont="1" applyBorder="1" applyAlignment="1">
      <alignment horizontal="center"/>
    </xf>
    <xf numFmtId="0" fontId="1" fillId="0" borderId="0" xfId="0" applyFont="1"/>
    <xf numFmtId="0" fontId="1" fillId="0" borderId="0" xfId="0" quotePrefix="1" applyFont="1"/>
    <xf numFmtId="0" fontId="58" fillId="0" borderId="47" xfId="0" applyFont="1" applyBorder="1"/>
    <xf numFmtId="37" fontId="58" fillId="0" borderId="47" xfId="9" applyNumberFormat="1" applyFont="1" applyFill="1" applyBorder="1"/>
    <xf numFmtId="43" fontId="56" fillId="0" borderId="0" xfId="1" applyFont="1"/>
    <xf numFmtId="43" fontId="57" fillId="0" borderId="21" xfId="1" applyFont="1" applyBorder="1" applyAlignment="1">
      <alignment horizontal="center"/>
    </xf>
    <xf numFmtId="43" fontId="58" fillId="0" borderId="0" xfId="1" applyFont="1"/>
    <xf numFmtId="43" fontId="58" fillId="0" borderId="0" xfId="1" applyFont="1" applyFill="1" applyBorder="1"/>
    <xf numFmtId="43" fontId="58" fillId="0" borderId="47" xfId="1" applyFont="1" applyBorder="1"/>
    <xf numFmtId="43" fontId="58" fillId="0" borderId="47" xfId="1" applyFont="1" applyFill="1" applyBorder="1"/>
    <xf numFmtId="43" fontId="58" fillId="0" borderId="44" xfId="1" applyFont="1" applyFill="1" applyBorder="1"/>
    <xf numFmtId="43" fontId="58" fillId="0" borderId="0" xfId="1" applyFont="1" applyFill="1"/>
    <xf numFmtId="43" fontId="57" fillId="0" borderId="0" xfId="1" applyFont="1" applyFill="1" applyBorder="1"/>
    <xf numFmtId="43" fontId="57" fillId="0" borderId="0" xfId="1" applyFont="1"/>
    <xf numFmtId="43" fontId="45" fillId="0" borderId="0" xfId="1" applyFont="1" applyFill="1"/>
    <xf numFmtId="43" fontId="45" fillId="0" borderId="0" xfId="1" applyFont="1"/>
    <xf numFmtId="43" fontId="22" fillId="5" borderId="44" xfId="1" applyFont="1" applyFill="1" applyBorder="1"/>
    <xf numFmtId="43" fontId="22" fillId="0" borderId="0" xfId="1" applyFont="1"/>
    <xf numFmtId="43" fontId="22" fillId="5" borderId="4" xfId="1" applyFont="1" applyFill="1" applyBorder="1"/>
    <xf numFmtId="41" fontId="17" fillId="6" borderId="17" xfId="2" applyNumberFormat="1" applyFont="1" applyFill="1" applyBorder="1" applyProtection="1"/>
    <xf numFmtId="168" fontId="58" fillId="0" borderId="0" xfId="1" applyNumberFormat="1" applyFont="1"/>
    <xf numFmtId="168" fontId="58" fillId="0" borderId="47" xfId="1" applyNumberFormat="1" applyFont="1" applyBorder="1"/>
    <xf numFmtId="168" fontId="58" fillId="0" borderId="0" xfId="1" applyNumberFormat="1" applyFont="1" applyFill="1" applyBorder="1"/>
    <xf numFmtId="168" fontId="58" fillId="0" borderId="47" xfId="1" applyNumberFormat="1" applyFont="1" applyFill="1" applyBorder="1"/>
    <xf numFmtId="168" fontId="58" fillId="0" borderId="44" xfId="1" applyNumberFormat="1" applyFont="1" applyFill="1" applyBorder="1"/>
    <xf numFmtId="168" fontId="58" fillId="0" borderId="0" xfId="1" applyNumberFormat="1" applyFont="1" applyFill="1"/>
    <xf numFmtId="168" fontId="57" fillId="0" borderId="0" xfId="1" applyNumberFormat="1" applyFont="1" applyFill="1" applyBorder="1"/>
    <xf numFmtId="38" fontId="87" fillId="0" borderId="0" xfId="2" quotePrefix="1" applyNumberFormat="1" applyFont="1" applyAlignment="1">
      <alignment horizontal="center"/>
    </xf>
    <xf numFmtId="38" fontId="87" fillId="0" borderId="0" xfId="2" applyNumberFormat="1" applyFont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36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11" xfId="0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38" fillId="0" borderId="9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0" fontId="39" fillId="0" borderId="10" xfId="0" applyFont="1" applyBorder="1" applyAlignment="1">
      <alignment horizontal="center"/>
    </xf>
  </cellXfs>
  <cellStyles count="33405">
    <cellStyle name="20% - Accent1 10" xfId="14590" xr:uid="{41DC1D8D-51C5-4FD6-A50C-D4BD92C0E429}"/>
    <cellStyle name="20% - Accent1 11" xfId="14591" xr:uid="{41165DA4-B682-486D-B1F7-A1A88E4AB529}"/>
    <cellStyle name="20% - Accent1 12" xfId="14592" xr:uid="{F432673B-A82B-424B-B9EA-F519E8ADC665}"/>
    <cellStyle name="20% - Accent1 13" xfId="14593" xr:uid="{FBF0DDBB-3D60-4D60-85D3-E287E08BF9CD}"/>
    <cellStyle name="20% - Accent1 14" xfId="14594" xr:uid="{3D21DD7F-FA0C-45BF-8068-6156338E196B}"/>
    <cellStyle name="20% - Accent1 15" xfId="14595" xr:uid="{1D24EA85-5188-4FED-A35C-8DC43C3F84AE}"/>
    <cellStyle name="20% - Accent1 16" xfId="14596" xr:uid="{EEE5A486-D6DB-45F5-88BC-19712F02D4C2}"/>
    <cellStyle name="20% - Accent1 17" xfId="14597" xr:uid="{44468909-3195-491E-B6CA-2DA668205A07}"/>
    <cellStyle name="20% - Accent1 18" xfId="14598" xr:uid="{5D612B5A-DDD3-4262-AD61-37BDFD8E4530}"/>
    <cellStyle name="20% - Accent1 19" xfId="14599" xr:uid="{55494C82-89BF-42E2-8A46-5F822964E63D}"/>
    <cellStyle name="20% - Accent1 2" xfId="14600" xr:uid="{D350334D-C426-4DC5-8D48-54ABB34994F0}"/>
    <cellStyle name="20% - Accent1 2 2" xfId="22256" xr:uid="{14FED492-86E0-4358-A8DD-09AA8E96AC13}"/>
    <cellStyle name="20% - Accent1 2 2 2" xfId="32605" xr:uid="{5E2EF2B5-5620-4777-BC6F-00BD5673CFF8}"/>
    <cellStyle name="20% - Accent1 2 3" xfId="27436" xr:uid="{DFC469BE-1F06-4846-AA41-224208720857}"/>
    <cellStyle name="20% - Accent1 20" xfId="14601" xr:uid="{CB775E75-9076-4B26-91F7-D40C2BBC09E1}"/>
    <cellStyle name="20% - Accent1 3" xfId="14602" xr:uid="{CD1EA5FB-C59D-46CC-B221-505B558F582F}"/>
    <cellStyle name="20% - Accent1 4" xfId="14603" xr:uid="{82FBD6E2-25E4-48F2-AFFB-6891897A1E2E}"/>
    <cellStyle name="20% - Accent1 5" xfId="14604" xr:uid="{8792B620-BA08-4164-9873-4D989EC73AA9}"/>
    <cellStyle name="20% - Accent1 6" xfId="14605" xr:uid="{1D120A0F-8BBA-4207-9BE6-898C691E7223}"/>
    <cellStyle name="20% - Accent1 7" xfId="14606" xr:uid="{C4F8E4C5-7717-4E17-B859-E612044F5D70}"/>
    <cellStyle name="20% - Accent1 8" xfId="14607" xr:uid="{758E1940-0D95-4815-A31F-45AC383B9451}"/>
    <cellStyle name="20% - Accent1 9" xfId="14608" xr:uid="{DBF0983F-3311-49FE-8AAA-CBC845E8F489}"/>
    <cellStyle name="20% - Accent2 10" xfId="14609" xr:uid="{4C1CA625-B56C-457F-B1F4-579B439FAE8E}"/>
    <cellStyle name="20% - Accent2 11" xfId="14610" xr:uid="{2C822530-3D26-4AF5-8282-69568287BA20}"/>
    <cellStyle name="20% - Accent2 12" xfId="14611" xr:uid="{91F3AA1B-A950-4FBC-9A7B-F0CD9E7F44AD}"/>
    <cellStyle name="20% - Accent2 13" xfId="14612" xr:uid="{6A3D2776-90A7-4130-BB33-866329165BC5}"/>
    <cellStyle name="20% - Accent2 14" xfId="14613" xr:uid="{34AC397B-D9F5-446A-B233-A8E14714FFCA}"/>
    <cellStyle name="20% - Accent2 15" xfId="14614" xr:uid="{942F221E-486A-4E72-88AF-4AB1CA3B2755}"/>
    <cellStyle name="20% - Accent2 16" xfId="14615" xr:uid="{D84F2E2D-1F03-43B3-A1B7-BDB011D9DA55}"/>
    <cellStyle name="20% - Accent2 17" xfId="14616" xr:uid="{852D0739-7C05-4054-A07B-5310C3E7318B}"/>
    <cellStyle name="20% - Accent2 18" xfId="14617" xr:uid="{A7EBE1BC-3AD1-45FA-BA99-A01E36F90A12}"/>
    <cellStyle name="20% - Accent2 19" xfId="14618" xr:uid="{AB0FA4B0-366F-4E01-A071-177E0D03DB7E}"/>
    <cellStyle name="20% - Accent2 2" xfId="14619" xr:uid="{55489CC2-F5BE-4C14-9A5F-2BDCBC7B466E}"/>
    <cellStyle name="20% - Accent2 2 2" xfId="22257" xr:uid="{E73F8C8B-A78E-40DF-8197-BBAD589A11D6}"/>
    <cellStyle name="20% - Accent2 2 2 2" xfId="32606" xr:uid="{E8CFAB3E-F5BB-48EA-A363-E9B79162C755}"/>
    <cellStyle name="20% - Accent2 2 3" xfId="27437" xr:uid="{6607CD82-6C4C-4386-9032-796A41D357C6}"/>
    <cellStyle name="20% - Accent2 20" xfId="14620" xr:uid="{705A67D0-77D9-4E98-859D-BF351ACB9DB9}"/>
    <cellStyle name="20% - Accent2 3" xfId="14621" xr:uid="{43A10D21-0C28-4B44-AC34-AB3E65FE62FB}"/>
    <cellStyle name="20% - Accent2 4" xfId="14622" xr:uid="{6C4A667F-C134-4AAD-BE75-7FFDBCFB634B}"/>
    <cellStyle name="20% - Accent2 5" xfId="14623" xr:uid="{FB5C9669-25FF-43F3-9023-DC4647A4A525}"/>
    <cellStyle name="20% - Accent2 6" xfId="14624" xr:uid="{599789E8-6180-4356-84A5-0C0E6046479D}"/>
    <cellStyle name="20% - Accent2 7" xfId="14625" xr:uid="{9469BD55-6848-4872-AB2E-F2D96A41FD4C}"/>
    <cellStyle name="20% - Accent2 8" xfId="14626" xr:uid="{2FF56B1A-A0FB-46E3-87EB-634071FAE72C}"/>
    <cellStyle name="20% - Accent2 9" xfId="14627" xr:uid="{E6560D72-78ED-450E-9870-80777BF189E6}"/>
    <cellStyle name="20% - Accent3 10" xfId="14628" xr:uid="{F7FDD260-3A50-4E48-9CE8-36D96A04A3B4}"/>
    <cellStyle name="20% - Accent3 11" xfId="14629" xr:uid="{FAD0ED85-BC7A-4E87-BEAA-72369DE147DA}"/>
    <cellStyle name="20% - Accent3 12" xfId="14630" xr:uid="{ACA4E0D4-2899-4A29-8376-A589A84A9B84}"/>
    <cellStyle name="20% - Accent3 13" xfId="14631" xr:uid="{474B1050-17CE-426D-A6E8-12B11A996DD3}"/>
    <cellStyle name="20% - Accent3 14" xfId="14632" xr:uid="{969DC05B-C235-4A5D-BD58-D8A6007661AE}"/>
    <cellStyle name="20% - Accent3 15" xfId="14633" xr:uid="{CB638AE8-F860-402C-BCBB-42AEC22F68EE}"/>
    <cellStyle name="20% - Accent3 16" xfId="14634" xr:uid="{2F4A7167-C281-40A4-B03B-9D4B8A46B484}"/>
    <cellStyle name="20% - Accent3 17" xfId="14635" xr:uid="{17939AEB-B4A0-459C-9490-F00739A3D39C}"/>
    <cellStyle name="20% - Accent3 18" xfId="14636" xr:uid="{15BF93C0-3ABB-4A9A-8246-3F79B8B071CA}"/>
    <cellStyle name="20% - Accent3 19" xfId="14637" xr:uid="{B6F50C6A-E506-4EB7-AB8D-3946A6574C38}"/>
    <cellStyle name="20% - Accent3 2" xfId="14638" xr:uid="{33E978E5-54DF-429B-8C8B-995222871CDA}"/>
    <cellStyle name="20% - Accent3 2 2" xfId="22258" xr:uid="{006C81E4-2ECA-4027-9ADC-106137ECC81A}"/>
    <cellStyle name="20% - Accent3 2 2 2" xfId="32607" xr:uid="{88E00054-CBD5-408B-AB06-2E638F6B0D66}"/>
    <cellStyle name="20% - Accent3 2 3" xfId="27438" xr:uid="{92A563C0-E477-4206-9F07-0BC178A0297B}"/>
    <cellStyle name="20% - Accent3 20" xfId="14639" xr:uid="{75B2C8F7-81F7-4268-9A63-0807AEDF2C90}"/>
    <cellStyle name="20% - Accent3 3" xfId="14640" xr:uid="{EEBB50D9-1487-42F7-AD49-495AD9467CE1}"/>
    <cellStyle name="20% - Accent3 4" xfId="14641" xr:uid="{C0CDB2D1-DA42-4368-B75E-B04B043DC27E}"/>
    <cellStyle name="20% - Accent3 5" xfId="14642" xr:uid="{E38DBA52-CF8D-4D58-BC42-D6B5986E1973}"/>
    <cellStyle name="20% - Accent3 6" xfId="14643" xr:uid="{A855865F-2A17-4C37-BBF2-C3BC75CA10CE}"/>
    <cellStyle name="20% - Accent3 7" xfId="14644" xr:uid="{3825B5F3-09F9-47B5-93A0-37BDD02F53BC}"/>
    <cellStyle name="20% - Accent3 8" xfId="14645" xr:uid="{7AE387AE-DFA4-479B-9A3C-BD6BD2EF92E6}"/>
    <cellStyle name="20% - Accent3 9" xfId="14646" xr:uid="{3FCEA7DF-75B9-4754-AABD-2FACEBA7E877}"/>
    <cellStyle name="20% - Accent4 10" xfId="14647" xr:uid="{2F2355F8-A74D-4CE7-B960-A1648961D55F}"/>
    <cellStyle name="20% - Accent4 11" xfId="14648" xr:uid="{DFB5E536-B354-422C-A9A6-C377702A400F}"/>
    <cellStyle name="20% - Accent4 12" xfId="14649" xr:uid="{2F0C3392-785B-45D5-9DD3-95BA8EAA8997}"/>
    <cellStyle name="20% - Accent4 13" xfId="14650" xr:uid="{EA16DAC4-B73D-41CB-A7F8-EE072006089D}"/>
    <cellStyle name="20% - Accent4 14" xfId="14651" xr:uid="{16C64095-BE79-40B1-B38C-830FE8206ABC}"/>
    <cellStyle name="20% - Accent4 15" xfId="14652" xr:uid="{C78E8B8C-1C9E-4331-91BE-CF14BDC224A9}"/>
    <cellStyle name="20% - Accent4 16" xfId="14653" xr:uid="{EF5B277A-C39E-46F8-B349-48C3C2391FD8}"/>
    <cellStyle name="20% - Accent4 17" xfId="14654" xr:uid="{AB85F27C-E242-4900-8CD5-ED01DDDA8FBB}"/>
    <cellStyle name="20% - Accent4 18" xfId="14655" xr:uid="{CC78033C-7575-45C4-9B50-19C22DB5679E}"/>
    <cellStyle name="20% - Accent4 19" xfId="14656" xr:uid="{B60C123C-7EA6-4BD9-9BA8-8C2567D75ECB}"/>
    <cellStyle name="20% - Accent4 2" xfId="14657" xr:uid="{2B288F98-410C-4B22-AA77-F84CE00F9B87}"/>
    <cellStyle name="20% - Accent4 2 2" xfId="22259" xr:uid="{1802FF7E-127B-44BC-A65F-F9D6CFF878C0}"/>
    <cellStyle name="20% - Accent4 2 2 2" xfId="32608" xr:uid="{890AAE82-F03C-4A94-AF9C-BF9657D411CF}"/>
    <cellStyle name="20% - Accent4 2 3" xfId="27439" xr:uid="{B80C0D43-720F-4ACF-9E96-8B7C8C647186}"/>
    <cellStyle name="20% - Accent4 20" xfId="14658" xr:uid="{66331039-DEE5-4B40-9909-3B7A9D345FE8}"/>
    <cellStyle name="20% - Accent4 3" xfId="14659" xr:uid="{2A532025-7082-4DAF-AD6D-7EB296F7D09A}"/>
    <cellStyle name="20% - Accent4 4" xfId="14660" xr:uid="{835C58E8-DB5B-489A-AB9B-EF2E45547B36}"/>
    <cellStyle name="20% - Accent4 5" xfId="14661" xr:uid="{0B01932B-4E48-4AAB-A09E-C4B5925CF0CF}"/>
    <cellStyle name="20% - Accent4 6" xfId="14662" xr:uid="{E28FD872-D0FF-4ECC-8609-D50547D706A4}"/>
    <cellStyle name="20% - Accent4 7" xfId="14663" xr:uid="{DCC3BEBC-8362-4ECB-B3E9-86C0CE4F2F2F}"/>
    <cellStyle name="20% - Accent4 8" xfId="14664" xr:uid="{A4C3A54F-F0FA-4122-8A2B-B08568838D5A}"/>
    <cellStyle name="20% - Accent4 9" xfId="14665" xr:uid="{8EECE640-2079-4C59-9596-32B95622F310}"/>
    <cellStyle name="20% - Accent5 10" xfId="14666" xr:uid="{AC1021A4-E4FE-4E11-BD50-32617E35FF09}"/>
    <cellStyle name="20% - Accent5 11" xfId="14667" xr:uid="{EA754DB7-D9D6-4446-8307-D2A319A8E154}"/>
    <cellStyle name="20% - Accent5 12" xfId="14668" xr:uid="{5BAF6557-7463-4DA3-A128-6833602F7A3E}"/>
    <cellStyle name="20% - Accent5 13" xfId="14669" xr:uid="{C3FEC803-2D0A-4F5C-ADC8-29CE8253BCAC}"/>
    <cellStyle name="20% - Accent5 14" xfId="14670" xr:uid="{F497DDC3-A98F-4B73-9892-8280D794A7EA}"/>
    <cellStyle name="20% - Accent5 15" xfId="14671" xr:uid="{80AAAFF5-5E21-4A58-AED8-29DCD028BCCA}"/>
    <cellStyle name="20% - Accent5 16" xfId="14672" xr:uid="{CAAC96D6-AA23-4EEE-8CE2-E0BA4F9A77AA}"/>
    <cellStyle name="20% - Accent5 17" xfId="14673" xr:uid="{0A8D0513-BA3B-46B9-99B8-20B214DDEF88}"/>
    <cellStyle name="20% - Accent5 18" xfId="14674" xr:uid="{20274C6F-A197-462B-9361-1431F84405ED}"/>
    <cellStyle name="20% - Accent5 19" xfId="14675" xr:uid="{396C1C3C-373B-406E-BCCE-67312A448642}"/>
    <cellStyle name="20% - Accent5 2" xfId="14676" xr:uid="{3EB36D53-7190-4C28-80A7-D1DF330225B7}"/>
    <cellStyle name="20% - Accent5 2 2" xfId="22260" xr:uid="{35143578-1E88-4A3B-95C4-E30E22D0AF6F}"/>
    <cellStyle name="20% - Accent5 2 2 2" xfId="32609" xr:uid="{BFE099F0-BF56-48AF-9EC3-A96C1DCEC7B1}"/>
    <cellStyle name="20% - Accent5 2 3" xfId="27440" xr:uid="{BFBB1AD9-6286-4961-942B-246CE7DDF66E}"/>
    <cellStyle name="20% - Accent5 20" xfId="14677" xr:uid="{03389827-8F64-471F-BBE6-29616F0397CA}"/>
    <cellStyle name="20% - Accent5 3" xfId="14678" xr:uid="{E1C71E11-364E-49D2-80A2-54B8E4917C5C}"/>
    <cellStyle name="20% - Accent5 4" xfId="14679" xr:uid="{07BD4CEE-2867-44F9-8542-FEF2217C78CD}"/>
    <cellStyle name="20% - Accent5 5" xfId="14680" xr:uid="{B14DA3DB-39EE-4632-B2D2-C1D3AD698662}"/>
    <cellStyle name="20% - Accent5 6" xfId="14681" xr:uid="{906AD723-D715-4C2E-AE43-86AD6AB5450D}"/>
    <cellStyle name="20% - Accent5 7" xfId="14682" xr:uid="{ACA8E522-227C-457E-9A36-7412D57384BB}"/>
    <cellStyle name="20% - Accent5 8" xfId="14683" xr:uid="{8C0017CA-B384-4D91-B793-9A62EBF16A80}"/>
    <cellStyle name="20% - Accent5 9" xfId="14684" xr:uid="{89A98ECF-4DAA-4C45-BC82-C9E90414A41F}"/>
    <cellStyle name="20% - Accent6 10" xfId="14685" xr:uid="{FABDA29C-1232-401A-B0E8-CF74A3C30796}"/>
    <cellStyle name="20% - Accent6 11" xfId="14686" xr:uid="{9F9221AA-37CB-4FBE-B8EC-02EF9F6ABB60}"/>
    <cellStyle name="20% - Accent6 12" xfId="14687" xr:uid="{E592E4E9-D03C-49E1-B3C3-63DD5E3BBAB8}"/>
    <cellStyle name="20% - Accent6 13" xfId="14688" xr:uid="{04842EA3-DA19-4200-A549-773174D3DE4B}"/>
    <cellStyle name="20% - Accent6 14" xfId="14689" xr:uid="{1D09AB2E-0777-4BCB-8C99-FAB95954E216}"/>
    <cellStyle name="20% - Accent6 15" xfId="14690" xr:uid="{4EF11878-58F8-4095-827F-D0C7DD350E20}"/>
    <cellStyle name="20% - Accent6 16" xfId="14691" xr:uid="{063AE5D7-A073-45A2-B357-5C04B518F5C8}"/>
    <cellStyle name="20% - Accent6 17" xfId="14692" xr:uid="{BAF28DFF-69D0-44F8-8610-524D742789D9}"/>
    <cellStyle name="20% - Accent6 18" xfId="14693" xr:uid="{7D9DC320-3F34-4AE2-9952-E477442DED6B}"/>
    <cellStyle name="20% - Accent6 19" xfId="14694" xr:uid="{8A9CF7AA-AB6C-4CE9-A646-C85FB756C962}"/>
    <cellStyle name="20% - Accent6 2" xfId="14695" xr:uid="{032AD964-224C-478C-933C-F9DDBC260E3E}"/>
    <cellStyle name="20% - Accent6 2 2" xfId="22261" xr:uid="{7128F59B-49AE-4731-A5D7-0E4F76BBAA15}"/>
    <cellStyle name="20% - Accent6 2 2 2" xfId="32610" xr:uid="{0E01C665-0FF3-449A-8CC5-1C86EA155E46}"/>
    <cellStyle name="20% - Accent6 2 3" xfId="27441" xr:uid="{1216DDB8-3E58-4658-BB26-F519AC08DC00}"/>
    <cellStyle name="20% - Accent6 20" xfId="14696" xr:uid="{64465B2F-7763-4168-A013-2E7A5756A34A}"/>
    <cellStyle name="20% - Accent6 3" xfId="14697" xr:uid="{8BB2CE4C-A9BD-4379-9B54-40538DCC4704}"/>
    <cellStyle name="20% - Accent6 4" xfId="14698" xr:uid="{A0F41AF0-C841-41F2-9E5A-BCC085980D8E}"/>
    <cellStyle name="20% - Accent6 5" xfId="14699" xr:uid="{83CD607D-32F0-4587-9A7F-433F508A4452}"/>
    <cellStyle name="20% - Accent6 6" xfId="14700" xr:uid="{E29498A4-63FE-4CE7-84E5-35E3501EBE5B}"/>
    <cellStyle name="20% - Accent6 7" xfId="14701" xr:uid="{04DA6B10-83E8-417B-9765-33C2CCC6348C}"/>
    <cellStyle name="20% - Accent6 8" xfId="14702" xr:uid="{B768DDF6-41C2-4560-BA54-24D7A515EC9B}"/>
    <cellStyle name="20% - Accent6 9" xfId="14703" xr:uid="{BE4B6655-9A83-4F8C-9EBB-126817EB18A6}"/>
    <cellStyle name="40% - Accent1 10" xfId="14704" xr:uid="{56380780-6A84-4A82-B5EA-C2C417DF8449}"/>
    <cellStyle name="40% - Accent1 11" xfId="14705" xr:uid="{7506EF4E-2759-4C9B-8ABB-CAFE3DB3DD13}"/>
    <cellStyle name="40% - Accent1 12" xfId="14706" xr:uid="{73AE967E-D5EE-4B75-803A-F362CF83EF1C}"/>
    <cellStyle name="40% - Accent1 13" xfId="14707" xr:uid="{52862BBD-017D-44E1-A18A-C389A422FEBA}"/>
    <cellStyle name="40% - Accent1 14" xfId="14708" xr:uid="{BB360068-7A1B-4478-ACB3-A8ED528155C9}"/>
    <cellStyle name="40% - Accent1 15" xfId="14709" xr:uid="{51BD481E-2FFF-458E-B203-DC28E4591D70}"/>
    <cellStyle name="40% - Accent1 16" xfId="14710" xr:uid="{DBF4D6E4-18AD-49C8-B5A2-93631B361E77}"/>
    <cellStyle name="40% - Accent1 17" xfId="14711" xr:uid="{1A054FD5-87CB-4CF4-88EF-6A7A250053F6}"/>
    <cellStyle name="40% - Accent1 18" xfId="14712" xr:uid="{3C74DF9D-5607-4851-BE65-EBF922DBAE97}"/>
    <cellStyle name="40% - Accent1 19" xfId="14713" xr:uid="{811B70C4-AB8A-46A6-A686-AED0CB8A7A65}"/>
    <cellStyle name="40% - Accent1 2" xfId="14714" xr:uid="{918B6579-2AA8-4216-844B-982B42CF89A8}"/>
    <cellStyle name="40% - Accent1 2 2" xfId="22262" xr:uid="{EDE6958E-4743-4C92-80DF-CCC8AB93E475}"/>
    <cellStyle name="40% - Accent1 2 2 2" xfId="32611" xr:uid="{ED2B4B18-33FB-45EB-8346-11E2AD85F967}"/>
    <cellStyle name="40% - Accent1 2 3" xfId="27442" xr:uid="{943E27E2-5B15-4F48-9D60-5E717F2DAD34}"/>
    <cellStyle name="40% - Accent1 20" xfId="14715" xr:uid="{7A1F5145-2A20-4A8B-9A20-78B560905F9F}"/>
    <cellStyle name="40% - Accent1 3" xfId="14716" xr:uid="{D72CC260-AF2F-4CAC-AF49-C00C77A1B1C4}"/>
    <cellStyle name="40% - Accent1 4" xfId="14717" xr:uid="{B14232C6-DBEA-4CCC-80AF-55432C50FE97}"/>
    <cellStyle name="40% - Accent1 5" xfId="14718" xr:uid="{5E803FDA-8181-4780-ABD4-2DF953107899}"/>
    <cellStyle name="40% - Accent1 6" xfId="14719" xr:uid="{7CC982D7-841A-41F3-B817-6F3A87CBDC40}"/>
    <cellStyle name="40% - Accent1 7" xfId="14720" xr:uid="{DDF4C989-7770-4565-8B0D-595CAB0E8974}"/>
    <cellStyle name="40% - Accent1 8" xfId="14721" xr:uid="{E339CD73-E4F2-4AED-8F40-8E98E7AF1DFD}"/>
    <cellStyle name="40% - Accent1 9" xfId="14722" xr:uid="{DC7864E8-9DEA-4D14-A2D4-CDBC54DA09A7}"/>
    <cellStyle name="40% - Accent2 10" xfId="14723" xr:uid="{DD4FAE87-5B11-4039-A5EC-A8B26006E73B}"/>
    <cellStyle name="40% - Accent2 11" xfId="14724" xr:uid="{5F1B40DF-5F50-4242-9FCF-5E33FF2974CD}"/>
    <cellStyle name="40% - Accent2 12" xfId="14725" xr:uid="{EC277CF9-63F0-4337-B994-789AD54C4D73}"/>
    <cellStyle name="40% - Accent2 13" xfId="14726" xr:uid="{22071420-5848-4190-A15B-669636774D40}"/>
    <cellStyle name="40% - Accent2 14" xfId="14727" xr:uid="{2C00558E-BD9D-4228-BD11-03ACD706175E}"/>
    <cellStyle name="40% - Accent2 15" xfId="14728" xr:uid="{71EBB37F-3E45-45A1-ADB5-883910819FA2}"/>
    <cellStyle name="40% - Accent2 16" xfId="14729" xr:uid="{B820EC5F-D914-426E-8C1D-D7C43F4E75DA}"/>
    <cellStyle name="40% - Accent2 17" xfId="14730" xr:uid="{6749532F-257E-4A29-B825-023D9EC52A57}"/>
    <cellStyle name="40% - Accent2 18" xfId="14731" xr:uid="{363F55AC-FDEC-4FCB-9997-902A2E9420D9}"/>
    <cellStyle name="40% - Accent2 19" xfId="14732" xr:uid="{1C3D3745-9380-44D1-9B85-7A7899DE6F18}"/>
    <cellStyle name="40% - Accent2 2" xfId="14733" xr:uid="{0AC29703-595F-4152-86CF-9DDDA63523D5}"/>
    <cellStyle name="40% - Accent2 2 2" xfId="22263" xr:uid="{A0C357A6-8349-418A-A473-94511746A869}"/>
    <cellStyle name="40% - Accent2 2 2 2" xfId="32612" xr:uid="{37997527-7000-4F50-A749-9773BE8D0E2E}"/>
    <cellStyle name="40% - Accent2 2 3" xfId="27443" xr:uid="{4E12248F-3C5B-4163-A33C-2B2D1985C9F2}"/>
    <cellStyle name="40% - Accent2 20" xfId="14734" xr:uid="{84ADCF82-9E64-461D-A4B5-29D61428DDF0}"/>
    <cellStyle name="40% - Accent2 3" xfId="14735" xr:uid="{BA15FA10-BE86-4E94-B21E-9ED7600C9D2A}"/>
    <cellStyle name="40% - Accent2 4" xfId="14736" xr:uid="{A999C510-EEA4-4BC6-942B-8BBBA4506575}"/>
    <cellStyle name="40% - Accent2 5" xfId="14737" xr:uid="{3FE679AA-37CB-4C22-AC8B-A50ED66C5093}"/>
    <cellStyle name="40% - Accent2 6" xfId="14738" xr:uid="{27887D34-E3DD-42B2-8036-68CD1B64C370}"/>
    <cellStyle name="40% - Accent2 7" xfId="14739" xr:uid="{4B65B4CD-E0CA-4C84-A982-B9781316AD65}"/>
    <cellStyle name="40% - Accent2 8" xfId="14740" xr:uid="{A9D7A1BF-AB91-42FE-A592-F4A95F828E00}"/>
    <cellStyle name="40% - Accent2 9" xfId="14741" xr:uid="{14CBF322-1C49-4CBC-81FF-11A7D2375351}"/>
    <cellStyle name="40% - Accent3 10" xfId="14742" xr:uid="{86B99583-87E3-4202-8A90-96A0BC91698F}"/>
    <cellStyle name="40% - Accent3 11" xfId="14743" xr:uid="{862178E2-0CA3-4C5A-B053-E6718952B41F}"/>
    <cellStyle name="40% - Accent3 12" xfId="14744" xr:uid="{49B1D826-BE4E-4D34-8A18-D18F2202A664}"/>
    <cellStyle name="40% - Accent3 13" xfId="14745" xr:uid="{303F8BA7-85DE-48B1-BC23-4F522516DE3A}"/>
    <cellStyle name="40% - Accent3 14" xfId="14746" xr:uid="{4BFB3C63-66AC-4C90-A9EB-AE5DDF9DD40F}"/>
    <cellStyle name="40% - Accent3 15" xfId="14747" xr:uid="{2F3F9716-6C93-41D4-A35E-C0923392BD53}"/>
    <cellStyle name="40% - Accent3 16" xfId="14748" xr:uid="{E8E090C4-0244-4D47-AB3D-FEC8DD7351F1}"/>
    <cellStyle name="40% - Accent3 17" xfId="14749" xr:uid="{BD85A1D1-8010-4A03-B6BC-9801A6357CE1}"/>
    <cellStyle name="40% - Accent3 18" xfId="14750" xr:uid="{A53C19DD-5D91-486E-9EF6-0885B0A57CC0}"/>
    <cellStyle name="40% - Accent3 19" xfId="14751" xr:uid="{F60DFAE3-8A71-4A17-9B99-C496401DE1B4}"/>
    <cellStyle name="40% - Accent3 2" xfId="14752" xr:uid="{121E7CCF-E545-4994-BCFA-6407D1A369B4}"/>
    <cellStyle name="40% - Accent3 2 2" xfId="22264" xr:uid="{1955C019-C50A-4D11-ADBB-AB8208004173}"/>
    <cellStyle name="40% - Accent3 2 2 2" xfId="32613" xr:uid="{924D21C2-B4D8-4762-B37E-4C0F3312C23D}"/>
    <cellStyle name="40% - Accent3 2 3" xfId="27444" xr:uid="{8A5E88BA-C791-445B-B0DB-3017FF68AADD}"/>
    <cellStyle name="40% - Accent3 20" xfId="14753" xr:uid="{AFC78EBC-9644-4308-9AC5-6154685DA2CF}"/>
    <cellStyle name="40% - Accent3 3" xfId="14754" xr:uid="{860B87D6-880D-439F-93D1-1164A2683E5C}"/>
    <cellStyle name="40% - Accent3 4" xfId="14755" xr:uid="{438BA7C3-A675-4FB1-BDDE-E2BC1C89B222}"/>
    <cellStyle name="40% - Accent3 5" xfId="14756" xr:uid="{E77FDCED-F4DA-427A-82E5-2CB8AA2297CE}"/>
    <cellStyle name="40% - Accent3 6" xfId="14757" xr:uid="{BE9D2D05-42C8-4C90-80F2-BA81227C08C5}"/>
    <cellStyle name="40% - Accent3 7" xfId="14758" xr:uid="{38146CD5-8C95-4716-B999-6FA583158D37}"/>
    <cellStyle name="40% - Accent3 8" xfId="14759" xr:uid="{0CE86535-5E58-4BAF-8172-0458371B9D80}"/>
    <cellStyle name="40% - Accent3 9" xfId="14760" xr:uid="{97C3B754-6431-4033-896B-3F9F3CED7183}"/>
    <cellStyle name="40% - Accent4 10" xfId="14761" xr:uid="{3799979D-735E-46ED-8310-15F943ED7855}"/>
    <cellStyle name="40% - Accent4 11" xfId="14762" xr:uid="{F16009D3-B097-496D-9258-991652B437BC}"/>
    <cellStyle name="40% - Accent4 12" xfId="14763" xr:uid="{43460822-BAB3-4FB5-87BE-18559B2DDB9C}"/>
    <cellStyle name="40% - Accent4 13" xfId="14764" xr:uid="{A6FC98BE-7A30-4788-B495-C46930D64850}"/>
    <cellStyle name="40% - Accent4 14" xfId="14765" xr:uid="{31962213-0352-44B2-B096-37605AE86E87}"/>
    <cellStyle name="40% - Accent4 15" xfId="14766" xr:uid="{140F5FC5-0DD0-47C1-B8FC-C0F776D9BA1C}"/>
    <cellStyle name="40% - Accent4 16" xfId="14767" xr:uid="{81490778-21FB-427B-B3EF-2A062D23A196}"/>
    <cellStyle name="40% - Accent4 17" xfId="14768" xr:uid="{F654BDB4-C74E-48AC-969C-C9DD2798A0FA}"/>
    <cellStyle name="40% - Accent4 18" xfId="14769" xr:uid="{1640A8A1-3F10-4B55-B2D9-D5BCBF30A525}"/>
    <cellStyle name="40% - Accent4 19" xfId="14770" xr:uid="{647410CB-567B-4DE8-A72B-A2E561DF54E5}"/>
    <cellStyle name="40% - Accent4 2" xfId="14771" xr:uid="{E29965BB-084B-4798-ABD7-8B574F2FDB25}"/>
    <cellStyle name="40% - Accent4 2 2" xfId="22265" xr:uid="{BF53183A-6621-462B-9698-DE295114C539}"/>
    <cellStyle name="40% - Accent4 2 2 2" xfId="32614" xr:uid="{E6D267F0-6DA4-435F-9649-F6FFD99EEB75}"/>
    <cellStyle name="40% - Accent4 2 3" xfId="27445" xr:uid="{D184A988-405B-46E6-B072-7100F937D24B}"/>
    <cellStyle name="40% - Accent4 20" xfId="14772" xr:uid="{79B9ADD3-4948-45FA-A654-F0FFA531526F}"/>
    <cellStyle name="40% - Accent4 3" xfId="14773" xr:uid="{099E639D-026B-49B1-9A39-94C0D4CB8DEE}"/>
    <cellStyle name="40% - Accent4 4" xfId="14774" xr:uid="{83B4A241-3F52-4AAF-9210-0E7C1CDE009C}"/>
    <cellStyle name="40% - Accent4 5" xfId="14775" xr:uid="{0F856C66-142B-4349-B847-16C754BF5482}"/>
    <cellStyle name="40% - Accent4 6" xfId="14776" xr:uid="{B5019EA8-2715-4946-9579-0F15B420BB0D}"/>
    <cellStyle name="40% - Accent4 7" xfId="14777" xr:uid="{3B51F63A-1705-404B-9D14-24629E7F990A}"/>
    <cellStyle name="40% - Accent4 8" xfId="14778" xr:uid="{370761F0-F36A-438E-B144-786565D3BB30}"/>
    <cellStyle name="40% - Accent4 9" xfId="14779" xr:uid="{E95AB4AB-7B26-4EAC-A4AF-619BAD0DD1EC}"/>
    <cellStyle name="40% - Accent5 10" xfId="14780" xr:uid="{9E7CD15A-9A86-4C1D-905F-98E9FFB4B06C}"/>
    <cellStyle name="40% - Accent5 11" xfId="14781" xr:uid="{EDAD6E6F-84EC-484A-95C5-48CCFCB37554}"/>
    <cellStyle name="40% - Accent5 12" xfId="14782" xr:uid="{6B763478-B733-46C5-A0E0-A4ADBC73EB49}"/>
    <cellStyle name="40% - Accent5 13" xfId="14783" xr:uid="{7ECCA0FF-2B78-47CF-9998-E69F48546A90}"/>
    <cellStyle name="40% - Accent5 14" xfId="14784" xr:uid="{08BBF2BB-9F43-4DCE-8553-BE934C3E3D97}"/>
    <cellStyle name="40% - Accent5 15" xfId="14785" xr:uid="{92BFB4A5-C03E-4D2A-9552-F8AE354ECCFD}"/>
    <cellStyle name="40% - Accent5 16" xfId="14786" xr:uid="{5CBA5387-93A8-45F6-A02B-947AC6CF2C4F}"/>
    <cellStyle name="40% - Accent5 17" xfId="14787" xr:uid="{0BD95D8F-419A-45F4-B17C-490277B9EFE5}"/>
    <cellStyle name="40% - Accent5 18" xfId="14788" xr:uid="{AA9149A7-56FE-4309-9B1F-C4F45D990D95}"/>
    <cellStyle name="40% - Accent5 19" xfId="14789" xr:uid="{FAC5857D-A1E9-4A71-AE01-CCC1211370E4}"/>
    <cellStyle name="40% - Accent5 2" xfId="14790" xr:uid="{9F1527C1-58A4-434C-90DD-6D2E01C755E0}"/>
    <cellStyle name="40% - Accent5 2 2" xfId="22266" xr:uid="{9D0DE7D9-2231-4F29-A22F-14CF0A007120}"/>
    <cellStyle name="40% - Accent5 2 2 2" xfId="32615" xr:uid="{D19EE08A-3AE6-430A-A39D-13D8533D1EDA}"/>
    <cellStyle name="40% - Accent5 2 3" xfId="27446" xr:uid="{291C026B-926A-4868-A398-94E4DF04B998}"/>
    <cellStyle name="40% - Accent5 20" xfId="14791" xr:uid="{F9C05562-5236-43A5-B132-7CA52A0A5508}"/>
    <cellStyle name="40% - Accent5 3" xfId="14792" xr:uid="{8B43789F-CAF7-4848-814F-F3FD35BF2C32}"/>
    <cellStyle name="40% - Accent5 4" xfId="14793" xr:uid="{FECF2447-B5AB-4363-9F4E-EFD4FAF914A0}"/>
    <cellStyle name="40% - Accent5 5" xfId="14794" xr:uid="{32695079-B67D-4A7D-91EC-25E37AE3E20C}"/>
    <cellStyle name="40% - Accent5 6" xfId="14795" xr:uid="{E0577D5D-75DE-45DF-A3DE-A2BA69284818}"/>
    <cellStyle name="40% - Accent5 7" xfId="14796" xr:uid="{B84E5C94-DC1F-43A4-84E0-830D365B9705}"/>
    <cellStyle name="40% - Accent5 8" xfId="14797" xr:uid="{8D7F61C5-950E-4264-9A3C-62FCCD3EE589}"/>
    <cellStyle name="40% - Accent5 9" xfId="14798" xr:uid="{EC5A3C3B-9425-4E9F-BE3E-8DF2AFCAC817}"/>
    <cellStyle name="40% - Accent6 10" xfId="14799" xr:uid="{05919FD9-5A41-4CE0-AC58-C008E5E513C8}"/>
    <cellStyle name="40% - Accent6 11" xfId="14800" xr:uid="{C85525B8-0FF0-4B24-A41E-C4A6B4EF6095}"/>
    <cellStyle name="40% - Accent6 12" xfId="14801" xr:uid="{03373BC6-AC7E-4495-8A55-EB914088C26A}"/>
    <cellStyle name="40% - Accent6 13" xfId="14802" xr:uid="{0315BD5B-3AF3-4935-9981-08883F54CE6F}"/>
    <cellStyle name="40% - Accent6 14" xfId="14803" xr:uid="{E30A977B-1BC5-4E64-9C63-6A547A5ADDA3}"/>
    <cellStyle name="40% - Accent6 15" xfId="14804" xr:uid="{D8E5673E-0106-476D-BE25-E1040FB97610}"/>
    <cellStyle name="40% - Accent6 16" xfId="14805" xr:uid="{9FAE34A9-B735-41FE-A40B-DB05ACE0F11C}"/>
    <cellStyle name="40% - Accent6 17" xfId="14806" xr:uid="{6F961D06-C5AB-4EDE-BBE6-2BD55FA56A54}"/>
    <cellStyle name="40% - Accent6 18" xfId="14807" xr:uid="{0C8481DC-480D-485A-8735-CF2A4E6C85BA}"/>
    <cellStyle name="40% - Accent6 19" xfId="14808" xr:uid="{9480B8A3-11B0-4B0C-8247-47B4E36DD67A}"/>
    <cellStyle name="40% - Accent6 2" xfId="14809" xr:uid="{D7D8F52E-A158-405F-91A6-CC781A88D779}"/>
    <cellStyle name="40% - Accent6 2 2" xfId="22267" xr:uid="{F91A8CC9-A986-41AD-86DB-FFB4EE0596F9}"/>
    <cellStyle name="40% - Accent6 2 2 2" xfId="32616" xr:uid="{484C32BC-BA5D-4585-B0F2-9750FBC65D41}"/>
    <cellStyle name="40% - Accent6 2 3" xfId="27447" xr:uid="{9E3BD260-125B-4C34-B821-68AE05CB9DBD}"/>
    <cellStyle name="40% - Accent6 20" xfId="14810" xr:uid="{BEB4A230-3331-430A-AE1F-F0932A768D14}"/>
    <cellStyle name="40% - Accent6 3" xfId="14811" xr:uid="{42959A6A-BC4F-4549-9BE5-2F487444F7E4}"/>
    <cellStyle name="40% - Accent6 4" xfId="14812" xr:uid="{93434E72-8D93-44A6-B84D-59A0E7FF0A9E}"/>
    <cellStyle name="40% - Accent6 5" xfId="14813" xr:uid="{78005CE5-13EB-445E-810D-AC3ACE38FB85}"/>
    <cellStyle name="40% - Accent6 6" xfId="14814" xr:uid="{F1707B66-67EB-4E3C-BE50-39489C598CBB}"/>
    <cellStyle name="40% - Accent6 7" xfId="14815" xr:uid="{531854AE-CE78-4D55-A184-D559B4142A09}"/>
    <cellStyle name="40% - Accent6 8" xfId="14816" xr:uid="{DEB2CA0B-9C25-4EDC-A9F0-F5A678F5D2FF}"/>
    <cellStyle name="40% - Accent6 9" xfId="14817" xr:uid="{6D6741AC-FDB3-4FE6-8DF7-CE86334B8E50}"/>
    <cellStyle name="60% - Accent1 10" xfId="14818" xr:uid="{57D8BB69-5EE7-4F46-A108-56F6FCEE53CC}"/>
    <cellStyle name="60% - Accent1 11" xfId="14819" xr:uid="{28E9E4FD-406B-4897-B874-DC042E4C285A}"/>
    <cellStyle name="60% - Accent1 12" xfId="14820" xr:uid="{2ED36113-FD79-4086-9E56-7E464801545C}"/>
    <cellStyle name="60% - Accent1 13" xfId="14821" xr:uid="{284C0402-035E-440A-B581-1D29E80F0D99}"/>
    <cellStyle name="60% - Accent1 14" xfId="14822" xr:uid="{15F1A94E-6EEB-4DA9-BC73-BCAC471AB5F2}"/>
    <cellStyle name="60% - Accent1 15" xfId="14823" xr:uid="{4A4B523C-6AA0-4835-90ED-2ADD05A89C3F}"/>
    <cellStyle name="60% - Accent1 16" xfId="14824" xr:uid="{9076A3B8-35E2-4AF4-BF9D-834098799259}"/>
    <cellStyle name="60% - Accent1 17" xfId="14825" xr:uid="{82336C23-2341-44AF-B6D8-4B29DBEC2697}"/>
    <cellStyle name="60% - Accent1 18" xfId="14826" xr:uid="{0E32A18E-BA66-436F-AED5-4437FCF4467A}"/>
    <cellStyle name="60% - Accent1 19" xfId="14827" xr:uid="{718674C3-9395-4A7F-A128-D05D926F89CD}"/>
    <cellStyle name="60% - Accent1 2" xfId="14828" xr:uid="{B5ED22BE-C5E2-4F83-B62C-A67EC9056F3D}"/>
    <cellStyle name="60% - Accent1 20" xfId="14829" xr:uid="{00E283F0-4740-4C0D-B2F8-0805E0BC15F9}"/>
    <cellStyle name="60% - Accent1 3" xfId="14830" xr:uid="{BB3D92F7-DE18-49EB-842E-193FB9E05F0E}"/>
    <cellStyle name="60% - Accent1 4" xfId="14831" xr:uid="{806BF732-8D11-4BAD-A8C2-8E7316C65073}"/>
    <cellStyle name="60% - Accent1 5" xfId="14832" xr:uid="{A46DA9E5-44BD-4B60-97A5-4465435B14ED}"/>
    <cellStyle name="60% - Accent1 6" xfId="14833" xr:uid="{E85F2A11-FE4B-453A-A9EC-B2452936B49E}"/>
    <cellStyle name="60% - Accent1 7" xfId="14834" xr:uid="{2DB0FF3C-FB03-4800-ABA1-53C75586CF49}"/>
    <cellStyle name="60% - Accent1 8" xfId="14835" xr:uid="{CB7B9CDF-C6A3-407E-B5FF-9F809C3D4D55}"/>
    <cellStyle name="60% - Accent1 9" xfId="14836" xr:uid="{3745EFD0-444A-4D33-9280-BEC669A4433D}"/>
    <cellStyle name="60% - Accent2 10" xfId="14837" xr:uid="{ECE4FFB6-EA20-48DE-8A6E-6A4F47EB30F0}"/>
    <cellStyle name="60% - Accent2 11" xfId="14838" xr:uid="{AA85BA60-53F2-481E-B983-E768EF422650}"/>
    <cellStyle name="60% - Accent2 12" xfId="14839" xr:uid="{8E885399-B4A6-4818-A638-7128A3221606}"/>
    <cellStyle name="60% - Accent2 13" xfId="14840" xr:uid="{4C7C5E44-9190-4C75-91CB-0A9FFE480716}"/>
    <cellStyle name="60% - Accent2 14" xfId="14841" xr:uid="{52F3029F-C836-40CE-A901-F7C3655BD14C}"/>
    <cellStyle name="60% - Accent2 15" xfId="14842" xr:uid="{715E02DB-5547-447A-9CF6-667EC275403F}"/>
    <cellStyle name="60% - Accent2 16" xfId="14843" xr:uid="{0220F78D-1D12-4232-888E-2F0483A2C053}"/>
    <cellStyle name="60% - Accent2 17" xfId="14844" xr:uid="{67177D03-ECDA-41E9-B677-856A308C8057}"/>
    <cellStyle name="60% - Accent2 18" xfId="14845" xr:uid="{1D040973-F89B-4B14-8AFC-91E70027E93F}"/>
    <cellStyle name="60% - Accent2 19" xfId="14846" xr:uid="{2CA156D9-BFFF-43FD-8E5D-256D4AD27B8A}"/>
    <cellStyle name="60% - Accent2 2" xfId="14847" xr:uid="{34179913-F3EC-4C65-B906-719BF250CA0C}"/>
    <cellStyle name="60% - Accent2 20" xfId="14848" xr:uid="{2D65A088-32F6-4102-A187-48E818252C95}"/>
    <cellStyle name="60% - Accent2 3" xfId="14849" xr:uid="{1F8469D0-ACEE-4E17-A22F-0AB490DF7045}"/>
    <cellStyle name="60% - Accent2 4" xfId="14850" xr:uid="{3395D4B9-960B-4FC4-B31F-AB449DF7DB34}"/>
    <cellStyle name="60% - Accent2 5" xfId="14851" xr:uid="{CD034E6F-5E8D-4B42-A6BD-E38A856D5EE5}"/>
    <cellStyle name="60% - Accent2 6" xfId="14852" xr:uid="{8E411169-C091-447E-B81F-982FEB1578DC}"/>
    <cellStyle name="60% - Accent2 7" xfId="14853" xr:uid="{DC11DAB7-D8FA-4FF7-8DF0-B1B5D4F5B631}"/>
    <cellStyle name="60% - Accent2 8" xfId="14854" xr:uid="{74F93D95-B9E3-4A07-AFE8-1F5BD2538493}"/>
    <cellStyle name="60% - Accent2 9" xfId="14855" xr:uid="{AEF2E3AD-6054-4151-B1F4-3CE803A6E786}"/>
    <cellStyle name="60% - Accent3 10" xfId="14856" xr:uid="{755DBD4E-2264-4B79-9B94-E4CBF3CE616A}"/>
    <cellStyle name="60% - Accent3 11" xfId="14857" xr:uid="{F589DD49-30DC-4413-BC85-A551739E47FC}"/>
    <cellStyle name="60% - Accent3 12" xfId="14858" xr:uid="{14C57D70-DEB7-489A-9C16-8FF5EA41F049}"/>
    <cellStyle name="60% - Accent3 13" xfId="14859" xr:uid="{E4363D44-8727-4DC8-9DDC-603C87967AEE}"/>
    <cellStyle name="60% - Accent3 14" xfId="14860" xr:uid="{C7C1A7C4-EFA7-4161-812A-74B221D03798}"/>
    <cellStyle name="60% - Accent3 15" xfId="14861" xr:uid="{D6A690D6-8D09-48E6-9C46-12DEF33EE93D}"/>
    <cellStyle name="60% - Accent3 16" xfId="14862" xr:uid="{C27336C8-B309-479B-AD78-B8854A7CA931}"/>
    <cellStyle name="60% - Accent3 17" xfId="14863" xr:uid="{726643AC-C2F4-4BAE-A25D-B7351EF49F1B}"/>
    <cellStyle name="60% - Accent3 18" xfId="14864" xr:uid="{38076BFD-879A-4DFF-889D-58970BE00AFB}"/>
    <cellStyle name="60% - Accent3 19" xfId="14865" xr:uid="{89BF6CB0-21F2-44BC-85A5-C5C822BCAC95}"/>
    <cellStyle name="60% - Accent3 2" xfId="14866" xr:uid="{70AFA679-286D-406F-B4A2-4D84500E70AC}"/>
    <cellStyle name="60% - Accent3 20" xfId="14867" xr:uid="{B8472EEA-5D99-4613-A25A-14AF850D57FC}"/>
    <cellStyle name="60% - Accent3 3" xfId="14868" xr:uid="{CDE73304-C899-4AB0-884F-3032BC95B7FC}"/>
    <cellStyle name="60% - Accent3 4" xfId="14869" xr:uid="{0C4DDF4A-1F3D-429C-A5D8-FAA8D677F23E}"/>
    <cellStyle name="60% - Accent3 5" xfId="14870" xr:uid="{AA3DE581-C6E7-468B-B92E-9F655A6B62E2}"/>
    <cellStyle name="60% - Accent3 6" xfId="14871" xr:uid="{BE90A56C-5C9B-424A-B0C5-6B6BFDBED651}"/>
    <cellStyle name="60% - Accent3 7" xfId="14872" xr:uid="{7B914B11-C5BB-44EB-BF13-5F38F60C7A79}"/>
    <cellStyle name="60% - Accent3 8" xfId="14873" xr:uid="{BAA769F1-4253-455A-B1DC-8B5441409D45}"/>
    <cellStyle name="60% - Accent3 9" xfId="14874" xr:uid="{762B9DA7-9846-4E86-B182-508532D3B703}"/>
    <cellStyle name="60% - Accent4 10" xfId="14875" xr:uid="{B2F9E829-9F81-4CF1-BBA4-33CBC90D1C77}"/>
    <cellStyle name="60% - Accent4 11" xfId="14876" xr:uid="{26B546BE-016C-4C70-A96F-A419DA3ACD49}"/>
    <cellStyle name="60% - Accent4 12" xfId="14877" xr:uid="{33E3CCFD-36C9-4B80-AC31-ADDEC2D55FDE}"/>
    <cellStyle name="60% - Accent4 13" xfId="14878" xr:uid="{62DC4E4D-607E-4126-93AF-DFECDF040115}"/>
    <cellStyle name="60% - Accent4 14" xfId="14879" xr:uid="{D1A7B180-78D0-4381-A3AC-0DF0B1193034}"/>
    <cellStyle name="60% - Accent4 15" xfId="14880" xr:uid="{CBED912F-3722-4A61-B0A9-FDDC4DBF4399}"/>
    <cellStyle name="60% - Accent4 16" xfId="14881" xr:uid="{6CA621D8-051D-436F-8AE2-94CC0B480122}"/>
    <cellStyle name="60% - Accent4 17" xfId="14882" xr:uid="{F2AD3278-D957-4985-924E-D5D6DF550088}"/>
    <cellStyle name="60% - Accent4 18" xfId="14883" xr:uid="{EE15F06F-4AF6-4CE1-A769-4F59B9E00F35}"/>
    <cellStyle name="60% - Accent4 19" xfId="14884" xr:uid="{BDBFA870-0800-469E-A887-81118746D29D}"/>
    <cellStyle name="60% - Accent4 2" xfId="14885" xr:uid="{B54351FD-6F8E-48EB-96FE-A6B05BFE0D03}"/>
    <cellStyle name="60% - Accent4 20" xfId="14886" xr:uid="{F3B28714-5A59-4857-85DB-77D1209A32AC}"/>
    <cellStyle name="60% - Accent4 3" xfId="14887" xr:uid="{4E345E9D-D7F1-4FA9-B73D-26BE0404DBE4}"/>
    <cellStyle name="60% - Accent4 4" xfId="14888" xr:uid="{DDBD835B-B479-43C6-B4F6-6B57F4E24B9C}"/>
    <cellStyle name="60% - Accent4 5" xfId="14889" xr:uid="{491128D4-0158-4CFC-9DF6-D50F7C7215B0}"/>
    <cellStyle name="60% - Accent4 6" xfId="14890" xr:uid="{E7FA585A-5B8B-41F2-8C29-5BD562B0A29E}"/>
    <cellStyle name="60% - Accent4 7" xfId="14891" xr:uid="{C6AC7683-C5D7-4D96-B676-174089405501}"/>
    <cellStyle name="60% - Accent4 8" xfId="14892" xr:uid="{EDE0C7E5-FEC4-4AAC-9C95-974421458DB1}"/>
    <cellStyle name="60% - Accent4 9" xfId="14893" xr:uid="{D249B7A3-1493-4DC8-A779-CCE5CF3A3E73}"/>
    <cellStyle name="60% - Accent5 10" xfId="14894" xr:uid="{D01140F7-8281-4320-924A-50546EE397C6}"/>
    <cellStyle name="60% - Accent5 11" xfId="14895" xr:uid="{AB9468C7-9837-44B0-8A69-CFBABBA8BD02}"/>
    <cellStyle name="60% - Accent5 12" xfId="14896" xr:uid="{7741B3C0-D110-418D-989E-934E2CBBB798}"/>
    <cellStyle name="60% - Accent5 13" xfId="14897" xr:uid="{25E13F62-796D-4A49-8DA2-1FE837D7050F}"/>
    <cellStyle name="60% - Accent5 14" xfId="14898" xr:uid="{7A7EEBE3-32B6-443E-9340-0A8F11B1EB79}"/>
    <cellStyle name="60% - Accent5 15" xfId="14899" xr:uid="{1651EC7C-02E3-4236-8FDF-E505F7E2DC8F}"/>
    <cellStyle name="60% - Accent5 16" xfId="14900" xr:uid="{813D4CD5-0AD0-44A0-BC9D-78D2E335933A}"/>
    <cellStyle name="60% - Accent5 17" xfId="14901" xr:uid="{765ED66B-D3DF-41C7-B058-7AC4619AD811}"/>
    <cellStyle name="60% - Accent5 18" xfId="14902" xr:uid="{4FB18AEB-D173-4930-AC63-46850ABA2CA2}"/>
    <cellStyle name="60% - Accent5 19" xfId="14903" xr:uid="{A8333BED-ECE2-4817-9D1A-7B5318C6F75B}"/>
    <cellStyle name="60% - Accent5 2" xfId="14904" xr:uid="{9DCB7F41-01EF-4613-802F-EF815AF50596}"/>
    <cellStyle name="60% - Accent5 20" xfId="14905" xr:uid="{B66FD52C-C408-4FB5-B525-3DDB74513564}"/>
    <cellStyle name="60% - Accent5 3" xfId="14906" xr:uid="{B38448CD-DDBF-47EA-8585-ECE740D76B2E}"/>
    <cellStyle name="60% - Accent5 4" xfId="14907" xr:uid="{E8D95A24-1927-40E8-A25E-0386E96F09F5}"/>
    <cellStyle name="60% - Accent5 5" xfId="14908" xr:uid="{4DCFFE69-A3F9-4A2F-AF77-95A24E073471}"/>
    <cellStyle name="60% - Accent5 6" xfId="14909" xr:uid="{D12DEBAE-9E0C-41CC-8694-CE16BE17DF7E}"/>
    <cellStyle name="60% - Accent5 7" xfId="14910" xr:uid="{145674F9-B5A0-4C96-B21B-998F2ADB17EC}"/>
    <cellStyle name="60% - Accent5 8" xfId="14911" xr:uid="{472D4474-C2D3-434C-B970-69C8A1090575}"/>
    <cellStyle name="60% - Accent5 9" xfId="14912" xr:uid="{BF27C6AF-C974-4E8C-A0A7-6AC45A377823}"/>
    <cellStyle name="60% - Accent6 10" xfId="14913" xr:uid="{CBC94AAF-36B6-4C55-8A92-EC3C8E1AC197}"/>
    <cellStyle name="60% - Accent6 11" xfId="14914" xr:uid="{D8D2B335-2FC9-4A4C-B0FD-E0A9F615A584}"/>
    <cellStyle name="60% - Accent6 12" xfId="14915" xr:uid="{2CD2622D-3880-42B7-8080-CCE9B41271E6}"/>
    <cellStyle name="60% - Accent6 13" xfId="14916" xr:uid="{C48C7E7B-8C7D-4023-A2FC-80A90C3DEB90}"/>
    <cellStyle name="60% - Accent6 14" xfId="14917" xr:uid="{9E5F2655-AD29-4CA3-B6D2-560317639251}"/>
    <cellStyle name="60% - Accent6 15" xfId="14918" xr:uid="{FB586297-463A-47E9-93ED-EEC755DC47FE}"/>
    <cellStyle name="60% - Accent6 16" xfId="14919" xr:uid="{A071541A-1A81-4899-9754-4DBC01421503}"/>
    <cellStyle name="60% - Accent6 17" xfId="14920" xr:uid="{5290CCC3-262E-433D-AD09-24E95C7424C0}"/>
    <cellStyle name="60% - Accent6 18" xfId="14921" xr:uid="{D24FA2E4-2D76-487C-B454-135C3A69FA3B}"/>
    <cellStyle name="60% - Accent6 19" xfId="14922" xr:uid="{52F085C4-E2C2-4260-83D6-64B7EA0D47AC}"/>
    <cellStyle name="60% - Accent6 2" xfId="14923" xr:uid="{FC330C8B-F376-48E4-8723-135BD37CDCD1}"/>
    <cellStyle name="60% - Accent6 20" xfId="14924" xr:uid="{32E8254D-7D12-4C88-9DFF-27E2D35B7707}"/>
    <cellStyle name="60% - Accent6 3" xfId="14925" xr:uid="{304F32A4-F2C6-4203-B14F-A30A3A61B3BF}"/>
    <cellStyle name="60% - Accent6 4" xfId="14926" xr:uid="{C6F91D7E-679F-4499-8DC3-EB085F7371BD}"/>
    <cellStyle name="60% - Accent6 5" xfId="14927" xr:uid="{344442CC-E288-44D8-8155-5223CF2F239F}"/>
    <cellStyle name="60% - Accent6 6" xfId="14928" xr:uid="{DCFADB9F-1979-4B1B-A0F4-D3C2C88ACBE4}"/>
    <cellStyle name="60% - Accent6 7" xfId="14929" xr:uid="{1BBF42C9-E060-4BF0-9AF4-CFE75C6A259D}"/>
    <cellStyle name="60% - Accent6 8" xfId="14930" xr:uid="{47A66F56-5C03-429F-B170-571415346F1B}"/>
    <cellStyle name="60% - Accent6 9" xfId="14931" xr:uid="{B5232B14-843B-497F-B814-698DA4EA1315}"/>
    <cellStyle name="Accent1 10" xfId="14932" xr:uid="{E811DE5B-23C4-4716-9455-B2BD0A41C9EE}"/>
    <cellStyle name="Accent1 11" xfId="14933" xr:uid="{6EDE7FD5-FE9B-4886-B713-28A87B3779A3}"/>
    <cellStyle name="Accent1 12" xfId="14934" xr:uid="{5ABFDAE5-D768-4477-9E0B-4579C4433D8F}"/>
    <cellStyle name="Accent1 13" xfId="14935" xr:uid="{3A2AC519-2441-4A20-8F1F-94376DC1A8D0}"/>
    <cellStyle name="Accent1 14" xfId="14936" xr:uid="{EC1E8118-4CD1-4143-91C4-A954A594535C}"/>
    <cellStyle name="Accent1 15" xfId="14937" xr:uid="{85677BAB-FD60-4321-AA8C-8E3AF14937A9}"/>
    <cellStyle name="Accent1 16" xfId="14938" xr:uid="{BE6CCDFC-AD77-4378-AF0E-72DFDF403D03}"/>
    <cellStyle name="Accent1 17" xfId="14939" xr:uid="{6846A868-4FC5-4885-85B4-CCDFF62CAD99}"/>
    <cellStyle name="Accent1 18" xfId="14940" xr:uid="{F46A7630-7D32-461F-A03F-C114F2E5C01E}"/>
    <cellStyle name="Accent1 19" xfId="14941" xr:uid="{6F75ECFF-D5C6-4C9A-8AF6-055457CD4846}"/>
    <cellStyle name="Accent1 2" xfId="14942" xr:uid="{C3866DE6-5A52-48E1-92A0-A7CEDA05E4D2}"/>
    <cellStyle name="Accent1 20" xfId="14943" xr:uid="{CACA8271-BCF5-44B8-B3DE-BCE9DBC4A5C5}"/>
    <cellStyle name="Accent1 3" xfId="14944" xr:uid="{457B7710-9FF7-4110-81E4-A082A2224D7C}"/>
    <cellStyle name="Accent1 4" xfId="14945" xr:uid="{8680E60E-9D9A-4CA9-AC26-651C5DA6981B}"/>
    <cellStyle name="Accent1 5" xfId="14946" xr:uid="{9603BEF3-85D7-432B-AE3E-4BD621C1624B}"/>
    <cellStyle name="Accent1 6" xfId="14947" xr:uid="{D445B417-8A61-4985-AEB0-055AA5EC7DE2}"/>
    <cellStyle name="Accent1 7" xfId="14948" xr:uid="{6587F94A-5C82-46A2-A46C-EE2B782031EB}"/>
    <cellStyle name="Accent1 8" xfId="14949" xr:uid="{EDEA9BEF-C8B7-43FA-B774-620F4DD248A6}"/>
    <cellStyle name="Accent1 9" xfId="14950" xr:uid="{3C81E870-7C43-4819-9CFF-8A704A74A69E}"/>
    <cellStyle name="Accent2 10" xfId="14951" xr:uid="{36D2F5D4-EDF2-43FC-BEA2-AA2BF97A5FB7}"/>
    <cellStyle name="Accent2 11" xfId="14952" xr:uid="{83B63884-EEA2-4D34-AEAE-CF5C237217F6}"/>
    <cellStyle name="Accent2 12" xfId="14953" xr:uid="{1035338E-AD3A-49CB-B780-AA28AC1166D6}"/>
    <cellStyle name="Accent2 13" xfId="14954" xr:uid="{D239862D-A460-4E78-AC98-1992923BDA78}"/>
    <cellStyle name="Accent2 14" xfId="14955" xr:uid="{D7902A79-DD17-4A92-A58C-E1E850C1F978}"/>
    <cellStyle name="Accent2 15" xfId="14956" xr:uid="{BA16694F-FE5A-4A75-BC94-FEC7887BFF5C}"/>
    <cellStyle name="Accent2 16" xfId="14957" xr:uid="{E7A1CBFF-A186-43E2-8A3D-8F4F77BF9942}"/>
    <cellStyle name="Accent2 17" xfId="14958" xr:uid="{546DB75B-E1AD-484A-9FDE-F72783AC2EDF}"/>
    <cellStyle name="Accent2 18" xfId="14959" xr:uid="{9447DB67-8FA4-46CD-BBE8-F05B0107FD5B}"/>
    <cellStyle name="Accent2 19" xfId="14960" xr:uid="{19C90A73-14FD-4B43-A927-D409C793F7EF}"/>
    <cellStyle name="Accent2 2" xfId="14961" xr:uid="{2FB076F6-7DC7-461B-BA43-20112AE4FC48}"/>
    <cellStyle name="Accent2 20" xfId="14962" xr:uid="{1ADD8ED4-DF4B-4A3E-BD8B-3FF9AD984D45}"/>
    <cellStyle name="Accent2 3" xfId="14963" xr:uid="{0C27D650-1FC5-4DC5-AA8C-EBD5B77AB40C}"/>
    <cellStyle name="Accent2 4" xfId="14964" xr:uid="{BB5195BA-6625-4EF6-9049-EC410B012C32}"/>
    <cellStyle name="Accent2 5" xfId="14965" xr:uid="{793E85A3-1985-4F9B-8509-2A37FE6E1D92}"/>
    <cellStyle name="Accent2 6" xfId="14966" xr:uid="{37CF972E-9555-4D9C-9613-A34622C72EF7}"/>
    <cellStyle name="Accent2 7" xfId="14967" xr:uid="{E91DA4BF-7F6E-4680-BF00-F299274B155D}"/>
    <cellStyle name="Accent2 8" xfId="14968" xr:uid="{9E05F7B4-D3A8-423C-A9E0-D72032978D22}"/>
    <cellStyle name="Accent2 9" xfId="14969" xr:uid="{225036F4-D418-40E8-AD20-07653256766E}"/>
    <cellStyle name="Accent3 10" xfId="14970" xr:uid="{36075DBE-C8D4-41D9-8293-97E38F42303F}"/>
    <cellStyle name="Accent3 11" xfId="14971" xr:uid="{5A10F160-C339-42BB-A9CD-23A54EAB0759}"/>
    <cellStyle name="Accent3 12" xfId="14972" xr:uid="{356A562A-677D-4CE2-B0AC-221BBA63D4C3}"/>
    <cellStyle name="Accent3 13" xfId="14973" xr:uid="{0ECAD53D-0447-42D6-BC81-0CDD0C0BCBEF}"/>
    <cellStyle name="Accent3 14" xfId="14974" xr:uid="{A9C3ECAA-F1DF-4D34-A126-B62B982662A3}"/>
    <cellStyle name="Accent3 15" xfId="14975" xr:uid="{7BBF9C3F-2903-4720-8279-D3C983E6FDC2}"/>
    <cellStyle name="Accent3 16" xfId="14976" xr:uid="{386E2A5D-5B8B-418C-80A0-0BE59F1D9072}"/>
    <cellStyle name="Accent3 17" xfId="14977" xr:uid="{9106C0F7-2B40-4CBF-8ABC-1CDE68CB952E}"/>
    <cellStyle name="Accent3 18" xfId="14978" xr:uid="{9DDC154C-9C3C-46BC-8DE2-31D430C920B0}"/>
    <cellStyle name="Accent3 19" xfId="14979" xr:uid="{6D7C4B5B-5ADF-4CE1-9911-3404E4466C19}"/>
    <cellStyle name="Accent3 2" xfId="14980" xr:uid="{F8AB2322-3CA0-459B-A3D3-622184C7FD15}"/>
    <cellStyle name="Accent3 20" xfId="14981" xr:uid="{CFA18FD9-A367-4852-85A2-E3C1751993A6}"/>
    <cellStyle name="Accent3 3" xfId="14982" xr:uid="{BC479B8C-F501-4B95-8E25-D09C272E1DE8}"/>
    <cellStyle name="Accent3 4" xfId="14983" xr:uid="{BAB20805-3B33-4BBC-A481-4C9B9FA58235}"/>
    <cellStyle name="Accent3 5" xfId="14984" xr:uid="{28C4FDF4-0848-4736-B81D-FDDFCE5D93B1}"/>
    <cellStyle name="Accent3 6" xfId="14985" xr:uid="{D96E7EA6-40FE-420D-9695-6BC401D8EC71}"/>
    <cellStyle name="Accent3 7" xfId="14986" xr:uid="{FE5655D5-F3D6-4B65-A693-EC8C68CA7A73}"/>
    <cellStyle name="Accent3 8" xfId="14987" xr:uid="{7CDE65B2-25D3-4002-8B5D-0689E4170991}"/>
    <cellStyle name="Accent3 9" xfId="14988" xr:uid="{DF715CF0-00DA-47AD-A617-58516FF81896}"/>
    <cellStyle name="Accent4 10" xfId="14989" xr:uid="{F192E2ED-A513-4D0F-87C2-14A40CF0D4CE}"/>
    <cellStyle name="Accent4 11" xfId="14990" xr:uid="{54D6B298-C56B-430A-B30A-1088315F53DC}"/>
    <cellStyle name="Accent4 12" xfId="14991" xr:uid="{15F31705-A624-4406-A257-8C7235FF9EF1}"/>
    <cellStyle name="Accent4 13" xfId="14992" xr:uid="{DAF349B4-564A-4D93-8D35-C0A6256AA730}"/>
    <cellStyle name="Accent4 14" xfId="14993" xr:uid="{F41A101B-C851-4499-BE0F-514A94436FC4}"/>
    <cellStyle name="Accent4 15" xfId="14994" xr:uid="{021A3A9B-DCE6-48A7-B1EE-84EEB4FF0288}"/>
    <cellStyle name="Accent4 16" xfId="14995" xr:uid="{6655CC8B-2323-482E-9D93-AF254576C0A9}"/>
    <cellStyle name="Accent4 17" xfId="14996" xr:uid="{4C83181F-CB49-4264-B6BD-2A70DEE6F053}"/>
    <cellStyle name="Accent4 18" xfId="14997" xr:uid="{913BA0D8-0F4A-4C35-BB00-B7928D9DA0F1}"/>
    <cellStyle name="Accent4 19" xfId="14998" xr:uid="{E46379DF-EFF4-46F6-93B1-E0587F632C10}"/>
    <cellStyle name="Accent4 2" xfId="14999" xr:uid="{9B8BF8B4-30AF-4859-A479-25F3B4F30783}"/>
    <cellStyle name="Accent4 20" xfId="15000" xr:uid="{35605F21-926A-43CE-8794-D42E2DF958E0}"/>
    <cellStyle name="Accent4 3" xfId="15001" xr:uid="{C1CE29A4-E50E-420A-8C0B-C421DA94A521}"/>
    <cellStyle name="Accent4 4" xfId="15002" xr:uid="{954671BC-EBAF-4E1B-820C-64D311BDECAB}"/>
    <cellStyle name="Accent4 5" xfId="15003" xr:uid="{ACC4B574-9EF7-49FA-AE35-6655D5682171}"/>
    <cellStyle name="Accent4 6" xfId="15004" xr:uid="{5FB903D1-9612-4CE7-94DB-4D62E1023EF4}"/>
    <cellStyle name="Accent4 7" xfId="15005" xr:uid="{283F8FC5-C96B-4E46-80AE-8F84C5087356}"/>
    <cellStyle name="Accent4 8" xfId="15006" xr:uid="{004B6A86-ED24-44E4-86FF-7FC2AEE6ECE7}"/>
    <cellStyle name="Accent4 9" xfId="15007" xr:uid="{0FF1912B-3531-4725-8CF0-B23931B1A89A}"/>
    <cellStyle name="Accent5 10" xfId="15008" xr:uid="{4A0628A1-0294-4877-B22B-F50FD04D4E28}"/>
    <cellStyle name="Accent5 11" xfId="15009" xr:uid="{A59619A6-58C3-42F7-A117-D791B4EFC6D2}"/>
    <cellStyle name="Accent5 12" xfId="15010" xr:uid="{79641538-3AEF-4AD0-BF55-6A706A357974}"/>
    <cellStyle name="Accent5 13" xfId="15011" xr:uid="{68D7D7B0-4A65-43DC-A2CE-CCAE3E404F6D}"/>
    <cellStyle name="Accent5 14" xfId="15012" xr:uid="{E2F83855-1E57-4AC8-923A-8105BC2976FD}"/>
    <cellStyle name="Accent5 15" xfId="15013" xr:uid="{18035345-7566-4216-A1F7-1E97FBB0F716}"/>
    <cellStyle name="Accent5 16" xfId="15014" xr:uid="{4C163AD0-6C04-44A7-AE33-77CE5725F6D9}"/>
    <cellStyle name="Accent5 17" xfId="15015" xr:uid="{22033CC5-2C32-402F-83A0-DC1A45ADBE07}"/>
    <cellStyle name="Accent5 18" xfId="15016" xr:uid="{0769D33F-4590-4D18-9BD8-E4DD50603C9A}"/>
    <cellStyle name="Accent5 19" xfId="15017" xr:uid="{DA0E51A0-E792-4894-BBB3-1E16B7162EA2}"/>
    <cellStyle name="Accent5 2" xfId="15018" xr:uid="{B6BD35F0-7BCA-4F9B-A144-56F4FB093E94}"/>
    <cellStyle name="Accent5 20" xfId="15019" xr:uid="{1EC6ED63-D783-43D3-AA3A-F30B922168BC}"/>
    <cellStyle name="Accent5 3" xfId="15020" xr:uid="{CD9167D2-39EA-4BE7-8AF9-EB73473AD51F}"/>
    <cellStyle name="Accent5 4" xfId="15021" xr:uid="{0D12FE32-F37C-41E2-B4F3-A112A95FD4D7}"/>
    <cellStyle name="Accent5 5" xfId="15022" xr:uid="{A749913B-8B3E-4137-86DF-3D1B248D09D1}"/>
    <cellStyle name="Accent5 6" xfId="15023" xr:uid="{918F3DE9-1E76-496D-A67A-733AF98264EE}"/>
    <cellStyle name="Accent5 7" xfId="15024" xr:uid="{E2C09203-5C06-4AA4-A757-1B79AA3662D3}"/>
    <cellStyle name="Accent5 8" xfId="15025" xr:uid="{7DD6DC0B-4A48-4E60-A2C4-9F2AD6B9FA58}"/>
    <cellStyle name="Accent5 9" xfId="15026" xr:uid="{5A4862BF-0470-468A-B668-7F21BB0CF210}"/>
    <cellStyle name="Accent6 10" xfId="15027" xr:uid="{AC2845E0-D877-402F-A9CC-AE7571DF44B5}"/>
    <cellStyle name="Accent6 11" xfId="15028" xr:uid="{85D680BB-F6C1-4346-A1B3-E095C9569516}"/>
    <cellStyle name="Accent6 12" xfId="15029" xr:uid="{78301AD9-7603-44D4-ADAC-F4BC732C3179}"/>
    <cellStyle name="Accent6 13" xfId="15030" xr:uid="{F9B28747-96CB-4FD2-8EDA-AD9B2A976AF1}"/>
    <cellStyle name="Accent6 14" xfId="15031" xr:uid="{2765C30A-BF16-4A59-B254-F69F516D1F5E}"/>
    <cellStyle name="Accent6 15" xfId="15032" xr:uid="{5845A328-8A04-4404-A81C-BC96E5C51513}"/>
    <cellStyle name="Accent6 16" xfId="15033" xr:uid="{C6B0E1CE-9EEC-4FD1-9F7B-F73BFAB9D9DF}"/>
    <cellStyle name="Accent6 17" xfId="15034" xr:uid="{5B82A6DE-618D-485F-BC1A-4F894D159703}"/>
    <cellStyle name="Accent6 18" xfId="15035" xr:uid="{694D81F0-3109-4C29-96CF-9493C2D8CEE6}"/>
    <cellStyle name="Accent6 19" xfId="15036" xr:uid="{F5F24147-712C-4024-BFF9-56686706B09D}"/>
    <cellStyle name="Accent6 2" xfId="15037" xr:uid="{9B164618-D554-43AD-9F4C-DC8D666599B9}"/>
    <cellStyle name="Accent6 20" xfId="15038" xr:uid="{6D6344EC-D307-4405-8EE1-69A23FD62F92}"/>
    <cellStyle name="Accent6 3" xfId="15039" xr:uid="{E204F830-FFE0-4BBB-8CEC-2ED3BAA41CFD}"/>
    <cellStyle name="Accent6 4" xfId="15040" xr:uid="{85F929E0-0237-4CDF-989C-1CEE528B2A2A}"/>
    <cellStyle name="Accent6 5" xfId="15041" xr:uid="{CC621733-AF13-4017-946C-8211637E88B6}"/>
    <cellStyle name="Accent6 6" xfId="15042" xr:uid="{7752BBB0-659B-4C2A-B075-439E9D2A04E9}"/>
    <cellStyle name="Accent6 7" xfId="15043" xr:uid="{94526898-7FC7-4E40-B87F-A14FDF903FC6}"/>
    <cellStyle name="Accent6 8" xfId="15044" xr:uid="{42A06D0F-4DB2-498A-A467-122100CB421D}"/>
    <cellStyle name="Accent6 9" xfId="15045" xr:uid="{B8290589-D0CC-40A8-B860-19CCB36E94B3}"/>
    <cellStyle name="Bad 10" xfId="15046" xr:uid="{6188F10E-7282-488D-9E9B-A4D99F8C1691}"/>
    <cellStyle name="Bad 11" xfId="15047" xr:uid="{5BC19D5B-7D97-4C81-B99A-6BE9CB2C25F8}"/>
    <cellStyle name="Bad 12" xfId="15048" xr:uid="{97591D70-7E20-49E7-AABD-A686C6C1531A}"/>
    <cellStyle name="Bad 13" xfId="15049" xr:uid="{3F3506AD-7CCB-4D16-B994-E5C27353539D}"/>
    <cellStyle name="Bad 14" xfId="15050" xr:uid="{046333E6-9026-413D-B430-8F893A526080}"/>
    <cellStyle name="Bad 15" xfId="15051" xr:uid="{5F3E2AB8-E60D-4355-862D-D7EC4E3AA7F4}"/>
    <cellStyle name="Bad 16" xfId="15052" xr:uid="{EC39CCEB-DF62-4E44-8A89-F9B7FDB00766}"/>
    <cellStyle name="Bad 17" xfId="15053" xr:uid="{4D5B2237-4617-45FE-83D8-99C12CF72BF6}"/>
    <cellStyle name="Bad 18" xfId="15054" xr:uid="{0A3A06F0-8B77-4799-9E76-506B1E1FDDB2}"/>
    <cellStyle name="Bad 19" xfId="15055" xr:uid="{48E5D091-FA6E-4CA4-AE3E-91D3BEF52769}"/>
    <cellStyle name="Bad 2" xfId="15056" xr:uid="{4F21D1A6-339A-4415-ADF9-FB1136F0400C}"/>
    <cellStyle name="Bad 20" xfId="15057" xr:uid="{FAF1EC33-8249-415E-A1C1-0E49E457E414}"/>
    <cellStyle name="Bad 3" xfId="15058" xr:uid="{567F4DAB-A288-4F0F-9B2D-E44987060089}"/>
    <cellStyle name="Bad 4" xfId="15059" xr:uid="{9135E57F-B626-4AD6-A207-21B0E0A55485}"/>
    <cellStyle name="Bad 5" xfId="15060" xr:uid="{4A2D27AF-1EA9-4119-919C-E469116C8079}"/>
    <cellStyle name="Bad 6" xfId="15061" xr:uid="{A6103863-A5EF-4B11-A151-B893A1751F87}"/>
    <cellStyle name="Bad 7" xfId="15062" xr:uid="{51085C01-1D6E-4EC2-B0D0-92FA1746D996}"/>
    <cellStyle name="Bad 8" xfId="15063" xr:uid="{6D2E9D01-71C0-4CD9-A6CC-4E1FB3D9CBED}"/>
    <cellStyle name="Bad 9" xfId="15064" xr:uid="{A89F9410-0527-4205-99A3-2491929FBAF2}"/>
    <cellStyle name="Calculation 10" xfId="15065" xr:uid="{491CB7AC-481B-4992-9409-217B79884F26}"/>
    <cellStyle name="Calculation 11" xfId="15066" xr:uid="{319964A2-236B-4ABA-9998-C0B4FE081EBD}"/>
    <cellStyle name="Calculation 12" xfId="15067" xr:uid="{37A522E0-6683-44FD-9B1A-AF2105ECC5BB}"/>
    <cellStyle name="Calculation 13" xfId="15068" xr:uid="{6660C0B4-8EB5-4356-B7A2-1D3F40261042}"/>
    <cellStyle name="Calculation 14" xfId="15069" xr:uid="{9B75AB22-035A-416A-915B-E50A11B575BF}"/>
    <cellStyle name="Calculation 15" xfId="15070" xr:uid="{B25599C6-5953-4837-8819-4BE69B168902}"/>
    <cellStyle name="Calculation 16" xfId="15071" xr:uid="{1B0BA93C-B86E-46A1-B7E9-76C2BD45C61B}"/>
    <cellStyle name="Calculation 17" xfId="15072" xr:uid="{5CFB712A-32E2-4840-85C3-365603817EFA}"/>
    <cellStyle name="Calculation 18" xfId="15073" xr:uid="{2118D87A-9CA0-4F01-98AC-7ED5E9694C84}"/>
    <cellStyle name="Calculation 19" xfId="15074" xr:uid="{F246CF83-B7B4-4298-9127-9BC2F9526DC7}"/>
    <cellStyle name="Calculation 2" xfId="15075" xr:uid="{3AE25C16-2583-48E5-81E1-A43E816B7B21}"/>
    <cellStyle name="Calculation 20" xfId="15076" xr:uid="{A69D2427-8247-42E7-86A0-B60D56F01209}"/>
    <cellStyle name="Calculation 3" xfId="15077" xr:uid="{04F9FD5C-04FA-4D61-A852-0F041DBFC928}"/>
    <cellStyle name="Calculation 4" xfId="15078" xr:uid="{11569BA1-979A-42EF-B0FA-A4B09924522A}"/>
    <cellStyle name="Calculation 5" xfId="15079" xr:uid="{E168D0CD-C0EF-446C-AA24-413C5DE0F297}"/>
    <cellStyle name="Calculation 6" xfId="15080" xr:uid="{D21EABDB-3703-4729-BDC0-3C124FB16BDB}"/>
    <cellStyle name="Calculation 7" xfId="15081" xr:uid="{7C6C7DA0-89DE-4C0A-AE7A-75709C492D79}"/>
    <cellStyle name="Calculation 8" xfId="15082" xr:uid="{2FA2BBB5-DBF2-4A6E-930E-5A3D774EBFCD}"/>
    <cellStyle name="Calculation 9" xfId="15083" xr:uid="{85B105FD-1142-40EB-A041-35F47BEE846C}"/>
    <cellStyle name="Check Cell 10" xfId="15084" xr:uid="{8B954EB3-A853-4F92-8FE5-F3F4F8A33EE1}"/>
    <cellStyle name="Check Cell 11" xfId="15085" xr:uid="{8DE6EDE7-7482-4616-8069-1DC7AFCD8EDE}"/>
    <cellStyle name="Check Cell 12" xfId="15086" xr:uid="{9764CC86-EEF6-4E4E-A1DB-A724FA2AE09D}"/>
    <cellStyle name="Check Cell 13" xfId="15087" xr:uid="{93231670-EC33-41EB-AD62-06B5DB416541}"/>
    <cellStyle name="Check Cell 14" xfId="15088" xr:uid="{D6DF87DE-1E28-4D5A-806B-33EBD5B36AE0}"/>
    <cellStyle name="Check Cell 15" xfId="15089" xr:uid="{6F510BB2-E1CA-4163-A1C7-398F72B9A6E6}"/>
    <cellStyle name="Check Cell 16" xfId="15090" xr:uid="{1487B006-5905-40B4-B518-2A1FA0452E49}"/>
    <cellStyle name="Check Cell 17" xfId="15091" xr:uid="{DC98705B-CD5B-407B-8611-A4364889248F}"/>
    <cellStyle name="Check Cell 18" xfId="15092" xr:uid="{D4C3BD0D-2C93-4486-959D-626BA3B0CEAC}"/>
    <cellStyle name="Check Cell 19" xfId="15093" xr:uid="{FF2E6BA9-1821-44F9-B4BC-49A8F637B9C5}"/>
    <cellStyle name="Check Cell 2" xfId="15094" xr:uid="{940FFFAA-5502-4165-B372-99B4940CC0AA}"/>
    <cellStyle name="Check Cell 20" xfId="15095" xr:uid="{93F49ED5-AB68-49DB-86BC-4C439FFB076F}"/>
    <cellStyle name="Check Cell 3" xfId="15096" xr:uid="{9A5E5072-1EEA-4E58-BB51-D8D2CDACE2B1}"/>
    <cellStyle name="Check Cell 4" xfId="15097" xr:uid="{FABC2C74-42AE-4D8A-980F-1DBAE7A350F7}"/>
    <cellStyle name="Check Cell 5" xfId="15098" xr:uid="{8AEA35BE-61DA-4315-AABD-0BBD5BF459F2}"/>
    <cellStyle name="Check Cell 6" xfId="15099" xr:uid="{5A5A100D-43DC-4F54-B06B-EC76F36CD920}"/>
    <cellStyle name="Check Cell 7" xfId="15100" xr:uid="{E6543610-1C06-4CD6-A8A5-F70C4229B4E5}"/>
    <cellStyle name="Check Cell 8" xfId="15101" xr:uid="{C87B0D58-993B-4427-92C4-4C12D1AAECAB}"/>
    <cellStyle name="Check Cell 9" xfId="15102" xr:uid="{52989917-FFC8-413E-8CB0-6A57F9C867D8}"/>
    <cellStyle name="Comma" xfId="1" builtinId="3"/>
    <cellStyle name="Comma [0] 2" xfId="17021" xr:uid="{F4A275A9-5D05-4930-A2D4-4D7C25D66BD4}"/>
    <cellStyle name="Comma [0] 2 2" xfId="17022" xr:uid="{56095BE5-9B57-49F7-B7D4-732D8F6FF3B9}"/>
    <cellStyle name="Comma [0] 2 3" xfId="22276" xr:uid="{BE1A42C4-DE3B-42A4-BE7F-CCCF556601E4}"/>
    <cellStyle name="Comma [0] 2 3 2" xfId="32625" xr:uid="{09122DA4-FD25-4C4A-BDF3-44BE305B7435}"/>
    <cellStyle name="Comma [0] 2 4" xfId="27456" xr:uid="{E196F0EC-8EFB-4467-AE53-F8488BF957F5}"/>
    <cellStyle name="Comma [0] 3" xfId="17023" xr:uid="{A357A87F-ACF9-4148-B2AE-A421193284A7}"/>
    <cellStyle name="Comma [0] 3 2" xfId="17024" xr:uid="{36094A11-F1D4-49FB-BC5A-C0C2ED5BF6D6}"/>
    <cellStyle name="Comma [0] 3 3" xfId="17025" xr:uid="{A8113513-525E-4F80-9161-B5D05EBCE3DB}"/>
    <cellStyle name="Comma [0] 3 4" xfId="17026" xr:uid="{B4E2C8FD-F3D4-4001-9E39-B8FB805A84BE}"/>
    <cellStyle name="Comma [0] 4" xfId="17027" xr:uid="{E4EB9987-1B1B-409F-A55A-E25B7742CE03}"/>
    <cellStyle name="Comma [0] 5" xfId="17028" xr:uid="{5B00F6CE-8BE6-423D-B069-C9494ED7C855}"/>
    <cellStyle name="Comma [0] 6" xfId="17029" xr:uid="{9E5488C0-5809-4CF9-A902-E4F8BCEE434E}"/>
    <cellStyle name="Comma [0] 7" xfId="17030" xr:uid="{8A729185-DFE0-48A1-9CB0-B3B9BEFE229F}"/>
    <cellStyle name="Comma 10" xfId="14534" xr:uid="{4FCC6E4C-6E0E-4E68-9AF0-1BEC30EC25C1}"/>
    <cellStyle name="Comma 10 2" xfId="22206" xr:uid="{F146CCDE-3A54-44AE-828D-46DCC419AF99}"/>
    <cellStyle name="Comma 10 2 2" xfId="32555" xr:uid="{F5E43A3A-CD62-4238-A0A6-2BF22222FB14}"/>
    <cellStyle name="Comma 10 3" xfId="27386" xr:uid="{244C09B9-E3CB-491A-AF23-445983B2DB93}"/>
    <cellStyle name="Comma 11" xfId="14537" xr:uid="{7CAC3FBB-2CD6-4540-974D-75B440F5233B}"/>
    <cellStyle name="Comma 11 2" xfId="22208" xr:uid="{90C3DF22-EB85-4224-98D2-88FD7A0B0E56}"/>
    <cellStyle name="Comma 11 2 2" xfId="32557" xr:uid="{4C346A25-C9A9-4D58-94D9-4753B59D2B74}"/>
    <cellStyle name="Comma 11 3" xfId="27388" xr:uid="{F1D76FC8-6525-4D08-B332-AD3540497D8F}"/>
    <cellStyle name="Comma 12" xfId="14540" xr:uid="{39620DD3-658F-437D-B3B2-BBE57B9B6523}"/>
    <cellStyle name="Comma 13" xfId="14584" xr:uid="{A2580311-AA3A-4684-A9DE-CBF3B50F3410}"/>
    <cellStyle name="Comma 13 2" xfId="22252" xr:uid="{21BA7A2E-70AD-4F0D-9A94-5A30E5E51439}"/>
    <cellStyle name="Comma 13 2 2" xfId="32601" xr:uid="{B29AD0F0-61D4-4BE4-88A4-2C3ADCBFAEDF}"/>
    <cellStyle name="Comma 13 3" xfId="27432" xr:uid="{BF24B5E3-7608-41D5-A4A1-B45B2C6E1DE0}"/>
    <cellStyle name="Comma 14" xfId="17031" xr:uid="{F2F2627D-C8C1-448F-9F22-B6A867F85708}"/>
    <cellStyle name="Comma 15" xfId="17032" xr:uid="{CCC6563E-536A-4118-B518-4C8870628A1E}"/>
    <cellStyle name="Comma 16" xfId="17033" xr:uid="{A46C5352-F559-45CC-86D7-A20069844209}"/>
    <cellStyle name="Comma 17" xfId="17034" xr:uid="{3F9507B6-4D09-4932-8AE7-59DA398E832C}"/>
    <cellStyle name="Comma 18" xfId="17035" xr:uid="{CBE08737-EB78-4D6A-8B13-7D8FD0BC4CAE}"/>
    <cellStyle name="Comma 19" xfId="17036" xr:uid="{50F448AB-B89A-419D-93EF-7FA6AC25C5DF}"/>
    <cellStyle name="Comma 2" xfId="16" xr:uid="{259EAD28-9F1E-4C59-94AC-34A0BF44D4C6}"/>
    <cellStyle name="Comma 2 10" xfId="92" xr:uid="{1022E47F-6F8E-4D1D-A7B9-FE438B3C2569}"/>
    <cellStyle name="Comma 2 10 2" xfId="357" xr:uid="{8F6BF047-2F38-4E7F-AAA2-0F819EE6679A}"/>
    <cellStyle name="Comma 2 10 2 2" xfId="18187" xr:uid="{91ED68E9-3EEC-4665-BDB6-7F3BD69D9BCC}"/>
    <cellStyle name="Comma 2 10 2 2 2" xfId="28536" xr:uid="{387E4F7C-4D4A-4159-BF0F-8E8F893F8C07}"/>
    <cellStyle name="Comma 2 10 2 3" xfId="23367" xr:uid="{1E7E165E-84D9-48F2-9D5C-5861B847413C}"/>
    <cellStyle name="Comma 2 10 3" xfId="17926" xr:uid="{5376D6A8-BDFC-4AE9-81AE-3432355E1184}"/>
    <cellStyle name="Comma 2 10 3 2" xfId="28275" xr:uid="{0BD9AB61-D3F0-4817-8A52-B08811E27D00}"/>
    <cellStyle name="Comma 2 10 4" xfId="23106" xr:uid="{030C1D8F-5ADC-424C-A55C-7EEB1FE5D4E3}"/>
    <cellStyle name="Comma 2 11" xfId="91" xr:uid="{8EED940E-637A-4207-846E-9F6F7D16D2B2}"/>
    <cellStyle name="Comma 2 11 2" xfId="356" xr:uid="{257CFABE-166D-404D-86B5-BAA55032E43D}"/>
    <cellStyle name="Comma 2 11 2 2" xfId="18186" xr:uid="{EA09B0F4-4B43-4529-8D3E-224AD80C7C22}"/>
    <cellStyle name="Comma 2 11 2 2 2" xfId="28535" xr:uid="{64F2244F-1C2B-42D5-931C-77C08F0444AF}"/>
    <cellStyle name="Comma 2 11 2 3" xfId="23366" xr:uid="{93F1AE65-8795-4D04-95CD-18B654CD85E3}"/>
    <cellStyle name="Comma 2 11 3" xfId="565" xr:uid="{D3F6AAB3-A6A7-4413-B2ED-F50508F63A43}"/>
    <cellStyle name="Comma 2 11 3 2" xfId="18395" xr:uid="{F4355893-DDE9-4F45-B6AC-FBC6C522A99D}"/>
    <cellStyle name="Comma 2 11 3 2 2" xfId="28744" xr:uid="{E6C862AB-5335-4D85-B013-29332F4DD9F9}"/>
    <cellStyle name="Comma 2 11 3 3" xfId="23575" xr:uid="{F0E26CD6-2209-4325-854F-590998011515}"/>
    <cellStyle name="Comma 2 11 4" xfId="17925" xr:uid="{A127F8BB-0700-433E-9BDA-AAFD70AF55EF}"/>
    <cellStyle name="Comma 2 11 4 2" xfId="28274" xr:uid="{9290B28A-A5E0-4438-83CF-B2287CC9D254}"/>
    <cellStyle name="Comma 2 11 5" xfId="23105" xr:uid="{F7057670-69B6-400A-975F-B744C01E32C1}"/>
    <cellStyle name="Comma 2 12" xfId="23046" xr:uid="{E1720342-4797-4EFF-81F0-9C5CA130EE10}"/>
    <cellStyle name="Comma 2 2" xfId="11" xr:uid="{00000000-0005-0000-0000-000001000000}"/>
    <cellStyle name="Comma 2 2 10" xfId="15103" xr:uid="{84C79CF0-20ED-4C10-8B83-37A14ECE16E9}"/>
    <cellStyle name="Comma 2 2 11" xfId="15104" xr:uid="{1F7A710C-84CE-46EA-85F2-24D93646B315}"/>
    <cellStyle name="Comma 2 2 12" xfId="17927" xr:uid="{A32B767D-F42D-445E-B53B-5E7E5C3956FF}"/>
    <cellStyle name="Comma 2 2 12 2" xfId="28276" xr:uid="{9C592260-7AB0-4C23-B15A-0D2249C2875C}"/>
    <cellStyle name="Comma 2 2 13" xfId="23107" xr:uid="{F79623BD-69FD-490D-B82C-D3DAC789BD90}"/>
    <cellStyle name="Comma 2 2 14" xfId="93" xr:uid="{3CC4C391-4426-48CA-92D5-C46B8DDF751A}"/>
    <cellStyle name="Comma 2 2 2" xfId="94" xr:uid="{E6739575-D4E8-421F-BC92-D6993BF0EE53}"/>
    <cellStyle name="Comma 2 2 2 10" xfId="17928" xr:uid="{AE83CA59-7CA7-45C0-A37D-A213E0A63C52}"/>
    <cellStyle name="Comma 2 2 2 10 2" xfId="28277" xr:uid="{B9359143-B6B2-4B08-B54C-1EE5FBEEA1F9}"/>
    <cellStyle name="Comma 2 2 2 11" xfId="23108" xr:uid="{F7BB12BC-D7E5-4079-9478-E44F1C064EF1}"/>
    <cellStyle name="Comma 2 2 2 2" xfId="95" xr:uid="{F8B142DB-DC67-4975-A6D5-7FEA880E95C7}"/>
    <cellStyle name="Comma 2 2 2 2 2" xfId="96" xr:uid="{4689D388-2908-4F0D-A306-E5724F26C8A5}"/>
    <cellStyle name="Comma 2 2 2 2 2 2" xfId="97" xr:uid="{3FA46D3A-4A1E-46A2-8C55-00E03CFBB48B}"/>
    <cellStyle name="Comma 2 2 2 2 2 2 2" xfId="362" xr:uid="{5F89783C-B671-4844-A1D5-051A880600F0}"/>
    <cellStyle name="Comma 2 2 2 2 2 2 2 2" xfId="18192" xr:uid="{85211A7A-5F28-4AF2-A4F0-FA56A95956A7}"/>
    <cellStyle name="Comma 2 2 2 2 2 2 2 2 2" xfId="28541" xr:uid="{C7B0132A-B3B6-4F16-876E-F82CB1BB8268}"/>
    <cellStyle name="Comma 2 2 2 2 2 2 2 3" xfId="23372" xr:uid="{949FDF39-F287-425C-A9CB-611C9A55C541}"/>
    <cellStyle name="Comma 2 2 2 2 2 2 3" xfId="17931" xr:uid="{7D80E6E1-C866-45D9-BD5F-377BDCA937E0}"/>
    <cellStyle name="Comma 2 2 2 2 2 2 3 2" xfId="28280" xr:uid="{A77233F1-E98F-4787-BE73-4B6B7D6097BE}"/>
    <cellStyle name="Comma 2 2 2 2 2 2 4" xfId="23111" xr:uid="{A0902E43-2EDC-4F9D-951C-5CBEE643D607}"/>
    <cellStyle name="Comma 2 2 2 2 2 3" xfId="98" xr:uid="{EFCD1EEA-E06E-44A3-8961-4C115F933FFE}"/>
    <cellStyle name="Comma 2 2 2 2 2 3 2" xfId="363" xr:uid="{61ABE410-EE3A-4843-9BD4-7A909DDC5B45}"/>
    <cellStyle name="Comma 2 2 2 2 2 3 2 2" xfId="18193" xr:uid="{76861F52-86DC-4E67-9ACB-0E7FFE43FC87}"/>
    <cellStyle name="Comma 2 2 2 2 2 3 2 2 2" xfId="28542" xr:uid="{CF402A2D-D4FF-4AE9-B051-4679FE31B147}"/>
    <cellStyle name="Comma 2 2 2 2 2 3 2 3" xfId="23373" xr:uid="{C1E143C5-DBAE-4A48-9D0B-A1B4510C3A1F}"/>
    <cellStyle name="Comma 2 2 2 2 2 3 3" xfId="17932" xr:uid="{B082BEBF-AC84-4D27-A0FB-2ED1ED2C0A69}"/>
    <cellStyle name="Comma 2 2 2 2 2 3 3 2" xfId="28281" xr:uid="{1F1B16F3-38C4-44DF-9D65-33A325456A0A}"/>
    <cellStyle name="Comma 2 2 2 2 2 3 4" xfId="23112" xr:uid="{1767EE7F-30C5-4108-AFD7-A4A0E389F77D}"/>
    <cellStyle name="Comma 2 2 2 2 2 4" xfId="361" xr:uid="{905EBBAE-EE29-4711-B71D-B31669F161EC}"/>
    <cellStyle name="Comma 2 2 2 2 2 4 2" xfId="18191" xr:uid="{F107D9B8-F3D6-4420-9459-7F4983D574C0}"/>
    <cellStyle name="Comma 2 2 2 2 2 4 2 2" xfId="28540" xr:uid="{D3074D3C-99B9-4C55-ACD3-C1D086E32D91}"/>
    <cellStyle name="Comma 2 2 2 2 2 4 3" xfId="23371" xr:uid="{D5EF3506-6AE9-459F-BE01-BA29B4965409}"/>
    <cellStyle name="Comma 2 2 2 2 2 5" xfId="15105" xr:uid="{F8C99565-3845-4C6E-96F5-559B70B5D8A4}"/>
    <cellStyle name="Comma 2 2 2 2 2 6" xfId="17930" xr:uid="{A79C5BF7-350E-42A0-A563-4CF0F8EDA106}"/>
    <cellStyle name="Comma 2 2 2 2 2 6 2" xfId="28279" xr:uid="{17BCF421-2CC9-4362-8793-FE2A4F62C9D3}"/>
    <cellStyle name="Comma 2 2 2 2 2 7" xfId="23110" xr:uid="{50C96561-32FB-4845-8705-53EF570C7C0C}"/>
    <cellStyle name="Comma 2 2 2 2 3" xfId="99" xr:uid="{B6885691-8523-4A35-AF42-F9D6A5CB05ED}"/>
    <cellStyle name="Comma 2 2 2 2 3 2" xfId="100" xr:uid="{DE17D432-4DC9-430F-9097-60C6AC18355A}"/>
    <cellStyle name="Comma 2 2 2 2 3 2 2" xfId="365" xr:uid="{DFAAF907-D5D5-4E8A-96F5-2D96C47AAE7C}"/>
    <cellStyle name="Comma 2 2 2 2 3 2 2 2" xfId="18195" xr:uid="{669F06EF-826E-4CD5-813B-ABBAFBCF9BD4}"/>
    <cellStyle name="Comma 2 2 2 2 3 2 2 2 2" xfId="28544" xr:uid="{AAE91CA5-B60A-49D3-B075-15F4B7C286D1}"/>
    <cellStyle name="Comma 2 2 2 2 3 2 2 3" xfId="23375" xr:uid="{87F6936E-503E-4EE7-A4B2-AFA78C0D2CA7}"/>
    <cellStyle name="Comma 2 2 2 2 3 2 3" xfId="17934" xr:uid="{F05DE2F3-8A91-42FA-954F-E76C5D385958}"/>
    <cellStyle name="Comma 2 2 2 2 3 2 3 2" xfId="28283" xr:uid="{EE03BEF6-0812-484C-BE53-49C4F9F8D1A0}"/>
    <cellStyle name="Comma 2 2 2 2 3 2 4" xfId="23114" xr:uid="{D13C8CB9-A9CB-4E16-8C4B-E06503E3319D}"/>
    <cellStyle name="Comma 2 2 2 2 3 3" xfId="364" xr:uid="{A0A8B9A5-1E37-4E96-AD8E-ED9A64E56559}"/>
    <cellStyle name="Comma 2 2 2 2 3 3 2" xfId="18194" xr:uid="{D9769B5B-91CB-483C-ADB2-963183ADB845}"/>
    <cellStyle name="Comma 2 2 2 2 3 3 2 2" xfId="28543" xr:uid="{5412B22E-4571-4624-8B8F-253B56CEB264}"/>
    <cellStyle name="Comma 2 2 2 2 3 3 3" xfId="23374" xr:uid="{302D5106-D303-47C9-A20A-03E21DE7F654}"/>
    <cellStyle name="Comma 2 2 2 2 3 4" xfId="17933" xr:uid="{BF4052DF-BF27-49BA-A488-5A29F3B98825}"/>
    <cellStyle name="Comma 2 2 2 2 3 4 2" xfId="28282" xr:uid="{10DABF97-76E8-4A1A-8C63-63C909D16397}"/>
    <cellStyle name="Comma 2 2 2 2 3 5" xfId="23113" xr:uid="{A608566D-5829-487A-8558-F8581B137B9B}"/>
    <cellStyle name="Comma 2 2 2 2 4" xfId="101" xr:uid="{2A591E1E-E43F-44CB-924F-4562B12876E7}"/>
    <cellStyle name="Comma 2 2 2 2 4 2" xfId="366" xr:uid="{C59ACE2E-29B3-4DF8-A1F0-91BD844472C8}"/>
    <cellStyle name="Comma 2 2 2 2 4 2 2" xfId="18196" xr:uid="{7330C457-8F9A-43B2-9E7E-76F87F84D567}"/>
    <cellStyle name="Comma 2 2 2 2 4 2 2 2" xfId="28545" xr:uid="{D2C1C078-69B5-475C-91F3-2F73E0ECFFC2}"/>
    <cellStyle name="Comma 2 2 2 2 4 2 3" xfId="23376" xr:uid="{EA518B83-644C-47C6-89A7-E79AC3714A5B}"/>
    <cellStyle name="Comma 2 2 2 2 4 3" xfId="17935" xr:uid="{A77C9BB4-EE4A-461C-BECB-59271DE7C27C}"/>
    <cellStyle name="Comma 2 2 2 2 4 3 2" xfId="28284" xr:uid="{837EF7A4-F2C9-4F49-8C57-337F36FF379B}"/>
    <cellStyle name="Comma 2 2 2 2 4 4" xfId="23115" xr:uid="{4A8F98AF-ADF6-491F-9770-922CCCF49A01}"/>
    <cellStyle name="Comma 2 2 2 2 5" xfId="102" xr:uid="{BA5E26AC-3FF6-4777-B96F-13354DDB5A29}"/>
    <cellStyle name="Comma 2 2 2 2 5 2" xfId="367" xr:uid="{68442EAE-EC42-49B4-99CA-B97658794478}"/>
    <cellStyle name="Comma 2 2 2 2 5 2 2" xfId="18197" xr:uid="{BD8E77E6-C1B6-49FB-90F5-108D06401DD7}"/>
    <cellStyle name="Comma 2 2 2 2 5 2 2 2" xfId="28546" xr:uid="{F9F0F835-0243-4B63-B443-147CC162FF8C}"/>
    <cellStyle name="Comma 2 2 2 2 5 2 3" xfId="23377" xr:uid="{A5C8F3DE-66E0-4A18-9390-6BB6A09B79C7}"/>
    <cellStyle name="Comma 2 2 2 2 5 3" xfId="17936" xr:uid="{2D52558C-0ACF-4562-B4A9-CEE184F9B781}"/>
    <cellStyle name="Comma 2 2 2 2 5 3 2" xfId="28285" xr:uid="{D99D7004-A9C4-4ADC-BBC5-215BB2F488A0}"/>
    <cellStyle name="Comma 2 2 2 2 5 4" xfId="23116" xr:uid="{4C25E481-F735-44F2-BD5D-C81137586AD2}"/>
    <cellStyle name="Comma 2 2 2 2 6" xfId="360" xr:uid="{8045BD7B-FD1C-479B-A8D2-2D95AD7FF23B}"/>
    <cellStyle name="Comma 2 2 2 2 6 2" xfId="18190" xr:uid="{5A35F38D-93A8-476C-A086-B550ABCCB28B}"/>
    <cellStyle name="Comma 2 2 2 2 6 2 2" xfId="28539" xr:uid="{1C8E1A55-0A99-4C27-AE10-6AF61C9278C0}"/>
    <cellStyle name="Comma 2 2 2 2 6 3" xfId="23370" xr:uid="{8D6ACDCB-84CD-4498-9569-D23B8B4E60D8}"/>
    <cellStyle name="Comma 2 2 2 2 7" xfId="15106" xr:uid="{6DCEDB31-83C7-49EF-874A-785A342F5E41}"/>
    <cellStyle name="Comma 2 2 2 2 8" xfId="17929" xr:uid="{40EC6248-5B4D-4CF5-9A00-5C799ECCACEC}"/>
    <cellStyle name="Comma 2 2 2 2 8 2" xfId="28278" xr:uid="{79E26C0C-8144-456F-A5B6-1B9180E77C2A}"/>
    <cellStyle name="Comma 2 2 2 2 9" xfId="23109" xr:uid="{8B45F714-4DEB-4E9D-9B4B-D07D88397FEB}"/>
    <cellStyle name="Comma 2 2 2 3" xfId="103" xr:uid="{2843C0A1-4DC0-4902-98D4-22B5E38BB4A2}"/>
    <cellStyle name="Comma 2 2 2 3 2" xfId="104" xr:uid="{DFDB594A-6A62-443D-8A68-68C731D9BBEB}"/>
    <cellStyle name="Comma 2 2 2 3 2 2" xfId="369" xr:uid="{E3534701-B8FA-4FA9-BF72-35343DB92AA6}"/>
    <cellStyle name="Comma 2 2 2 3 2 2 2" xfId="18199" xr:uid="{0CA8C801-E5F5-447B-AC6A-8F122816E786}"/>
    <cellStyle name="Comma 2 2 2 3 2 2 2 2" xfId="28548" xr:uid="{959FC3EF-23BF-4539-BA97-6FCB42607372}"/>
    <cellStyle name="Comma 2 2 2 3 2 2 3" xfId="23379" xr:uid="{4178EDD4-3F0A-4B5C-BA3D-268888AFF906}"/>
    <cellStyle name="Comma 2 2 2 3 2 3" xfId="15107" xr:uid="{3F017D64-81F3-4CEF-BDE4-62B1C6E0DE54}"/>
    <cellStyle name="Comma 2 2 2 3 2 4" xfId="17938" xr:uid="{868DF540-8A2C-4C97-A0DC-C4BA109ABDAD}"/>
    <cellStyle name="Comma 2 2 2 3 2 4 2" xfId="28287" xr:uid="{B8834ACA-2695-42C2-B7BC-4C59710BCFBB}"/>
    <cellStyle name="Comma 2 2 2 3 2 5" xfId="23118" xr:uid="{F430AEBC-DC4E-4770-84B8-D4A15F195BA7}"/>
    <cellStyle name="Comma 2 2 2 3 3" xfId="105" xr:uid="{843AA2C9-E1CF-493B-BC2E-B51ED05413CC}"/>
    <cellStyle name="Comma 2 2 2 3 3 2" xfId="370" xr:uid="{EFF00CD7-B48D-458C-85D5-A9F3B87DF305}"/>
    <cellStyle name="Comma 2 2 2 3 3 2 2" xfId="18200" xr:uid="{745E2E85-106F-4852-B1CA-E265ECF43739}"/>
    <cellStyle name="Comma 2 2 2 3 3 2 2 2" xfId="28549" xr:uid="{92F3F2A7-93A2-4C72-A1B9-2EA1EAB9015B}"/>
    <cellStyle name="Comma 2 2 2 3 3 2 3" xfId="23380" xr:uid="{510914FE-C0A8-4F31-A993-2B0320513166}"/>
    <cellStyle name="Comma 2 2 2 3 3 3" xfId="17939" xr:uid="{20C8F355-06A3-4C28-A6F1-1A1D9C7D81C9}"/>
    <cellStyle name="Comma 2 2 2 3 3 3 2" xfId="28288" xr:uid="{1811B0EB-9A99-47AC-9787-A81A49609A13}"/>
    <cellStyle name="Comma 2 2 2 3 3 4" xfId="23119" xr:uid="{505BA019-CFC3-49EA-9B70-AF50C1E4C50C}"/>
    <cellStyle name="Comma 2 2 2 3 4" xfId="368" xr:uid="{BCEA70C0-2664-4FF7-9691-80B79DC4CC24}"/>
    <cellStyle name="Comma 2 2 2 3 4 2" xfId="18198" xr:uid="{4D2A3E21-E526-4BA2-B423-AD4B2CE8F48A}"/>
    <cellStyle name="Comma 2 2 2 3 4 2 2" xfId="28547" xr:uid="{6500F3AA-A34D-4124-925D-4B3DF71D728D}"/>
    <cellStyle name="Comma 2 2 2 3 4 3" xfId="23378" xr:uid="{5611CD39-1150-492C-A7B9-A0B6CC38E3B8}"/>
    <cellStyle name="Comma 2 2 2 3 5" xfId="15108" xr:uid="{8BC33D30-6A77-43EA-A591-1DD490BAF653}"/>
    <cellStyle name="Comma 2 2 2 3 6" xfId="17937" xr:uid="{FE87DABA-ABB0-4FB2-8480-01AB88E59770}"/>
    <cellStyle name="Comma 2 2 2 3 6 2" xfId="28286" xr:uid="{785A76E1-E3A4-44D4-8D41-3339F5368AC9}"/>
    <cellStyle name="Comma 2 2 2 3 7" xfId="23117" xr:uid="{C9FA8286-22EE-4431-B8B6-F8F012490F8A}"/>
    <cellStyle name="Comma 2 2 2 4" xfId="106" xr:uid="{E1BFF352-A17A-4388-84DD-3DE099FBEEB6}"/>
    <cellStyle name="Comma 2 2 2 4 2" xfId="107" xr:uid="{6E6754D6-0EA8-4F5A-9A7B-544643086F75}"/>
    <cellStyle name="Comma 2 2 2 4 2 2" xfId="372" xr:uid="{4786BBD8-5B86-4A0A-B09C-FD58D9120CAF}"/>
    <cellStyle name="Comma 2 2 2 4 2 2 2" xfId="18202" xr:uid="{0716A7B2-E265-472E-8311-F1D164E6E856}"/>
    <cellStyle name="Comma 2 2 2 4 2 2 2 2" xfId="28551" xr:uid="{2D6D9BA8-28E7-4315-8749-3ECE272D5142}"/>
    <cellStyle name="Comma 2 2 2 4 2 2 3" xfId="23382" xr:uid="{89095DED-BF0B-4908-89A5-1EAB4F08B594}"/>
    <cellStyle name="Comma 2 2 2 4 2 3" xfId="15109" xr:uid="{8085516E-BB09-4450-B466-F45AD10E1C54}"/>
    <cellStyle name="Comma 2 2 2 4 2 4" xfId="17941" xr:uid="{8505F58A-DB24-403E-92A6-9FA941A72E59}"/>
    <cellStyle name="Comma 2 2 2 4 2 4 2" xfId="28290" xr:uid="{DB2AEAC2-C9C4-4DD4-A805-72AA7693BBB4}"/>
    <cellStyle name="Comma 2 2 2 4 2 5" xfId="23121" xr:uid="{78E333A5-DB36-4989-8E08-C54963042CEC}"/>
    <cellStyle name="Comma 2 2 2 4 3" xfId="371" xr:uid="{5215020D-D98C-46D3-A16F-211A242AD313}"/>
    <cellStyle name="Comma 2 2 2 4 3 2" xfId="18201" xr:uid="{96BE14C5-BF6C-433E-9CB2-3384B665ABC8}"/>
    <cellStyle name="Comma 2 2 2 4 3 2 2" xfId="28550" xr:uid="{0A84CB43-2633-41B6-9D46-401E32BC5C43}"/>
    <cellStyle name="Comma 2 2 2 4 3 3" xfId="23381" xr:uid="{253D319C-4CB6-491E-9C67-A21F02EA9414}"/>
    <cellStyle name="Comma 2 2 2 4 4" xfId="15110" xr:uid="{B74E09C5-5FE9-4608-9CC5-806F4D30EB5A}"/>
    <cellStyle name="Comma 2 2 2 4 5" xfId="17940" xr:uid="{88685630-FCE2-4488-A459-7C6C1F88AA88}"/>
    <cellStyle name="Comma 2 2 2 4 5 2" xfId="28289" xr:uid="{B3856767-02C2-42AA-A3A0-6C6A54E0EF3A}"/>
    <cellStyle name="Comma 2 2 2 4 6" xfId="23120" xr:uid="{8A94D95B-6FE0-4276-8B67-E1ABBB7D1EA4}"/>
    <cellStyle name="Comma 2 2 2 5" xfId="108" xr:uid="{5AFBBD9D-D7CE-4CCF-844D-C47A9433151A}"/>
    <cellStyle name="Comma 2 2 2 5 2" xfId="373" xr:uid="{E284F1C5-E9DD-4D27-9092-F4D4A9952F18}"/>
    <cellStyle name="Comma 2 2 2 5 2 2" xfId="15111" xr:uid="{1BC5E9E1-7712-4AA5-9B64-36C38EB236E7}"/>
    <cellStyle name="Comma 2 2 2 5 2 3" xfId="18203" xr:uid="{FF9B50C3-0D8B-499C-8A1C-AE06BBD1C73B}"/>
    <cellStyle name="Comma 2 2 2 5 2 3 2" xfId="28552" xr:uid="{C5650EFA-4F05-48F7-B32D-DB97DD8F0E1C}"/>
    <cellStyle name="Comma 2 2 2 5 2 4" xfId="23383" xr:uid="{50633258-5F4D-43FC-A557-C3555AEA322D}"/>
    <cellStyle name="Comma 2 2 2 5 3" xfId="15112" xr:uid="{5F9645FC-13AF-4304-8530-80966F685FF7}"/>
    <cellStyle name="Comma 2 2 2 5 4" xfId="17942" xr:uid="{281AAF3B-4833-4813-A3B3-5D0BED53681F}"/>
    <cellStyle name="Comma 2 2 2 5 4 2" xfId="28291" xr:uid="{E5EF75BB-D2CC-4289-A6A5-7776FA3F8D73}"/>
    <cellStyle name="Comma 2 2 2 5 5" xfId="23122" xr:uid="{C4A67411-4ACC-4B11-9CF0-872969B14E4A}"/>
    <cellStyle name="Comma 2 2 2 6" xfId="109" xr:uid="{D07203C7-4ED8-4385-BDA9-55941A62154E}"/>
    <cellStyle name="Comma 2 2 2 6 2" xfId="374" xr:uid="{93A9FB8D-2A3D-4979-993A-5A3F7BA44BFB}"/>
    <cellStyle name="Comma 2 2 2 6 2 2" xfId="18204" xr:uid="{1E2E8A35-5819-4869-B1DD-F2BD5F44BB6F}"/>
    <cellStyle name="Comma 2 2 2 6 2 2 2" xfId="28553" xr:uid="{0D9D69F5-81AA-4F40-945B-431B19545424}"/>
    <cellStyle name="Comma 2 2 2 6 2 3" xfId="23384" xr:uid="{2BE96629-AC54-4A97-BD96-BC7F4BBCC726}"/>
    <cellStyle name="Comma 2 2 2 6 3" xfId="17943" xr:uid="{3B97F236-E637-4CFE-89F3-019A1D12E058}"/>
    <cellStyle name="Comma 2 2 2 6 3 2" xfId="28292" xr:uid="{65B1E742-C999-4D87-8441-6272303B4B8E}"/>
    <cellStyle name="Comma 2 2 2 6 4" xfId="23123" xr:uid="{123D8789-CDB3-4F9F-B00D-ADDC57301E96}"/>
    <cellStyle name="Comma 2 2 2 7" xfId="359" xr:uid="{1841379B-3E5C-426F-BC2E-3AAF3ADC2B45}"/>
    <cellStyle name="Comma 2 2 2 7 2" xfId="18189" xr:uid="{8AD1D60D-315C-402D-8883-2097A0E23CF2}"/>
    <cellStyle name="Comma 2 2 2 7 2 2" xfId="28538" xr:uid="{85E5251F-8BB7-4B01-9703-50F15AAB4755}"/>
    <cellStyle name="Comma 2 2 2 7 3" xfId="23369" xr:uid="{2E911621-56AF-409D-99A7-A08C2548A2E6}"/>
    <cellStyle name="Comma 2 2 2 8" xfId="15113" xr:uid="{E30949E4-12FF-4F48-AA3A-C48D0A45AD84}"/>
    <cellStyle name="Comma 2 2 2 9" xfId="15114" xr:uid="{BEAF11E9-424C-4036-AF0B-15CAC304CDDC}"/>
    <cellStyle name="Comma 2 2 3" xfId="110" xr:uid="{FDB2E4E7-336C-4469-9235-891CBC91BDB4}"/>
    <cellStyle name="Comma 2 2 3 10" xfId="23124" xr:uid="{D09943B5-40EB-4D4C-8840-D45FCE311985}"/>
    <cellStyle name="Comma 2 2 3 2" xfId="111" xr:uid="{354B35B3-609F-4B2E-809C-542C9F045246}"/>
    <cellStyle name="Comma 2 2 3 2 2" xfId="112" xr:uid="{85974BBC-7863-4183-8CED-B82B93029806}"/>
    <cellStyle name="Comma 2 2 3 2 2 2" xfId="377" xr:uid="{A9C8A4B8-FC99-4B97-AF08-C1A7FA36ADCB}"/>
    <cellStyle name="Comma 2 2 3 2 2 2 2" xfId="18207" xr:uid="{E6858017-57FB-4382-AFA1-4FDDBBA6230D}"/>
    <cellStyle name="Comma 2 2 3 2 2 2 2 2" xfId="28556" xr:uid="{1D206736-821B-46E2-B944-0D40B93CA9C9}"/>
    <cellStyle name="Comma 2 2 3 2 2 2 3" xfId="23387" xr:uid="{A21B388F-6BF4-4AE5-B190-1CD96468AA80}"/>
    <cellStyle name="Comma 2 2 3 2 2 3" xfId="17946" xr:uid="{F85438B4-DDC8-4575-8762-90A4BB057FC9}"/>
    <cellStyle name="Comma 2 2 3 2 2 3 2" xfId="28295" xr:uid="{FA5D8558-3911-4120-9893-E6E07EA29801}"/>
    <cellStyle name="Comma 2 2 3 2 2 4" xfId="23126" xr:uid="{B8FB7348-1D3B-4433-9038-F6050D7DCD31}"/>
    <cellStyle name="Comma 2 2 3 2 3" xfId="113" xr:uid="{B9A74CE1-B21A-4918-8B34-BBFAC7582877}"/>
    <cellStyle name="Comma 2 2 3 2 3 2" xfId="378" xr:uid="{DDD3B130-1F58-48D4-9CB8-C79B02906693}"/>
    <cellStyle name="Comma 2 2 3 2 3 2 2" xfId="18208" xr:uid="{5BB8F1BC-972D-4CB7-BB2C-8EF243084B7B}"/>
    <cellStyle name="Comma 2 2 3 2 3 2 2 2" xfId="28557" xr:uid="{FA81362E-EB1A-4161-BA6A-CB878F83D94C}"/>
    <cellStyle name="Comma 2 2 3 2 3 2 3" xfId="23388" xr:uid="{BDE40D55-979B-4E3A-A3B9-D492A1DD535B}"/>
    <cellStyle name="Comma 2 2 3 2 3 3" xfId="17947" xr:uid="{10C4EBDA-35ED-4D1F-96CD-2B477DFB7BFA}"/>
    <cellStyle name="Comma 2 2 3 2 3 3 2" xfId="28296" xr:uid="{26372EAB-DBEE-4197-90C9-AF5645610D0C}"/>
    <cellStyle name="Comma 2 2 3 2 3 4" xfId="23127" xr:uid="{BCE78BB1-E99D-443F-A959-D29662677CDF}"/>
    <cellStyle name="Comma 2 2 3 2 4" xfId="376" xr:uid="{D3C93068-1270-49B8-91A8-773ED2FABE37}"/>
    <cellStyle name="Comma 2 2 3 2 4 2" xfId="18206" xr:uid="{F447B8BD-F7EE-474B-9518-7BD24B4AA1FC}"/>
    <cellStyle name="Comma 2 2 3 2 4 2 2" xfId="28555" xr:uid="{4F24837A-C94F-4A36-AD39-3B3F7A7BEFC1}"/>
    <cellStyle name="Comma 2 2 3 2 4 3" xfId="23386" xr:uid="{DD62ED5A-6556-4A39-848E-D41E5F4A1364}"/>
    <cellStyle name="Comma 2 2 3 2 5" xfId="17945" xr:uid="{B96EA150-3035-414C-8F8A-95F2D621D358}"/>
    <cellStyle name="Comma 2 2 3 2 5 2" xfId="28294" xr:uid="{A839544B-DD60-411A-97A0-A42C1614BF59}"/>
    <cellStyle name="Comma 2 2 3 2 6" xfId="23125" xr:uid="{E4C6B832-46F0-46AA-9627-D9D8366DDBFB}"/>
    <cellStyle name="Comma 2 2 3 3" xfId="114" xr:uid="{27CB623D-D933-4902-8266-4D124A0C59B1}"/>
    <cellStyle name="Comma 2 2 3 3 2" xfId="115" xr:uid="{BA05EC89-1EE3-4AD8-AA40-D0714154F59E}"/>
    <cellStyle name="Comma 2 2 3 3 2 2" xfId="380" xr:uid="{4D486591-A155-4DD3-94AB-6BE2716AF526}"/>
    <cellStyle name="Comma 2 2 3 3 2 2 2" xfId="18210" xr:uid="{A083B618-8FA5-4773-B70B-4C1AD020F172}"/>
    <cellStyle name="Comma 2 2 3 3 2 2 2 2" xfId="28559" xr:uid="{B4897C15-296C-46C5-AD6B-9064BD74B4C6}"/>
    <cellStyle name="Comma 2 2 3 3 2 2 3" xfId="23390" xr:uid="{FBD79910-7604-4BBF-BB0B-80CB47E2D4A1}"/>
    <cellStyle name="Comma 2 2 3 3 2 3" xfId="17949" xr:uid="{63CBB383-C861-46B4-9BC5-DFB6739CB7B8}"/>
    <cellStyle name="Comma 2 2 3 3 2 3 2" xfId="28298" xr:uid="{CF234B58-DDA3-4D69-AD70-8D6EC3DF7D75}"/>
    <cellStyle name="Comma 2 2 3 3 2 4" xfId="23129" xr:uid="{CF024DFE-7AE8-410C-BF82-EA4AD3204F5F}"/>
    <cellStyle name="Comma 2 2 3 3 3" xfId="379" xr:uid="{72E92CA2-EE91-4293-BA3D-F0BF311866F4}"/>
    <cellStyle name="Comma 2 2 3 3 3 2" xfId="18209" xr:uid="{8442251C-65CB-4039-825B-CBECF77F17E5}"/>
    <cellStyle name="Comma 2 2 3 3 3 2 2" xfId="28558" xr:uid="{5E0236DA-BEAF-4B6B-88DE-BEDBAF80D142}"/>
    <cellStyle name="Comma 2 2 3 3 3 3" xfId="23389" xr:uid="{234E40DC-8177-4E23-A4D7-B241A42B7078}"/>
    <cellStyle name="Comma 2 2 3 3 4" xfId="17948" xr:uid="{A84609B6-536C-4F0A-B94C-FC7F187D1EF8}"/>
    <cellStyle name="Comma 2 2 3 3 4 2" xfId="28297" xr:uid="{59E034DC-BC8A-4E1F-B0DD-D8DA619E1D81}"/>
    <cellStyle name="Comma 2 2 3 3 5" xfId="23128" xr:uid="{6C1E00DF-0679-48F9-A728-C90071E5281B}"/>
    <cellStyle name="Comma 2 2 3 4" xfId="116" xr:uid="{89249086-D10E-4D62-9442-6564EDC980BD}"/>
    <cellStyle name="Comma 2 2 3 4 2" xfId="381" xr:uid="{F9CAEBAE-3D47-4AE2-8B2E-FB54168ECCBE}"/>
    <cellStyle name="Comma 2 2 3 4 2 2" xfId="18211" xr:uid="{EDDAE024-D355-4C78-BCDA-ACCB28944A72}"/>
    <cellStyle name="Comma 2 2 3 4 2 2 2" xfId="28560" xr:uid="{C0E16D8F-3E5A-4F3E-B081-5A13D4CF1238}"/>
    <cellStyle name="Comma 2 2 3 4 2 3" xfId="23391" xr:uid="{0E19F4CB-4182-4001-A691-8BC61C13FF49}"/>
    <cellStyle name="Comma 2 2 3 4 3" xfId="17950" xr:uid="{FEE190F8-3698-4FB2-B956-DC2B6B14BAD6}"/>
    <cellStyle name="Comma 2 2 3 4 3 2" xfId="28299" xr:uid="{547AEDC2-7B86-4792-92DA-DF89C697A875}"/>
    <cellStyle name="Comma 2 2 3 4 4" xfId="23130" xr:uid="{E29DE871-A448-43B7-8009-A2034653CED4}"/>
    <cellStyle name="Comma 2 2 3 5" xfId="117" xr:uid="{21F8E9DD-FE71-4BE6-9472-E495C0D44FA7}"/>
    <cellStyle name="Comma 2 2 3 5 2" xfId="382" xr:uid="{5715102E-6C4B-43E9-95D2-E3987DEF576E}"/>
    <cellStyle name="Comma 2 2 3 5 2 2" xfId="18212" xr:uid="{53A40D21-B086-4664-AB84-B28D1FA7205C}"/>
    <cellStyle name="Comma 2 2 3 5 2 2 2" xfId="28561" xr:uid="{CB1B2AC8-80DE-44CE-A924-C8A1DCD0CD51}"/>
    <cellStyle name="Comma 2 2 3 5 2 3" xfId="23392" xr:uid="{6AAAA513-FF30-42A9-9B18-C68B512237F9}"/>
    <cellStyle name="Comma 2 2 3 5 3" xfId="17951" xr:uid="{C0634593-3C31-4872-B85E-D4D6892D385E}"/>
    <cellStyle name="Comma 2 2 3 5 3 2" xfId="28300" xr:uid="{0399EE93-161F-4B38-8AD9-D28EE108755A}"/>
    <cellStyle name="Comma 2 2 3 5 4" xfId="23131" xr:uid="{0EAFD9E3-F185-4EB8-B135-9D17FA74B693}"/>
    <cellStyle name="Comma 2 2 3 6" xfId="375" xr:uid="{3F190458-4AFB-49B7-8BEF-D7059CF3775E}"/>
    <cellStyle name="Comma 2 2 3 6 2" xfId="18205" xr:uid="{020F2B62-0F29-42BB-873E-50554D0071A5}"/>
    <cellStyle name="Comma 2 2 3 6 2 2" xfId="28554" xr:uid="{EBB5FB53-18EC-41A8-98A1-568EFBD2439F}"/>
    <cellStyle name="Comma 2 2 3 6 3" xfId="23385" xr:uid="{AD2A1249-CC47-4B6A-ABC7-39CE3757B242}"/>
    <cellStyle name="Comma 2 2 3 7" xfId="15115" xr:uid="{2F360845-9D9B-42A0-85E4-B4A482CA437D}"/>
    <cellStyle name="Comma 2 2 3 8" xfId="15116" xr:uid="{2DCACCB4-7E09-45FD-B0FC-0880CC4322E3}"/>
    <cellStyle name="Comma 2 2 3 9" xfId="17944" xr:uid="{D67A2BB0-8C33-48FC-A2BA-91C83F57750C}"/>
    <cellStyle name="Comma 2 2 3 9 2" xfId="28293" xr:uid="{0AAB7742-27FE-4ABC-80A1-400E2E19E485}"/>
    <cellStyle name="Comma 2 2 4" xfId="118" xr:uid="{58B81357-0295-4814-8607-C4D30117A201}"/>
    <cellStyle name="Comma 2 2 4 2" xfId="119" xr:uid="{B989696C-E301-4423-8B3A-42F325E58E71}"/>
    <cellStyle name="Comma 2 2 4 2 2" xfId="120" xr:uid="{D16CBDA0-DAC2-4DC4-B994-85C2C69263A3}"/>
    <cellStyle name="Comma 2 2 4 2 2 2" xfId="385" xr:uid="{9A34F264-2246-4A4E-8947-52513B130983}"/>
    <cellStyle name="Comma 2 2 4 2 2 2 2" xfId="18215" xr:uid="{BC9C9EAB-F9D5-44D9-BDFD-14D8460911ED}"/>
    <cellStyle name="Comma 2 2 4 2 2 2 2 2" xfId="28564" xr:uid="{9969DE40-22AD-4792-8AF2-4ACA349A0A1D}"/>
    <cellStyle name="Comma 2 2 4 2 2 2 3" xfId="23395" xr:uid="{40A8444D-1567-4498-B475-B253F1C7CE86}"/>
    <cellStyle name="Comma 2 2 4 2 2 3" xfId="17954" xr:uid="{4F124509-6CC5-4207-8B76-481A243453BF}"/>
    <cellStyle name="Comma 2 2 4 2 2 3 2" xfId="28303" xr:uid="{66B29081-4802-477F-B9C7-5ED578050648}"/>
    <cellStyle name="Comma 2 2 4 2 2 4" xfId="23134" xr:uid="{EE0C3718-3D0C-4567-A8FF-539B5BEFF79C}"/>
    <cellStyle name="Comma 2 2 4 2 3" xfId="121" xr:uid="{6A004C23-F823-4090-BD52-4B182B7B6B91}"/>
    <cellStyle name="Comma 2 2 4 2 3 2" xfId="386" xr:uid="{2FA42677-202D-4B5B-9E28-D67DE78216FE}"/>
    <cellStyle name="Comma 2 2 4 2 3 2 2" xfId="18216" xr:uid="{369E6C9F-5DA6-4AFE-8C37-BD5552EC8CB4}"/>
    <cellStyle name="Comma 2 2 4 2 3 2 2 2" xfId="28565" xr:uid="{F960936A-C37E-47D2-B5F3-16A2BD8577FE}"/>
    <cellStyle name="Comma 2 2 4 2 3 2 3" xfId="23396" xr:uid="{FD8E847C-5759-44CA-9FDE-56AA86EA1AB6}"/>
    <cellStyle name="Comma 2 2 4 2 3 3" xfId="17955" xr:uid="{90D3A390-A7E8-43A0-A8B2-79EF59E09A09}"/>
    <cellStyle name="Comma 2 2 4 2 3 3 2" xfId="28304" xr:uid="{2302D184-6A1A-40AB-9316-D1567EC9CA97}"/>
    <cellStyle name="Comma 2 2 4 2 3 4" xfId="23135" xr:uid="{0E3DC5A5-8885-44D0-8047-269E65A9BAFB}"/>
    <cellStyle name="Comma 2 2 4 2 4" xfId="384" xr:uid="{D3BD705A-FFC1-411F-811B-5EE89DADEBFA}"/>
    <cellStyle name="Comma 2 2 4 2 4 2" xfId="18214" xr:uid="{4F299E20-523F-48DD-9056-4C773F4375B3}"/>
    <cellStyle name="Comma 2 2 4 2 4 2 2" xfId="28563" xr:uid="{2D098AC3-7E9C-4983-982B-746C92E2414D}"/>
    <cellStyle name="Comma 2 2 4 2 4 3" xfId="23394" xr:uid="{B851531B-976C-4484-9C38-B9733FAB24C7}"/>
    <cellStyle name="Comma 2 2 4 2 5" xfId="17953" xr:uid="{8828D306-7956-4590-A218-D2E9449008AC}"/>
    <cellStyle name="Comma 2 2 4 2 5 2" xfId="28302" xr:uid="{DF5973A7-82CD-439C-9509-77E0F88FC021}"/>
    <cellStyle name="Comma 2 2 4 2 6" xfId="23133" xr:uid="{9FD1F3B3-788E-480B-8E62-776F20405CC1}"/>
    <cellStyle name="Comma 2 2 4 3" xfId="122" xr:uid="{9ED647CF-0ECA-46CC-ACCD-E276B58D0D98}"/>
    <cellStyle name="Comma 2 2 4 3 2" xfId="123" xr:uid="{7186C668-3201-42D2-982F-D0123D593897}"/>
    <cellStyle name="Comma 2 2 4 3 2 2" xfId="388" xr:uid="{ABC398E4-10E2-465B-A60E-83E3E18E89FC}"/>
    <cellStyle name="Comma 2 2 4 3 2 2 2" xfId="18218" xr:uid="{B9E5FCC1-8C4D-413F-A8FB-2F3E3AA85EC9}"/>
    <cellStyle name="Comma 2 2 4 3 2 2 2 2" xfId="28567" xr:uid="{254AC55D-69D5-4B2B-B437-87FD649068ED}"/>
    <cellStyle name="Comma 2 2 4 3 2 2 3" xfId="23398" xr:uid="{29D42621-A336-49C0-A712-FE99EF6CF79D}"/>
    <cellStyle name="Comma 2 2 4 3 2 3" xfId="17957" xr:uid="{B087850F-86F3-43D3-A33F-C28AF665005F}"/>
    <cellStyle name="Comma 2 2 4 3 2 3 2" xfId="28306" xr:uid="{2CB0E229-F910-4727-953A-00C7D07A6EB3}"/>
    <cellStyle name="Comma 2 2 4 3 2 4" xfId="23137" xr:uid="{B3A7042F-56D8-4748-9C40-D279AD1F3B4E}"/>
    <cellStyle name="Comma 2 2 4 3 3" xfId="387" xr:uid="{5563B658-1BB2-42C2-B3F7-8D0732EF9345}"/>
    <cellStyle name="Comma 2 2 4 3 3 2" xfId="18217" xr:uid="{27985670-6B98-47EE-888C-2824868A4650}"/>
    <cellStyle name="Comma 2 2 4 3 3 2 2" xfId="28566" xr:uid="{3D817E7E-D503-44B3-B249-51991CBC2380}"/>
    <cellStyle name="Comma 2 2 4 3 3 3" xfId="23397" xr:uid="{1AEDDDB9-9E08-4443-9C23-C6187AFFED26}"/>
    <cellStyle name="Comma 2 2 4 3 4" xfId="17956" xr:uid="{7948AD51-18E8-42EA-BB59-A824C2535625}"/>
    <cellStyle name="Comma 2 2 4 3 4 2" xfId="28305" xr:uid="{51C85353-6EA7-45FA-9461-CFDAC8BB34BC}"/>
    <cellStyle name="Comma 2 2 4 3 5" xfId="23136" xr:uid="{50C7216C-4E5F-4504-9BE3-56CE5B900BC9}"/>
    <cellStyle name="Comma 2 2 4 4" xfId="124" xr:uid="{2781CE10-0256-4365-8DDD-FC2F9CABB0F0}"/>
    <cellStyle name="Comma 2 2 4 4 2" xfId="389" xr:uid="{5598148A-E399-493D-9146-84B91EDD7C5A}"/>
    <cellStyle name="Comma 2 2 4 4 2 2" xfId="18219" xr:uid="{2D479452-F7B8-4DB5-9334-F9048DAFD816}"/>
    <cellStyle name="Comma 2 2 4 4 2 2 2" xfId="28568" xr:uid="{E323E350-D27C-414E-B5D7-9B06001A0C36}"/>
    <cellStyle name="Comma 2 2 4 4 2 3" xfId="23399" xr:uid="{583D8651-154E-4D01-A285-BA3E321AD79D}"/>
    <cellStyle name="Comma 2 2 4 4 3" xfId="17958" xr:uid="{AF85C7FA-978B-4F71-8EE3-B7C1FFEC8685}"/>
    <cellStyle name="Comma 2 2 4 4 3 2" xfId="28307" xr:uid="{1F7F5154-4A66-4F03-9C5B-E0B8BBDE5587}"/>
    <cellStyle name="Comma 2 2 4 4 4" xfId="23138" xr:uid="{FA18DD21-6B04-4ED8-A143-134A6D2A51DF}"/>
    <cellStyle name="Comma 2 2 4 5" xfId="125" xr:uid="{9CCF0F11-C920-46C6-B56A-E9597413E105}"/>
    <cellStyle name="Comma 2 2 4 5 2" xfId="390" xr:uid="{1BEB37AC-6D25-4937-8346-A63AFDABE905}"/>
    <cellStyle name="Comma 2 2 4 5 2 2" xfId="18220" xr:uid="{1A88C025-CAD5-4277-8BEA-32928AE47394}"/>
    <cellStyle name="Comma 2 2 4 5 2 2 2" xfId="28569" xr:uid="{72C261B1-A6E7-4564-9628-B3F26BAC7E53}"/>
    <cellStyle name="Comma 2 2 4 5 2 3" xfId="23400" xr:uid="{9EFA8D44-D052-4147-BA67-8BEB1651B6EA}"/>
    <cellStyle name="Comma 2 2 4 5 3" xfId="17959" xr:uid="{308833A6-94C8-447E-A659-4DBA94AEE7D0}"/>
    <cellStyle name="Comma 2 2 4 5 3 2" xfId="28308" xr:uid="{CCDEA8E4-1958-41B8-B3A2-2438AB5D0332}"/>
    <cellStyle name="Comma 2 2 4 5 4" xfId="23139" xr:uid="{FC3BBA11-5868-421E-B690-F87230D64614}"/>
    <cellStyle name="Comma 2 2 4 6" xfId="383" xr:uid="{82D0F74C-2595-4DC6-87DF-EED04427D25A}"/>
    <cellStyle name="Comma 2 2 4 6 2" xfId="18213" xr:uid="{939674EB-7DF8-4B53-9FAD-8B6863A5B9F4}"/>
    <cellStyle name="Comma 2 2 4 6 2 2" xfId="28562" xr:uid="{0EFBCE1D-843F-47C5-8F2B-E73F1E64FB63}"/>
    <cellStyle name="Comma 2 2 4 6 3" xfId="23393" xr:uid="{E15FF319-AAD1-4769-9DD5-B1B655B93FC4}"/>
    <cellStyle name="Comma 2 2 4 7" xfId="15117" xr:uid="{B8D2780F-24D7-41EF-A1EB-829AB3A2C6A9}"/>
    <cellStyle name="Comma 2 2 4 8" xfId="17952" xr:uid="{C5C9133E-C316-49F5-B597-37D5396557B7}"/>
    <cellStyle name="Comma 2 2 4 8 2" xfId="28301" xr:uid="{EC33C739-0B2A-45C0-AEB8-5650108DE6F1}"/>
    <cellStyle name="Comma 2 2 4 9" xfId="23132" xr:uid="{EFD8B9FD-0C82-4203-9F7E-355BC76EA286}"/>
    <cellStyle name="Comma 2 2 5" xfId="126" xr:uid="{1BEA71B2-0C1E-461C-999B-60F3CD19FED8}"/>
    <cellStyle name="Comma 2 2 5 2" xfId="127" xr:uid="{61E82632-80FE-42AF-A9F2-ADEC768044A6}"/>
    <cellStyle name="Comma 2 2 5 2 2" xfId="392" xr:uid="{53908A6C-E258-44C6-9C43-D6D7F361A042}"/>
    <cellStyle name="Comma 2 2 5 2 2 2" xfId="18222" xr:uid="{67A5983F-C262-43FC-ABA9-520E6E884138}"/>
    <cellStyle name="Comma 2 2 5 2 2 2 2" xfId="28571" xr:uid="{8E6EF4BC-3308-490F-88F1-EF25B059CC07}"/>
    <cellStyle name="Comma 2 2 5 2 2 3" xfId="23402" xr:uid="{47E84606-40AE-47EE-8374-574DE806E297}"/>
    <cellStyle name="Comma 2 2 5 2 3" xfId="17961" xr:uid="{2DEB9939-30B3-4777-866A-48249C0760D1}"/>
    <cellStyle name="Comma 2 2 5 2 3 2" xfId="28310" xr:uid="{370452AC-DBA6-431D-917D-FCF3071C88ED}"/>
    <cellStyle name="Comma 2 2 5 2 4" xfId="23141" xr:uid="{000DCAC8-9EC2-45EB-8F03-5658E9D89988}"/>
    <cellStyle name="Comma 2 2 5 3" xfId="128" xr:uid="{1528E978-E3CC-448F-A6DF-334EEA2D101C}"/>
    <cellStyle name="Comma 2 2 5 3 2" xfId="393" xr:uid="{8AAEE783-6A04-4039-BE05-3CD29F436518}"/>
    <cellStyle name="Comma 2 2 5 3 2 2" xfId="18223" xr:uid="{5060BEBA-44A4-4EDB-9547-10A3499584C4}"/>
    <cellStyle name="Comma 2 2 5 3 2 2 2" xfId="28572" xr:uid="{A3643666-CB79-4FEB-A1B6-ACC43AD4F204}"/>
    <cellStyle name="Comma 2 2 5 3 2 3" xfId="23403" xr:uid="{FF1BF65C-4733-4A7B-A0F7-0162BF60ED30}"/>
    <cellStyle name="Comma 2 2 5 3 3" xfId="17962" xr:uid="{055A94B0-99B7-4B65-BC92-EA911E2FAC5E}"/>
    <cellStyle name="Comma 2 2 5 3 3 2" xfId="28311" xr:uid="{DF85031E-F1A7-4F4E-A7B7-329A4C284F13}"/>
    <cellStyle name="Comma 2 2 5 3 4" xfId="23142" xr:uid="{24F64097-5E07-4DA7-AC23-267F2D750650}"/>
    <cellStyle name="Comma 2 2 5 4" xfId="391" xr:uid="{430E26AB-89BC-4CCE-A962-7CEBD0A73E34}"/>
    <cellStyle name="Comma 2 2 5 4 2" xfId="18221" xr:uid="{734AC18A-A466-4350-949B-1F18C72BDED6}"/>
    <cellStyle name="Comma 2 2 5 4 2 2" xfId="28570" xr:uid="{B8F561B3-1B10-4E7F-9B53-567491C47B81}"/>
    <cellStyle name="Comma 2 2 5 4 3" xfId="23401" xr:uid="{46D5EB15-A8A4-4A8F-BAE0-E878B56FBFD1}"/>
    <cellStyle name="Comma 2 2 5 5" xfId="17960" xr:uid="{F784C8CB-0F06-454E-9077-64EFE5E9502C}"/>
    <cellStyle name="Comma 2 2 5 5 2" xfId="28309" xr:uid="{7CC2E42E-D445-41C1-8002-A41D85224D68}"/>
    <cellStyle name="Comma 2 2 5 6" xfId="23140" xr:uid="{259BB8D9-8A76-4834-B1C3-78358100CBE2}"/>
    <cellStyle name="Comma 2 2 6" xfId="129" xr:uid="{17939448-511B-4DD3-9955-14D936DB5AEC}"/>
    <cellStyle name="Comma 2 2 6 2" xfId="130" xr:uid="{C63CE405-ED7D-418D-B006-443E37A64AB9}"/>
    <cellStyle name="Comma 2 2 6 2 2" xfId="395" xr:uid="{64FBD373-D5CD-47FB-A75C-C5D05377D8C6}"/>
    <cellStyle name="Comma 2 2 6 2 2 2" xfId="18225" xr:uid="{90E539BB-44DF-49BF-9A99-82EBBF8B2FEA}"/>
    <cellStyle name="Comma 2 2 6 2 2 2 2" xfId="28574" xr:uid="{509E70E2-B56D-45B4-8F31-4F9871ABCB84}"/>
    <cellStyle name="Comma 2 2 6 2 2 3" xfId="23405" xr:uid="{FD40E153-EF68-46FD-A90C-83017A53A97E}"/>
    <cellStyle name="Comma 2 2 6 2 3" xfId="17964" xr:uid="{7CECF9D0-A637-4687-B4C3-7E81E61F38B1}"/>
    <cellStyle name="Comma 2 2 6 2 3 2" xfId="28313" xr:uid="{2A9C4545-B0F3-4987-BA6C-7BBD264238A6}"/>
    <cellStyle name="Comma 2 2 6 2 4" xfId="23144" xr:uid="{D7ADDE7D-D2FE-4C4B-B998-EE233A8738B0}"/>
    <cellStyle name="Comma 2 2 6 3" xfId="394" xr:uid="{11D5BC25-240E-4AE2-A00B-BEE0EE2BDE0F}"/>
    <cellStyle name="Comma 2 2 6 3 2" xfId="18224" xr:uid="{34CCD6C0-6382-4DF2-A9F0-878E8A43A85B}"/>
    <cellStyle name="Comma 2 2 6 3 2 2" xfId="28573" xr:uid="{CBA0BEF4-0B2A-4B7D-9E92-956A836E6A4D}"/>
    <cellStyle name="Comma 2 2 6 3 3" xfId="23404" xr:uid="{1D97B4D1-E174-4BB8-96FC-B76DC01E42EF}"/>
    <cellStyle name="Comma 2 2 6 4" xfId="17963" xr:uid="{2548C33E-CF85-4F68-904D-8F2601320573}"/>
    <cellStyle name="Comma 2 2 6 4 2" xfId="28312" xr:uid="{437088FF-6F25-4F24-B835-FC1F15EF5EA2}"/>
    <cellStyle name="Comma 2 2 6 5" xfId="23143" xr:uid="{75386D6E-36C1-4136-B9C8-B0545EDC1455}"/>
    <cellStyle name="Comma 2 2 7" xfId="131" xr:uid="{C82F7813-5541-4CD3-B826-308561F1EE34}"/>
    <cellStyle name="Comma 2 2 7 2" xfId="396" xr:uid="{0DE41F1B-16AF-4EB5-A272-8287A861C0AB}"/>
    <cellStyle name="Comma 2 2 7 2 2" xfId="18226" xr:uid="{EE674073-4868-4135-91A1-BBCEF9BD1850}"/>
    <cellStyle name="Comma 2 2 7 2 2 2" xfId="28575" xr:uid="{99BD3A87-C950-4B96-AA77-6608DAE79A17}"/>
    <cellStyle name="Comma 2 2 7 2 3" xfId="23406" xr:uid="{4CF770E8-A6EC-4EA2-9E7D-E6A40D5FFBB7}"/>
    <cellStyle name="Comma 2 2 7 3" xfId="17965" xr:uid="{5CE1DE63-D027-4D18-A417-E3861F4D3F78}"/>
    <cellStyle name="Comma 2 2 7 3 2" xfId="28314" xr:uid="{A21405BF-B89C-482A-B570-86575AE17D73}"/>
    <cellStyle name="Comma 2 2 7 4" xfId="23145" xr:uid="{3548FE51-7058-46CD-B1E2-D974DAE990A5}"/>
    <cellStyle name="Comma 2 2 8" xfId="132" xr:uid="{DD7F235C-0299-4485-810A-376BA2F6C526}"/>
    <cellStyle name="Comma 2 2 8 2" xfId="397" xr:uid="{D7D9016C-5A09-4786-81D1-77149401DBD6}"/>
    <cellStyle name="Comma 2 2 8 2 2" xfId="18227" xr:uid="{4545D8AE-1B52-4740-BCF6-C2EA99B779F5}"/>
    <cellStyle name="Comma 2 2 8 2 2 2" xfId="28576" xr:uid="{98320C65-6B73-427A-993C-A53E3AFF90F0}"/>
    <cellStyle name="Comma 2 2 8 2 3" xfId="23407" xr:uid="{339A9EA0-8F62-47AA-BF66-842E6DE26BC0}"/>
    <cellStyle name="Comma 2 2 8 3" xfId="17966" xr:uid="{97723E3E-17B1-466F-BA49-3618843C9CDA}"/>
    <cellStyle name="Comma 2 2 8 3 2" xfId="28315" xr:uid="{C5409B01-21E3-4FF8-906B-85EADDE3CC3C}"/>
    <cellStyle name="Comma 2 2 8 4" xfId="23146" xr:uid="{A734BF57-6589-4830-B374-7DCA131049AD}"/>
    <cellStyle name="Comma 2 2 9" xfId="358" xr:uid="{E38DBE30-242F-4121-A595-7DE106673F92}"/>
    <cellStyle name="Comma 2 2 9 2" xfId="18188" xr:uid="{61CE79AD-A3CD-4EBF-9335-1FE2F24BA6C1}"/>
    <cellStyle name="Comma 2 2 9 2 2" xfId="28537" xr:uid="{BBD9A1AC-C2CC-4646-BCBB-E7B88B5741C5}"/>
    <cellStyle name="Comma 2 2 9 3" xfId="23368" xr:uid="{646DCEB6-068E-4C69-8E9B-02BA247E08B1}"/>
    <cellStyle name="Comma 2 3" xfId="133" xr:uid="{74E60320-D213-47E4-9BB3-5F339D2371FB}"/>
    <cellStyle name="Comma 2 3 10" xfId="17967" xr:uid="{EB4ABACC-A7A0-495B-82E2-7CF0D34B491A}"/>
    <cellStyle name="Comma 2 3 10 2" xfId="28316" xr:uid="{6C38AC04-01A3-40C5-83AC-8DAF66BD3CF4}"/>
    <cellStyle name="Comma 2 3 11" xfId="23147" xr:uid="{EC6B8C46-2064-4002-A136-16168DC666B1}"/>
    <cellStyle name="Comma 2 3 2" xfId="134" xr:uid="{10CE052B-35E7-4BC8-A4CF-122CEF8D6E1E}"/>
    <cellStyle name="Comma 2 3 2 2" xfId="135" xr:uid="{5AD76C53-7D1C-45D2-BFCF-04E65FDA4312}"/>
    <cellStyle name="Comma 2 3 2 2 2" xfId="136" xr:uid="{29D86459-2670-4100-BFD5-6BC4C85B7020}"/>
    <cellStyle name="Comma 2 3 2 2 2 2" xfId="401" xr:uid="{440E4002-3D88-4836-912B-0430C3CEF043}"/>
    <cellStyle name="Comma 2 3 2 2 2 2 2" xfId="18231" xr:uid="{1F98936E-F723-4AF2-B5E0-3120540FE932}"/>
    <cellStyle name="Comma 2 3 2 2 2 2 2 2" xfId="28580" xr:uid="{D6138D61-6EED-465A-BFAE-39421C99CAEE}"/>
    <cellStyle name="Comma 2 3 2 2 2 2 3" xfId="23411" xr:uid="{4A66A34B-0823-44A5-B8A4-67DBF095E010}"/>
    <cellStyle name="Comma 2 3 2 2 2 3" xfId="17970" xr:uid="{1FC4D404-4445-4F6F-A18F-3908FC9A751E}"/>
    <cellStyle name="Comma 2 3 2 2 2 3 2" xfId="28319" xr:uid="{AA6203B8-A9B0-4BC2-B315-8F3AEF82FFE3}"/>
    <cellStyle name="Comma 2 3 2 2 2 4" xfId="23150" xr:uid="{317F9235-D718-43FB-8AA9-FCCD222AB47F}"/>
    <cellStyle name="Comma 2 3 2 2 3" xfId="137" xr:uid="{E7B6CCF8-36AD-4FDA-9A87-97F35F30A376}"/>
    <cellStyle name="Comma 2 3 2 2 3 2" xfId="402" xr:uid="{6D4B3C0B-0CA5-4081-8616-A8E5967D16CB}"/>
    <cellStyle name="Comma 2 3 2 2 3 2 2" xfId="18232" xr:uid="{17F9D68D-8BBF-4FDD-B800-DA5C6C5EDC04}"/>
    <cellStyle name="Comma 2 3 2 2 3 2 2 2" xfId="28581" xr:uid="{F3FC2581-0380-4096-ACAB-013BE0C30602}"/>
    <cellStyle name="Comma 2 3 2 2 3 2 3" xfId="23412" xr:uid="{039551A6-24CD-4DDD-BEA3-DC4003E13BA8}"/>
    <cellStyle name="Comma 2 3 2 2 3 3" xfId="17971" xr:uid="{B5B1DD20-142C-45DD-8C52-15950D6D9A4A}"/>
    <cellStyle name="Comma 2 3 2 2 3 3 2" xfId="28320" xr:uid="{7003521B-73E2-4791-BBBD-E4C2B18BF662}"/>
    <cellStyle name="Comma 2 3 2 2 3 4" xfId="23151" xr:uid="{91E8B348-2315-406D-A766-ED9E0671A708}"/>
    <cellStyle name="Comma 2 3 2 2 4" xfId="400" xr:uid="{02B5EA6F-CC03-45DA-BEA8-C4942CDDCDDF}"/>
    <cellStyle name="Comma 2 3 2 2 4 2" xfId="18230" xr:uid="{9E157A01-3E00-4746-B7D2-617F5AFB77F1}"/>
    <cellStyle name="Comma 2 3 2 2 4 2 2" xfId="28579" xr:uid="{49A7DE1D-058C-451F-B80D-A5D9ECE70FB1}"/>
    <cellStyle name="Comma 2 3 2 2 4 3" xfId="23410" xr:uid="{7092E13A-5E94-4018-B9D3-67284EF7BC11}"/>
    <cellStyle name="Comma 2 3 2 2 5" xfId="17969" xr:uid="{223A12C0-E9E6-4FF5-9BE3-F59C6BCF3995}"/>
    <cellStyle name="Comma 2 3 2 2 5 2" xfId="28318" xr:uid="{8F501A7F-0FF7-4488-8B4C-EA1C4DA75040}"/>
    <cellStyle name="Comma 2 3 2 2 6" xfId="23149" xr:uid="{66688FF2-5F1E-40AE-81FA-043EC837950F}"/>
    <cellStyle name="Comma 2 3 2 3" xfId="138" xr:uid="{DEA650AA-DEEF-4E5B-8591-B783ACFF1D1E}"/>
    <cellStyle name="Comma 2 3 2 3 2" xfId="139" xr:uid="{22AF68D3-3BE6-4E4C-90FD-3FC16E9959AB}"/>
    <cellStyle name="Comma 2 3 2 3 2 2" xfId="404" xr:uid="{C63130BA-1571-4C5B-A07D-5E3BDC22239B}"/>
    <cellStyle name="Comma 2 3 2 3 2 2 2" xfId="18234" xr:uid="{10590DA8-8570-4E86-9467-2235CEB70578}"/>
    <cellStyle name="Comma 2 3 2 3 2 2 2 2" xfId="28583" xr:uid="{C35E6CD0-D29D-4726-9227-D572C98338A3}"/>
    <cellStyle name="Comma 2 3 2 3 2 2 3" xfId="23414" xr:uid="{D2656AE1-F101-495F-8666-089B373ABD84}"/>
    <cellStyle name="Comma 2 3 2 3 2 3" xfId="17973" xr:uid="{667ED102-D7A9-40C8-A1E0-D533D0875A31}"/>
    <cellStyle name="Comma 2 3 2 3 2 3 2" xfId="28322" xr:uid="{FAA63627-97B3-4CAB-82A7-B8F02FB3B1F5}"/>
    <cellStyle name="Comma 2 3 2 3 2 4" xfId="23153" xr:uid="{0A397D28-0951-4162-8537-006AB8F7E8F6}"/>
    <cellStyle name="Comma 2 3 2 3 3" xfId="403" xr:uid="{9FF810F0-74B9-4F3E-8D9C-838E017671F2}"/>
    <cellStyle name="Comma 2 3 2 3 3 2" xfId="18233" xr:uid="{58C91856-B3C0-4A1B-AB68-92D0AAFC0962}"/>
    <cellStyle name="Comma 2 3 2 3 3 2 2" xfId="28582" xr:uid="{78084808-A859-4BFE-91A5-CBA94F40D9AA}"/>
    <cellStyle name="Comma 2 3 2 3 3 3" xfId="23413" xr:uid="{2BC001AD-208A-4157-A452-4295E756C012}"/>
    <cellStyle name="Comma 2 3 2 3 4" xfId="17972" xr:uid="{9C03ED90-88EF-4806-B0B8-53EE32E8206C}"/>
    <cellStyle name="Comma 2 3 2 3 4 2" xfId="28321" xr:uid="{DA882F60-5EFD-4DE2-A6DE-D1F96E7874C3}"/>
    <cellStyle name="Comma 2 3 2 3 5" xfId="23152" xr:uid="{9E621595-0F30-4327-B3D0-67877E70672B}"/>
    <cellStyle name="Comma 2 3 2 4" xfId="140" xr:uid="{0C63568E-FC46-408E-83AF-C89A559654BE}"/>
    <cellStyle name="Comma 2 3 2 4 2" xfId="405" xr:uid="{6AE110F2-F804-40AB-BD31-FF671F0771D3}"/>
    <cellStyle name="Comma 2 3 2 4 2 2" xfId="18235" xr:uid="{CEC2F606-98C7-4F81-8A70-8F45AFD51B3A}"/>
    <cellStyle name="Comma 2 3 2 4 2 2 2" xfId="28584" xr:uid="{708066A7-B579-4F45-8226-D0ADC038BC51}"/>
    <cellStyle name="Comma 2 3 2 4 2 3" xfId="23415" xr:uid="{E18202FC-7330-4ABE-BA89-1A7B6C56CB3D}"/>
    <cellStyle name="Comma 2 3 2 4 3" xfId="17974" xr:uid="{BF85D10A-B282-4AA9-A2D6-B6733278B9DC}"/>
    <cellStyle name="Comma 2 3 2 4 3 2" xfId="28323" xr:uid="{D5DBE492-4BB8-4F16-B2D9-8DD58444861E}"/>
    <cellStyle name="Comma 2 3 2 4 4" xfId="23154" xr:uid="{3075AAB1-6392-4A0F-A631-475A7EBB36EC}"/>
    <cellStyle name="Comma 2 3 2 5" xfId="141" xr:uid="{3156C0F0-E2B4-4B3B-92D3-C47E420D5AFF}"/>
    <cellStyle name="Comma 2 3 2 5 2" xfId="406" xr:uid="{C7C46522-880D-4D61-9D7E-4C6CEA09C552}"/>
    <cellStyle name="Comma 2 3 2 5 2 2" xfId="18236" xr:uid="{BBF3EA21-CDA1-4969-904D-ECA9EFDA4B01}"/>
    <cellStyle name="Comma 2 3 2 5 2 2 2" xfId="28585" xr:uid="{8FA6018D-9121-40BA-9455-8C95ED95A2AC}"/>
    <cellStyle name="Comma 2 3 2 5 2 3" xfId="23416" xr:uid="{ACF9506C-0FB6-40E1-8EED-6EDC251AFEEC}"/>
    <cellStyle name="Comma 2 3 2 5 3" xfId="17975" xr:uid="{0954C862-7133-4328-B9AD-8B83FFCA5412}"/>
    <cellStyle name="Comma 2 3 2 5 3 2" xfId="28324" xr:uid="{7FE91BF9-A8EB-46C7-8964-14AD182973F2}"/>
    <cellStyle name="Comma 2 3 2 5 4" xfId="23155" xr:uid="{7516C769-B02C-4C54-B44A-FDD7EC26801D}"/>
    <cellStyle name="Comma 2 3 2 6" xfId="399" xr:uid="{AEEF1D4F-3502-4AA4-A63A-1D23208A3E8D}"/>
    <cellStyle name="Comma 2 3 2 6 2" xfId="18229" xr:uid="{2E162FE6-3084-4AFA-ADD7-4064BEB1F89D}"/>
    <cellStyle name="Comma 2 3 2 6 2 2" xfId="28578" xr:uid="{604099F6-7595-4CAB-889C-560BEA77F60E}"/>
    <cellStyle name="Comma 2 3 2 6 3" xfId="23409" xr:uid="{0E5CFFEF-352A-40A9-B47E-05379E3B90D9}"/>
    <cellStyle name="Comma 2 3 2 7" xfId="15118" xr:uid="{6B43B7BF-9D1C-4129-B4C3-294D372E0472}"/>
    <cellStyle name="Comma 2 3 2 8" xfId="17968" xr:uid="{4B98DAF2-A7C3-4CBA-ADFC-43097536C9A4}"/>
    <cellStyle name="Comma 2 3 2 8 2" xfId="28317" xr:uid="{1FEB4893-7A55-4696-87B2-220928A56066}"/>
    <cellStyle name="Comma 2 3 2 9" xfId="23148" xr:uid="{0F29D6B7-F6E0-4B04-B791-2879845D5F53}"/>
    <cellStyle name="Comma 2 3 3" xfId="142" xr:uid="{CD5E1633-F5D2-482F-BBC1-06F235F38AFA}"/>
    <cellStyle name="Comma 2 3 3 2" xfId="143" xr:uid="{F0CC1AE6-D8DA-4918-A8D3-A1081BE118FB}"/>
    <cellStyle name="Comma 2 3 3 2 2" xfId="144" xr:uid="{A4DC3350-3E85-4CB4-BAD6-3BB71D209D0D}"/>
    <cellStyle name="Comma 2 3 3 2 2 2" xfId="409" xr:uid="{0319C0C6-54C7-4E1D-A22A-D0DDE9579110}"/>
    <cellStyle name="Comma 2 3 3 2 2 2 2" xfId="18239" xr:uid="{87F5268A-0404-476C-8CEC-1098A176F892}"/>
    <cellStyle name="Comma 2 3 3 2 2 2 2 2" xfId="28588" xr:uid="{79B70CC7-6AA1-4C69-9C76-28F8F951AC89}"/>
    <cellStyle name="Comma 2 3 3 2 2 2 3" xfId="23419" xr:uid="{DF82C609-C3E0-4158-A8C7-D094200A7292}"/>
    <cellStyle name="Comma 2 3 3 2 2 3" xfId="17978" xr:uid="{9280D00B-872E-41B3-BE1A-CCA205A6CF6B}"/>
    <cellStyle name="Comma 2 3 3 2 2 3 2" xfId="28327" xr:uid="{3207A3DF-2949-404A-9592-0DBDC35613CB}"/>
    <cellStyle name="Comma 2 3 3 2 2 4" xfId="23158" xr:uid="{05FBE532-EF76-4F94-A3D8-3EFB5BBA7D8F}"/>
    <cellStyle name="Comma 2 3 3 2 3" xfId="145" xr:uid="{AD4FD93A-7572-437B-A143-46476DDED05E}"/>
    <cellStyle name="Comma 2 3 3 2 3 2" xfId="410" xr:uid="{D8052EDA-C688-42B6-B9E5-C1124B7F53B8}"/>
    <cellStyle name="Comma 2 3 3 2 3 2 2" xfId="18240" xr:uid="{50E74826-2C06-4E80-929B-85D16DCBFABA}"/>
    <cellStyle name="Comma 2 3 3 2 3 2 2 2" xfId="28589" xr:uid="{64CBCD84-3B3C-40C0-AACB-04D74C0F80BB}"/>
    <cellStyle name="Comma 2 3 3 2 3 2 3" xfId="23420" xr:uid="{9B1152C5-D986-4754-ADAF-EAA85558FD29}"/>
    <cellStyle name="Comma 2 3 3 2 3 3" xfId="17979" xr:uid="{D63D8755-72A7-474D-8DA5-3D2071BB8821}"/>
    <cellStyle name="Comma 2 3 3 2 3 3 2" xfId="28328" xr:uid="{880CBDAE-F678-4D98-B44E-B42696D420D9}"/>
    <cellStyle name="Comma 2 3 3 2 3 4" xfId="23159" xr:uid="{409DC113-1609-4E2E-AB48-D53E334A8A12}"/>
    <cellStyle name="Comma 2 3 3 2 4" xfId="408" xr:uid="{41E602C8-C371-4FDD-9767-01E7A3DD22C6}"/>
    <cellStyle name="Comma 2 3 3 2 4 2" xfId="18238" xr:uid="{F3CE2685-03D1-4626-B5BA-C0D19C07D84A}"/>
    <cellStyle name="Comma 2 3 3 2 4 2 2" xfId="28587" xr:uid="{74837160-C5B3-4C88-8D0C-683BBC736A98}"/>
    <cellStyle name="Comma 2 3 3 2 4 3" xfId="23418" xr:uid="{73B1A0DC-1319-4861-86B4-9B56D53F1257}"/>
    <cellStyle name="Comma 2 3 3 2 5" xfId="17977" xr:uid="{8F12C756-05CD-49E7-BF8D-C9CF51A47F8E}"/>
    <cellStyle name="Comma 2 3 3 2 5 2" xfId="28326" xr:uid="{591A70EB-F10D-4930-87E8-1AFAC3ED7D13}"/>
    <cellStyle name="Comma 2 3 3 2 6" xfId="23157" xr:uid="{5A8FE006-0CEC-4A51-BF2E-63082420253C}"/>
    <cellStyle name="Comma 2 3 3 3" xfId="146" xr:uid="{FCE1FEE4-338A-476F-995A-6453CE94417C}"/>
    <cellStyle name="Comma 2 3 3 3 2" xfId="147" xr:uid="{93CF8F7D-3824-4138-B318-5E2BCA98A6C1}"/>
    <cellStyle name="Comma 2 3 3 3 2 2" xfId="412" xr:uid="{D0E225E6-1C7E-4459-9CC9-D5DBBBD6EBF6}"/>
    <cellStyle name="Comma 2 3 3 3 2 2 2" xfId="18242" xr:uid="{451DE4DB-F857-4D4F-84A6-359A96441608}"/>
    <cellStyle name="Comma 2 3 3 3 2 2 2 2" xfId="28591" xr:uid="{BFA873EF-A7E3-4A4A-8D46-3E25BEA321DC}"/>
    <cellStyle name="Comma 2 3 3 3 2 2 3" xfId="23422" xr:uid="{C48C95D8-5B48-4FC7-9134-F12A634E8C79}"/>
    <cellStyle name="Comma 2 3 3 3 2 3" xfId="17981" xr:uid="{2B8659D0-F2B0-43B6-8560-55F533B53C6E}"/>
    <cellStyle name="Comma 2 3 3 3 2 3 2" xfId="28330" xr:uid="{575DDB6A-8CDE-4F0C-A404-0D2A46806ECD}"/>
    <cellStyle name="Comma 2 3 3 3 2 4" xfId="23161" xr:uid="{D4B90EFA-5F16-417F-8607-823B9941E7E9}"/>
    <cellStyle name="Comma 2 3 3 3 3" xfId="411" xr:uid="{37D31543-6A9A-4006-9FE5-07A2B0EBF7D4}"/>
    <cellStyle name="Comma 2 3 3 3 3 2" xfId="18241" xr:uid="{32B72053-5F6E-41C8-AD98-ADE747BB03A6}"/>
    <cellStyle name="Comma 2 3 3 3 3 2 2" xfId="28590" xr:uid="{7AC3C096-C780-46E4-A749-D15CCD140BE9}"/>
    <cellStyle name="Comma 2 3 3 3 3 3" xfId="23421" xr:uid="{58C85382-5246-4AB0-B382-A150AAF7FD2F}"/>
    <cellStyle name="Comma 2 3 3 3 4" xfId="17980" xr:uid="{84144AB4-0276-4CC8-9D8E-889BDBFC9FD4}"/>
    <cellStyle name="Comma 2 3 3 3 4 2" xfId="28329" xr:uid="{6CBD833C-1679-4152-9BA1-7C271FA3BD2C}"/>
    <cellStyle name="Comma 2 3 3 3 5" xfId="23160" xr:uid="{6F67F3FD-D3AE-47AF-8B8B-DB9E7CEEC775}"/>
    <cellStyle name="Comma 2 3 3 4" xfId="148" xr:uid="{1617F769-5853-4451-8569-AE755B1BCF95}"/>
    <cellStyle name="Comma 2 3 3 4 2" xfId="413" xr:uid="{F5A9B6A2-7562-47E6-B511-3B3D1E7667B0}"/>
    <cellStyle name="Comma 2 3 3 4 2 2" xfId="18243" xr:uid="{CDB0000D-A0DF-4104-A604-1E4733252D9F}"/>
    <cellStyle name="Comma 2 3 3 4 2 2 2" xfId="28592" xr:uid="{31A524DC-9A54-4F08-8E40-F3FFCB989E4A}"/>
    <cellStyle name="Comma 2 3 3 4 2 3" xfId="23423" xr:uid="{E6791EE6-5606-47EE-A513-6D6A69CA6FB2}"/>
    <cellStyle name="Comma 2 3 3 4 3" xfId="17982" xr:uid="{3A9DECA8-C0C1-41AF-90C2-1B0CC2F897C2}"/>
    <cellStyle name="Comma 2 3 3 4 3 2" xfId="28331" xr:uid="{867E3C74-878C-4B0C-8E1A-FEA4A7E19893}"/>
    <cellStyle name="Comma 2 3 3 4 4" xfId="23162" xr:uid="{51E80AC5-C640-4F91-B605-750096AFFC2C}"/>
    <cellStyle name="Comma 2 3 3 5" xfId="149" xr:uid="{49433BF8-CF74-4197-B990-748657BDA9EF}"/>
    <cellStyle name="Comma 2 3 3 5 2" xfId="414" xr:uid="{B352EE7D-C29A-4691-A745-FE3FA834A83C}"/>
    <cellStyle name="Comma 2 3 3 5 2 2" xfId="18244" xr:uid="{C53228FE-2001-4A18-8CEF-4E63DC8BE1F8}"/>
    <cellStyle name="Comma 2 3 3 5 2 2 2" xfId="28593" xr:uid="{7CAEC9F2-37C2-4DF0-A457-CD95428BA960}"/>
    <cellStyle name="Comma 2 3 3 5 2 3" xfId="23424" xr:uid="{5253C967-E65A-4DBB-A3E2-01A43B2A640B}"/>
    <cellStyle name="Comma 2 3 3 5 3" xfId="17983" xr:uid="{912AB6E1-B5A7-4399-812E-7E643846B961}"/>
    <cellStyle name="Comma 2 3 3 5 3 2" xfId="28332" xr:uid="{16F0551F-ACA4-47F9-8D7F-86CE1622F2DF}"/>
    <cellStyle name="Comma 2 3 3 5 4" xfId="23163" xr:uid="{385E844E-4877-4998-AEC2-4C5E290528EF}"/>
    <cellStyle name="Comma 2 3 3 6" xfId="407" xr:uid="{B76A8E0B-C1AC-46CC-AAD3-198D842B2D30}"/>
    <cellStyle name="Comma 2 3 3 6 2" xfId="18237" xr:uid="{64DD1BA9-C436-4617-93A2-7AD1102EFF67}"/>
    <cellStyle name="Comma 2 3 3 6 2 2" xfId="28586" xr:uid="{AB35B93E-49B0-47D9-898F-87FBC6783240}"/>
    <cellStyle name="Comma 2 3 3 6 3" xfId="23417" xr:uid="{89B5395F-D23B-4512-B0AA-6F9F33EFA74D}"/>
    <cellStyle name="Comma 2 3 3 7" xfId="17976" xr:uid="{2DB9122E-DBE4-4A7D-A2F1-4053EFB0B279}"/>
    <cellStyle name="Comma 2 3 3 7 2" xfId="28325" xr:uid="{9FB7A8E9-E2EF-42A1-8086-5C9025197444}"/>
    <cellStyle name="Comma 2 3 3 8" xfId="23156" xr:uid="{912AE870-B55A-4AED-AC2E-0F6E755BBE5C}"/>
    <cellStyle name="Comma 2 3 4" xfId="150" xr:uid="{E47E3318-1898-4FAE-8E4A-2A6D6CF52BE8}"/>
    <cellStyle name="Comma 2 3 4 2" xfId="151" xr:uid="{B061BE6F-ACB6-4014-ACF7-E39124ECD0A7}"/>
    <cellStyle name="Comma 2 3 4 2 2" xfId="416" xr:uid="{B923B16A-C96F-4258-981E-CD13D5C96405}"/>
    <cellStyle name="Comma 2 3 4 2 2 2" xfId="18246" xr:uid="{4A78B8CA-D518-4FB9-9D93-BEF3730ACEB6}"/>
    <cellStyle name="Comma 2 3 4 2 2 2 2" xfId="28595" xr:uid="{F4DE1258-0BDB-4DB4-9FB0-D9A684DA03CB}"/>
    <cellStyle name="Comma 2 3 4 2 2 3" xfId="23426" xr:uid="{3B90FFBB-EB26-41F2-925E-05FEDF50EF9E}"/>
    <cellStyle name="Comma 2 3 4 2 3" xfId="17985" xr:uid="{D5122243-C81C-465C-A668-8788DFF55CAA}"/>
    <cellStyle name="Comma 2 3 4 2 3 2" xfId="28334" xr:uid="{2454B3DE-2F39-4310-94CB-7F4DE2033C41}"/>
    <cellStyle name="Comma 2 3 4 2 4" xfId="23165" xr:uid="{EC1F6D11-A9E9-4AEE-B235-35A9628EC977}"/>
    <cellStyle name="Comma 2 3 4 3" xfId="152" xr:uid="{444F5BDF-3A03-4572-BE40-C3FD80656D74}"/>
    <cellStyle name="Comma 2 3 4 3 2" xfId="417" xr:uid="{2F220121-E14E-4682-92D2-E03354EF816F}"/>
    <cellStyle name="Comma 2 3 4 3 2 2" xfId="18247" xr:uid="{F8F91F51-8E26-4011-939E-48521B3355DC}"/>
    <cellStyle name="Comma 2 3 4 3 2 2 2" xfId="28596" xr:uid="{F31723FC-F1F6-499F-B925-338BA39C380F}"/>
    <cellStyle name="Comma 2 3 4 3 2 3" xfId="23427" xr:uid="{9A4F7942-1AFE-4AE1-B864-EB967BD3EDD1}"/>
    <cellStyle name="Comma 2 3 4 3 3" xfId="17986" xr:uid="{E3CBEA52-1B6E-42FD-886A-689B1F9FBFCC}"/>
    <cellStyle name="Comma 2 3 4 3 3 2" xfId="28335" xr:uid="{EF62246A-BB40-4436-B045-E04D68629F05}"/>
    <cellStyle name="Comma 2 3 4 3 4" xfId="23166" xr:uid="{725CCAFE-83AC-4A15-BC3E-25C264D9E4F3}"/>
    <cellStyle name="Comma 2 3 4 4" xfId="415" xr:uid="{4FF864A3-ECC3-4861-8E76-31B01F1494FC}"/>
    <cellStyle name="Comma 2 3 4 4 2" xfId="18245" xr:uid="{94FC7608-E7ED-438A-8CC5-3523EF648336}"/>
    <cellStyle name="Comma 2 3 4 4 2 2" xfId="28594" xr:uid="{CF621CEE-6AE1-484D-919D-6A06352B6022}"/>
    <cellStyle name="Comma 2 3 4 4 3" xfId="23425" xr:uid="{1A7DDBC3-B92A-4F45-B7F9-FF22A93FCBD7}"/>
    <cellStyle name="Comma 2 3 4 5" xfId="17984" xr:uid="{997B1A4C-DA5F-4D2B-840B-F9CC515E9490}"/>
    <cellStyle name="Comma 2 3 4 5 2" xfId="28333" xr:uid="{68B42FEF-EEAA-4E8D-9023-879DA399E075}"/>
    <cellStyle name="Comma 2 3 4 6" xfId="23164" xr:uid="{096B8B90-EBBF-411F-B00E-A53725EE6355}"/>
    <cellStyle name="Comma 2 3 5" xfId="153" xr:uid="{5127968D-0D2C-457D-B024-6BA878EC9B7A}"/>
    <cellStyle name="Comma 2 3 5 2" xfId="154" xr:uid="{C782D7A4-A72D-48BE-B945-42B6027C9515}"/>
    <cellStyle name="Comma 2 3 5 2 2" xfId="419" xr:uid="{9FBD999E-A1FE-4AE3-9B26-A21A8E03C28D}"/>
    <cellStyle name="Comma 2 3 5 2 2 2" xfId="18249" xr:uid="{704A1480-154C-42FE-9FBC-5613673FD8AE}"/>
    <cellStyle name="Comma 2 3 5 2 2 2 2" xfId="28598" xr:uid="{B45B765B-280B-430F-A1D5-3BF2DF93AA9A}"/>
    <cellStyle name="Comma 2 3 5 2 2 3" xfId="23429" xr:uid="{B42BAC58-B68A-4A13-8764-D8AD4F1401FE}"/>
    <cellStyle name="Comma 2 3 5 2 3" xfId="17988" xr:uid="{99E1FB65-CB67-42D0-ADFC-35873FD83B2B}"/>
    <cellStyle name="Comma 2 3 5 2 3 2" xfId="28337" xr:uid="{C93A3FD0-D1CB-4982-973B-93ECC4C50B82}"/>
    <cellStyle name="Comma 2 3 5 2 4" xfId="23168" xr:uid="{CF38CFD3-CBE4-49C3-97A4-3932F4C697F4}"/>
    <cellStyle name="Comma 2 3 5 3" xfId="418" xr:uid="{131156BC-513C-480E-B0D9-5C8E82DBB014}"/>
    <cellStyle name="Comma 2 3 5 3 2" xfId="18248" xr:uid="{3463ADAC-BBF4-4751-8197-80867DA85E2D}"/>
    <cellStyle name="Comma 2 3 5 3 2 2" xfId="28597" xr:uid="{1DB18FC3-A203-473F-9BE7-E9386F4AF813}"/>
    <cellStyle name="Comma 2 3 5 3 3" xfId="23428" xr:uid="{CA438364-32CE-43B0-AC3D-95E225880E89}"/>
    <cellStyle name="Comma 2 3 5 4" xfId="17987" xr:uid="{D2EC02D0-46C3-48F5-9BCA-F39092BC67C0}"/>
    <cellStyle name="Comma 2 3 5 4 2" xfId="28336" xr:uid="{C08F9F8D-F94D-4488-961E-78E647F4E9F1}"/>
    <cellStyle name="Comma 2 3 5 5" xfId="23167" xr:uid="{64030996-3CC2-4B36-99D3-84323E6EF5AB}"/>
    <cellStyle name="Comma 2 3 6" xfId="155" xr:uid="{D3B6AAA4-D22A-4067-909A-ECD6DA3751B0}"/>
    <cellStyle name="Comma 2 3 6 2" xfId="420" xr:uid="{BAB0E5FE-6A4A-4911-AC4E-3D5405F5495D}"/>
    <cellStyle name="Comma 2 3 6 2 2" xfId="18250" xr:uid="{E506DA82-0C6A-4F58-A6CA-4C1C8FC0CF53}"/>
    <cellStyle name="Comma 2 3 6 2 2 2" xfId="28599" xr:uid="{5FFFA1C3-FDB3-4FDA-8AF1-266DDA45E2A7}"/>
    <cellStyle name="Comma 2 3 6 2 3" xfId="23430" xr:uid="{C7ECE32A-34AB-4740-B7D5-3D03DBB31C3F}"/>
    <cellStyle name="Comma 2 3 6 3" xfId="17989" xr:uid="{AD084B04-C251-4989-B1C1-DB1FA68F1E27}"/>
    <cellStyle name="Comma 2 3 6 3 2" xfId="28338" xr:uid="{0925A3DF-F4E0-4F82-BEE8-2617FA751F4C}"/>
    <cellStyle name="Comma 2 3 6 4" xfId="23169" xr:uid="{51BC5459-2575-4014-B9B5-0FAB377207B8}"/>
    <cellStyle name="Comma 2 3 7" xfId="156" xr:uid="{C177CC6C-E3CC-4CD3-B3E1-FDBE65616842}"/>
    <cellStyle name="Comma 2 3 7 2" xfId="421" xr:uid="{CF2D8358-2B37-457E-A36C-C103440473EB}"/>
    <cellStyle name="Comma 2 3 7 2 2" xfId="18251" xr:uid="{30189FA7-350D-43AA-AA54-87DE362FCE85}"/>
    <cellStyle name="Comma 2 3 7 2 2 2" xfId="28600" xr:uid="{0E3475BE-065A-426D-8004-CE4790FD9B18}"/>
    <cellStyle name="Comma 2 3 7 2 3" xfId="23431" xr:uid="{3414BEDD-5984-4A90-934B-AE2B93C9A36D}"/>
    <cellStyle name="Comma 2 3 7 3" xfId="17990" xr:uid="{5327F914-1D93-457C-9567-DC8BC7B1720B}"/>
    <cellStyle name="Comma 2 3 7 3 2" xfId="28339" xr:uid="{69602B12-61B8-4230-86A7-52C998DA4358}"/>
    <cellStyle name="Comma 2 3 7 4" xfId="23170" xr:uid="{24B700BD-9D42-40C1-A8C9-6F65B30D31C9}"/>
    <cellStyle name="Comma 2 3 8" xfId="398" xr:uid="{356EDF55-E294-496A-9A3E-C485B8C62515}"/>
    <cellStyle name="Comma 2 3 8 2" xfId="18228" xr:uid="{B5731D4D-9E22-4FDD-A809-F4A685D5DF91}"/>
    <cellStyle name="Comma 2 3 8 2 2" xfId="28577" xr:uid="{9A6FA07D-AF9C-4221-A3F9-42D9D1A9AD8A}"/>
    <cellStyle name="Comma 2 3 8 3" xfId="23408" xr:uid="{46A12AEF-2818-407E-A204-22E30D9F1BA1}"/>
    <cellStyle name="Comma 2 3 9" xfId="15119" xr:uid="{1A1998C4-CBB8-4B82-98B3-58499954D818}"/>
    <cellStyle name="Comma 2 4" xfId="157" xr:uid="{86F3B7C0-D60D-4B43-AC27-CC5759E79CA4}"/>
    <cellStyle name="Comma 2 4 10" xfId="23171" xr:uid="{F1BB06B9-A98B-4C3F-9262-EC907D96F432}"/>
    <cellStyle name="Comma 2 4 2" xfId="158" xr:uid="{964194D1-129B-4296-9308-F08D0E3A8D21}"/>
    <cellStyle name="Comma 2 4 2 2" xfId="159" xr:uid="{21FA5975-9CFC-4A0D-A522-91154AF99D93}"/>
    <cellStyle name="Comma 2 4 2 2 2" xfId="160" xr:uid="{0BB4163F-834A-4A7C-876F-04FC52BF275C}"/>
    <cellStyle name="Comma 2 4 2 2 2 2" xfId="425" xr:uid="{483C6A97-699F-4D11-ADD0-FC253FA89FE9}"/>
    <cellStyle name="Comma 2 4 2 2 2 2 2" xfId="18255" xr:uid="{3E6463E6-A3BD-4582-9FF0-25C59B5AA928}"/>
    <cellStyle name="Comma 2 4 2 2 2 2 2 2" xfId="28604" xr:uid="{886A1465-4F5D-4571-8934-A759819BF783}"/>
    <cellStyle name="Comma 2 4 2 2 2 2 3" xfId="23435" xr:uid="{A09DAB2F-6FFD-425A-B5DA-0E22AFFB561F}"/>
    <cellStyle name="Comma 2 4 2 2 2 3" xfId="17994" xr:uid="{22527CA2-7649-4F9E-A951-91462D710E61}"/>
    <cellStyle name="Comma 2 4 2 2 2 3 2" xfId="28343" xr:uid="{29B00BD5-2856-41F5-BD7C-61FF3AD01547}"/>
    <cellStyle name="Comma 2 4 2 2 2 4" xfId="23174" xr:uid="{442DA229-F504-46A2-A08B-7282C098C1FC}"/>
    <cellStyle name="Comma 2 4 2 2 3" xfId="161" xr:uid="{88C24D4F-A442-4B45-BCA3-087ECBB81204}"/>
    <cellStyle name="Comma 2 4 2 2 3 2" xfId="426" xr:uid="{1395AE19-2462-4EEC-9586-F511A0F42285}"/>
    <cellStyle name="Comma 2 4 2 2 3 2 2" xfId="18256" xr:uid="{A692600B-9E36-46F7-ABA5-83FD2D5C8188}"/>
    <cellStyle name="Comma 2 4 2 2 3 2 2 2" xfId="28605" xr:uid="{3EA627FA-81F7-49B0-8238-8A5A422D8E5A}"/>
    <cellStyle name="Comma 2 4 2 2 3 2 3" xfId="23436" xr:uid="{252B0147-A2D4-472C-83DC-FEFE4855B287}"/>
    <cellStyle name="Comma 2 4 2 2 3 3" xfId="17995" xr:uid="{9DD162CF-1D2B-4C54-A86E-6BC76A4519C1}"/>
    <cellStyle name="Comma 2 4 2 2 3 3 2" xfId="28344" xr:uid="{95176196-9A57-4EAF-B32B-45EAFAB66807}"/>
    <cellStyle name="Comma 2 4 2 2 3 4" xfId="23175" xr:uid="{42379AAE-A219-4EBF-A014-E0961D56427E}"/>
    <cellStyle name="Comma 2 4 2 2 4" xfId="424" xr:uid="{4C5E03F4-DB5C-4FE9-BE14-6DAAE275820E}"/>
    <cellStyle name="Comma 2 4 2 2 4 2" xfId="18254" xr:uid="{95F2B913-B8D9-4F07-B6EE-D9DF66589CA4}"/>
    <cellStyle name="Comma 2 4 2 2 4 2 2" xfId="28603" xr:uid="{4D264722-AEC1-4810-B10E-37E87750C17E}"/>
    <cellStyle name="Comma 2 4 2 2 4 3" xfId="23434" xr:uid="{CF46EF96-8DC8-4CB4-AF8B-3D62BE34B759}"/>
    <cellStyle name="Comma 2 4 2 2 5" xfId="17993" xr:uid="{619920F4-4830-4A7E-9257-298348840025}"/>
    <cellStyle name="Comma 2 4 2 2 5 2" xfId="28342" xr:uid="{7CB797DB-2685-4AB4-85CD-F51B7F4FE77E}"/>
    <cellStyle name="Comma 2 4 2 2 6" xfId="23173" xr:uid="{56EF88A1-CDCB-4C88-83A2-A92580C3B7A6}"/>
    <cellStyle name="Comma 2 4 2 3" xfId="162" xr:uid="{2A8F8842-243A-4CB8-9F69-35A7456E24D6}"/>
    <cellStyle name="Comma 2 4 2 3 2" xfId="163" xr:uid="{B0F2FED4-CC30-47C5-A098-4DFAFEEAF985}"/>
    <cellStyle name="Comma 2 4 2 3 2 2" xfId="428" xr:uid="{FF2C7374-1A6B-4CD5-8EA8-21A1193BBAFD}"/>
    <cellStyle name="Comma 2 4 2 3 2 2 2" xfId="18258" xr:uid="{931EB585-B1BB-4700-82D2-461D428B5E01}"/>
    <cellStyle name="Comma 2 4 2 3 2 2 2 2" xfId="28607" xr:uid="{6B96C8C6-1C10-484B-AAF9-A15F1141282E}"/>
    <cellStyle name="Comma 2 4 2 3 2 2 3" xfId="23438" xr:uid="{CEB7B06F-1369-4B7E-A300-6040CEDD39F1}"/>
    <cellStyle name="Comma 2 4 2 3 2 3" xfId="17997" xr:uid="{1A715203-34BD-4BCF-BA6C-E770E08E7668}"/>
    <cellStyle name="Comma 2 4 2 3 2 3 2" xfId="28346" xr:uid="{886A6BA3-75E6-4634-85F3-8C58D1609DAE}"/>
    <cellStyle name="Comma 2 4 2 3 2 4" xfId="23177" xr:uid="{215A9F4A-73BF-4B0A-A8F6-A9744ABC4E68}"/>
    <cellStyle name="Comma 2 4 2 3 3" xfId="427" xr:uid="{B10F0E4D-8A2B-4BFA-84BC-779E5028AA31}"/>
    <cellStyle name="Comma 2 4 2 3 3 2" xfId="18257" xr:uid="{04340C8C-0A6E-4D46-89C1-93255EBA9954}"/>
    <cellStyle name="Comma 2 4 2 3 3 2 2" xfId="28606" xr:uid="{F70AA3F3-A81D-496F-B23B-346D16BFFA7E}"/>
    <cellStyle name="Comma 2 4 2 3 3 3" xfId="23437" xr:uid="{07F272E9-C6B8-4362-9F17-FBCE2D704AD6}"/>
    <cellStyle name="Comma 2 4 2 3 4" xfId="17996" xr:uid="{F5E23C72-2BAA-4BE6-AC24-5832C27AC7D8}"/>
    <cellStyle name="Comma 2 4 2 3 4 2" xfId="28345" xr:uid="{139F462E-F292-4D62-8E6E-57822D616630}"/>
    <cellStyle name="Comma 2 4 2 3 5" xfId="23176" xr:uid="{1021284A-5CF3-4314-9A91-840B6633B977}"/>
    <cellStyle name="Comma 2 4 2 4" xfId="164" xr:uid="{00D427AD-A184-4B95-8696-28BF6FB1086E}"/>
    <cellStyle name="Comma 2 4 2 4 2" xfId="429" xr:uid="{5512C8E3-6470-4A7B-8551-C7AC47176C2E}"/>
    <cellStyle name="Comma 2 4 2 4 2 2" xfId="18259" xr:uid="{6CEAD392-9686-4413-AE43-4DDFB7F15AA3}"/>
    <cellStyle name="Comma 2 4 2 4 2 2 2" xfId="28608" xr:uid="{E22E41CE-1E4A-410F-8616-95D348FA238A}"/>
    <cellStyle name="Comma 2 4 2 4 2 3" xfId="23439" xr:uid="{D1506392-30AD-4F99-BEEE-766D387B611B}"/>
    <cellStyle name="Comma 2 4 2 4 3" xfId="17998" xr:uid="{D4137AA2-92AB-484D-8C0F-7855AA5AAD47}"/>
    <cellStyle name="Comma 2 4 2 4 3 2" xfId="28347" xr:uid="{9B075293-BF9A-41DA-80DF-C8F86C3932F4}"/>
    <cellStyle name="Comma 2 4 2 4 4" xfId="23178" xr:uid="{70527A23-1A8E-4591-8404-BD325E8DF780}"/>
    <cellStyle name="Comma 2 4 2 5" xfId="165" xr:uid="{06EF5F17-270A-4C5A-912C-430C51CC7F17}"/>
    <cellStyle name="Comma 2 4 2 5 2" xfId="430" xr:uid="{6921B91A-1C78-452C-BA1C-5489919BA934}"/>
    <cellStyle name="Comma 2 4 2 5 2 2" xfId="18260" xr:uid="{E34232B9-FD37-4307-93DE-AFE5CDB4209A}"/>
    <cellStyle name="Comma 2 4 2 5 2 2 2" xfId="28609" xr:uid="{29B83B68-B66C-4A7C-9140-005CDA74879E}"/>
    <cellStyle name="Comma 2 4 2 5 2 3" xfId="23440" xr:uid="{CA85DB27-E98D-4563-ABD1-FB417A902661}"/>
    <cellStyle name="Comma 2 4 2 5 3" xfId="17999" xr:uid="{2C64F4CC-3D68-47E9-B025-1A06C5700676}"/>
    <cellStyle name="Comma 2 4 2 5 3 2" xfId="28348" xr:uid="{6BAF5E34-B3F3-4812-9F19-4B780B2555A5}"/>
    <cellStyle name="Comma 2 4 2 5 4" xfId="23179" xr:uid="{04CC25B7-49B8-4602-9FC9-D26D9DFC1CB3}"/>
    <cellStyle name="Comma 2 4 2 6" xfId="423" xr:uid="{5DC2A2AD-0442-4F0D-84DD-DCF347EAC3E3}"/>
    <cellStyle name="Comma 2 4 2 6 2" xfId="18253" xr:uid="{CEC763F7-2378-42E0-AA42-C46FF24F4611}"/>
    <cellStyle name="Comma 2 4 2 6 2 2" xfId="28602" xr:uid="{E16A2D9A-C74B-41F3-A416-D01DD71D75CD}"/>
    <cellStyle name="Comma 2 4 2 6 3" xfId="23433" xr:uid="{3DF4E2AA-BEF5-4533-99CA-72934AAE6D45}"/>
    <cellStyle name="Comma 2 4 2 7" xfId="15120" xr:uid="{EE9D9702-0ECA-44FD-8FCB-16CC8D5E34E1}"/>
    <cellStyle name="Comma 2 4 2 8" xfId="17992" xr:uid="{38D44954-7D66-4885-BA5B-837402A33B1E}"/>
    <cellStyle name="Comma 2 4 2 8 2" xfId="28341" xr:uid="{1148050B-BB99-4A94-A9E4-AC7B4FDF2B3B}"/>
    <cellStyle name="Comma 2 4 2 9" xfId="23172" xr:uid="{00EA6652-C4AE-4AB4-A262-B2BF321CF911}"/>
    <cellStyle name="Comma 2 4 3" xfId="166" xr:uid="{E33FA6CD-FE84-42D1-B62D-698600F8D9E4}"/>
    <cellStyle name="Comma 2 4 3 2" xfId="167" xr:uid="{80CAC8BE-BB4F-4410-A7E0-12A82F515B77}"/>
    <cellStyle name="Comma 2 4 3 2 2" xfId="432" xr:uid="{5A31826C-1BA6-4AD3-A08C-31E2F2B2F837}"/>
    <cellStyle name="Comma 2 4 3 2 2 2" xfId="18262" xr:uid="{603BA016-AA61-4249-B82F-0C29AD4023DC}"/>
    <cellStyle name="Comma 2 4 3 2 2 2 2" xfId="28611" xr:uid="{BB9007F1-775E-45B7-A003-E7580390BF3E}"/>
    <cellStyle name="Comma 2 4 3 2 2 3" xfId="23442" xr:uid="{DE21173F-D0C2-44B3-8563-7D4FE9BE3A5C}"/>
    <cellStyle name="Comma 2 4 3 2 3" xfId="18001" xr:uid="{7959B0F4-0E7F-4EC6-BAC2-FCFD6FC6CA8B}"/>
    <cellStyle name="Comma 2 4 3 2 3 2" xfId="28350" xr:uid="{04552FF7-1443-42CD-9355-DCD1177E6B5C}"/>
    <cellStyle name="Comma 2 4 3 2 4" xfId="23181" xr:uid="{2A3DAC0D-75D4-4980-B171-83E7A19EDD83}"/>
    <cellStyle name="Comma 2 4 3 3" xfId="168" xr:uid="{306273CC-52D3-4F8E-BA4A-5EBE5CC82C9C}"/>
    <cellStyle name="Comma 2 4 3 3 2" xfId="433" xr:uid="{5EC54F00-7110-41FE-BAE4-912BB34483F6}"/>
    <cellStyle name="Comma 2 4 3 3 2 2" xfId="18263" xr:uid="{098F6D09-BA01-4B99-966B-0BCD6B83097B}"/>
    <cellStyle name="Comma 2 4 3 3 2 2 2" xfId="28612" xr:uid="{C1EDC85E-FB41-4641-84D3-00EC8598B292}"/>
    <cellStyle name="Comma 2 4 3 3 2 3" xfId="23443" xr:uid="{E90B5778-72C4-4898-825D-A45C20604E75}"/>
    <cellStyle name="Comma 2 4 3 3 3" xfId="18002" xr:uid="{C9DF4946-B8C0-478D-B232-C9865CBA8A9D}"/>
    <cellStyle name="Comma 2 4 3 3 3 2" xfId="28351" xr:uid="{7820327F-760A-4E4F-9A74-F85D112A773C}"/>
    <cellStyle name="Comma 2 4 3 3 4" xfId="23182" xr:uid="{F5A5260D-BB17-4B26-8E4E-10818F386401}"/>
    <cellStyle name="Comma 2 4 3 4" xfId="431" xr:uid="{5AAB9047-CD14-429E-9010-B474CC7AE813}"/>
    <cellStyle name="Comma 2 4 3 4 2" xfId="18261" xr:uid="{CD6E7057-0FC9-4B47-BF8F-913C4FB8BD1E}"/>
    <cellStyle name="Comma 2 4 3 4 2 2" xfId="28610" xr:uid="{65CBFE81-529F-4B5F-A64B-DB9DD08B23DD}"/>
    <cellStyle name="Comma 2 4 3 4 3" xfId="23441" xr:uid="{F67AF35D-F021-4FC5-A988-42F6A813488A}"/>
    <cellStyle name="Comma 2 4 3 5" xfId="18000" xr:uid="{1BC01F3B-A1DE-4468-A94F-7DCCAA7E4667}"/>
    <cellStyle name="Comma 2 4 3 5 2" xfId="28349" xr:uid="{D114B608-8C2C-4BB0-884D-F8A7CC6D582B}"/>
    <cellStyle name="Comma 2 4 3 6" xfId="23180" xr:uid="{238DC901-C8BF-4B10-8479-ABBCECB485FD}"/>
    <cellStyle name="Comma 2 4 4" xfId="169" xr:uid="{6E81B9AB-2726-420F-A9E3-EA763C2B7722}"/>
    <cellStyle name="Comma 2 4 4 2" xfId="170" xr:uid="{FB946CA8-8205-4B95-AE82-53B7E3769E5B}"/>
    <cellStyle name="Comma 2 4 4 2 2" xfId="435" xr:uid="{322A8EA9-39CF-44F1-97CA-964FFA459D19}"/>
    <cellStyle name="Comma 2 4 4 2 2 2" xfId="18265" xr:uid="{3D45FCAE-48B4-4874-8367-0405D7669508}"/>
    <cellStyle name="Comma 2 4 4 2 2 2 2" xfId="28614" xr:uid="{43F0D47A-8717-4A51-9D8D-3A124F3B474B}"/>
    <cellStyle name="Comma 2 4 4 2 2 3" xfId="23445" xr:uid="{764EFD26-B726-4F4F-A314-70E101FC164E}"/>
    <cellStyle name="Comma 2 4 4 2 3" xfId="18004" xr:uid="{073DB8F8-7B71-446B-89B6-519293550831}"/>
    <cellStyle name="Comma 2 4 4 2 3 2" xfId="28353" xr:uid="{74689015-599F-47B1-94E6-790A3E5D176A}"/>
    <cellStyle name="Comma 2 4 4 2 4" xfId="23184" xr:uid="{1BF651F6-1292-4064-9550-104AED8B64D8}"/>
    <cellStyle name="Comma 2 4 4 3" xfId="434" xr:uid="{77CA748A-B93C-45AC-9CE0-3EC2F8A76077}"/>
    <cellStyle name="Comma 2 4 4 3 2" xfId="18264" xr:uid="{BC8D38E0-DEC1-4BB3-A91D-789258F24B16}"/>
    <cellStyle name="Comma 2 4 4 3 2 2" xfId="28613" xr:uid="{38DA37EA-864D-415F-92AF-1B836D6BD451}"/>
    <cellStyle name="Comma 2 4 4 3 3" xfId="23444" xr:uid="{D5ABAE8C-154D-41E4-8FB4-6C17C683CADF}"/>
    <cellStyle name="Comma 2 4 4 4" xfId="18003" xr:uid="{2AABD16E-2695-4D9D-BC90-A75F6920D228}"/>
    <cellStyle name="Comma 2 4 4 4 2" xfId="28352" xr:uid="{D6F61DFB-98D9-47D8-9DF5-42E4716CCE8B}"/>
    <cellStyle name="Comma 2 4 4 5" xfId="23183" xr:uid="{C5C3AB14-9FF0-442D-8563-CD4675B324E9}"/>
    <cellStyle name="Comma 2 4 5" xfId="171" xr:uid="{8543727B-1960-455E-9355-F77F7B103C8A}"/>
    <cellStyle name="Comma 2 4 5 2" xfId="436" xr:uid="{4246FDBD-3C60-4DD6-8561-17493A330192}"/>
    <cellStyle name="Comma 2 4 5 2 2" xfId="18266" xr:uid="{AAA06E44-467F-4BB7-A118-3C4EFEECDCCF}"/>
    <cellStyle name="Comma 2 4 5 2 2 2" xfId="28615" xr:uid="{D1EACB05-A496-4964-9E2F-8D1940DDEFEB}"/>
    <cellStyle name="Comma 2 4 5 2 3" xfId="23446" xr:uid="{8D3F982A-1E2C-482D-9682-3849B7F4ADDE}"/>
    <cellStyle name="Comma 2 4 5 3" xfId="18005" xr:uid="{605AFBA7-BE6E-40A7-B3BD-9A44506731F2}"/>
    <cellStyle name="Comma 2 4 5 3 2" xfId="28354" xr:uid="{2F322E09-0866-41AF-9108-69A3792B0F2E}"/>
    <cellStyle name="Comma 2 4 5 4" xfId="23185" xr:uid="{0D61DCCE-257E-4BD0-BDA8-C5986734085D}"/>
    <cellStyle name="Comma 2 4 6" xfId="172" xr:uid="{BB8B9B6E-D446-451E-A795-8A83120FFF1A}"/>
    <cellStyle name="Comma 2 4 6 2" xfId="437" xr:uid="{E734EEA1-06A4-4594-882F-C3400A5B5E08}"/>
    <cellStyle name="Comma 2 4 6 2 2" xfId="18267" xr:uid="{DD594A36-3C76-4066-8228-2D4EC5C3B19D}"/>
    <cellStyle name="Comma 2 4 6 2 2 2" xfId="28616" xr:uid="{022C3080-768D-461E-A9D3-315253257E53}"/>
    <cellStyle name="Comma 2 4 6 2 3" xfId="23447" xr:uid="{AA2658AE-50A7-4357-981A-933F3ABED2A4}"/>
    <cellStyle name="Comma 2 4 6 3" xfId="18006" xr:uid="{1B9610C4-A1EA-4192-8133-12AF72AEACCC}"/>
    <cellStyle name="Comma 2 4 6 3 2" xfId="28355" xr:uid="{73C637F5-ECDD-4F10-AFB9-4A5A2FE49329}"/>
    <cellStyle name="Comma 2 4 6 4" xfId="23186" xr:uid="{FDA89E38-769B-4513-8EFD-D84C0099438C}"/>
    <cellStyle name="Comma 2 4 7" xfId="422" xr:uid="{F52973F8-1F2B-48F4-B9E8-8030CB6AFBB3}"/>
    <cellStyle name="Comma 2 4 7 2" xfId="18252" xr:uid="{8CE024DE-5F1C-483E-AC15-5EAAA31117E1}"/>
    <cellStyle name="Comma 2 4 7 2 2" xfId="28601" xr:uid="{2645F2B8-F993-4B50-92C4-0A2EEB7D685E}"/>
    <cellStyle name="Comma 2 4 7 3" xfId="23432" xr:uid="{94B434FB-0F79-4EF0-8250-AA42B5B0CAB1}"/>
    <cellStyle name="Comma 2 4 8" xfId="15121" xr:uid="{A4A59A63-55A3-4B77-ADB9-ADD7837CAF5F}"/>
    <cellStyle name="Comma 2 4 9" xfId="17991" xr:uid="{3E248718-ADD5-4DC8-AA31-20856D3AC763}"/>
    <cellStyle name="Comma 2 4 9 2" xfId="28340" xr:uid="{839FC08E-A6B2-4971-9C27-819189940648}"/>
    <cellStyle name="Comma 2 5" xfId="173" xr:uid="{D6C4DDB2-A5CE-4DBB-8181-826CD66EB864}"/>
    <cellStyle name="Comma 2 5 2" xfId="174" xr:uid="{8EDC429B-389A-4DBF-9E17-4F6F8D7005E7}"/>
    <cellStyle name="Comma 2 5 2 2" xfId="175" xr:uid="{1E3BB34A-F74B-4FF2-94BE-AFA31B1A82B6}"/>
    <cellStyle name="Comma 2 5 2 2 2" xfId="440" xr:uid="{B58B07A2-BB78-474B-9338-10CDE0236488}"/>
    <cellStyle name="Comma 2 5 2 2 2 2" xfId="18270" xr:uid="{9CAEC801-3AFA-438B-833C-871C0A1F929E}"/>
    <cellStyle name="Comma 2 5 2 2 2 2 2" xfId="28619" xr:uid="{01EA986B-7D7A-49E4-8D59-363EDDF5D4A6}"/>
    <cellStyle name="Comma 2 5 2 2 2 3" xfId="23450" xr:uid="{7C9B9C28-5CBF-47EF-89B9-5A1627290CA9}"/>
    <cellStyle name="Comma 2 5 2 2 3" xfId="18009" xr:uid="{7282D309-EB04-48D6-8CA2-60DA662260D4}"/>
    <cellStyle name="Comma 2 5 2 2 3 2" xfId="28358" xr:uid="{337440CE-50A5-4CB2-9203-F0249F6520CF}"/>
    <cellStyle name="Comma 2 5 2 2 4" xfId="23189" xr:uid="{AFBD2A29-E5AD-4BAA-9D5F-A87DFE64E868}"/>
    <cellStyle name="Comma 2 5 2 3" xfId="176" xr:uid="{13507C8D-21C3-4722-AA9B-FD31597D42CB}"/>
    <cellStyle name="Comma 2 5 2 3 2" xfId="441" xr:uid="{DF543B1D-CD7D-492B-8431-E087BA3F7412}"/>
    <cellStyle name="Comma 2 5 2 3 2 2" xfId="18271" xr:uid="{CC0C64E9-E88D-4CFD-BF60-0DA82CA6DAC0}"/>
    <cellStyle name="Comma 2 5 2 3 2 2 2" xfId="28620" xr:uid="{D649F6BB-C5A5-4F3A-8022-9882D119A28A}"/>
    <cellStyle name="Comma 2 5 2 3 2 3" xfId="23451" xr:uid="{FA39DCF8-A618-49BD-AC4C-16BE63EC092A}"/>
    <cellStyle name="Comma 2 5 2 3 3" xfId="18010" xr:uid="{50CC5266-68C1-45BA-865E-B8C061DE7984}"/>
    <cellStyle name="Comma 2 5 2 3 3 2" xfId="28359" xr:uid="{0B8170B4-DFBC-4FBF-A16B-F78F1EBC82A1}"/>
    <cellStyle name="Comma 2 5 2 3 4" xfId="23190" xr:uid="{E9003CEE-2CEA-481A-9C4A-28FFC1257BA8}"/>
    <cellStyle name="Comma 2 5 2 4" xfId="439" xr:uid="{A9E6B8A3-9972-4968-B2F7-06C15E58F120}"/>
    <cellStyle name="Comma 2 5 2 4 2" xfId="18269" xr:uid="{262AEDEB-6A89-4323-8436-2F1451C4EEA2}"/>
    <cellStyle name="Comma 2 5 2 4 2 2" xfId="28618" xr:uid="{3FB0F0DB-1FB6-4572-891F-D02484F61CC2}"/>
    <cellStyle name="Comma 2 5 2 4 3" xfId="23449" xr:uid="{87090B7E-CE18-4497-8CAD-26ED50DA1477}"/>
    <cellStyle name="Comma 2 5 2 5" xfId="15122" xr:uid="{C0B0D2CD-B35F-4E62-946F-190DB6BFF5CE}"/>
    <cellStyle name="Comma 2 5 2 6" xfId="18008" xr:uid="{748C5EC3-8E7A-48A6-B7F6-5FC1E20920A1}"/>
    <cellStyle name="Comma 2 5 2 6 2" xfId="28357" xr:uid="{26890391-7FA6-43D6-8727-95D5E5262F69}"/>
    <cellStyle name="Comma 2 5 2 7" xfId="23188" xr:uid="{10FA823C-572B-48E8-BC3E-2035520A5E5B}"/>
    <cellStyle name="Comma 2 5 3" xfId="177" xr:uid="{A8A6353E-3689-4B1D-9600-55D993C3D6E6}"/>
    <cellStyle name="Comma 2 5 3 2" xfId="178" xr:uid="{E623305B-6EB7-480F-AE2B-EE8F6BE992E1}"/>
    <cellStyle name="Comma 2 5 3 2 2" xfId="443" xr:uid="{C8DC34E9-E3A5-4BCE-89A1-7E0A0A16464D}"/>
    <cellStyle name="Comma 2 5 3 2 2 2" xfId="18273" xr:uid="{900A48FD-80ED-4EBA-A17D-F8B127E6388E}"/>
    <cellStyle name="Comma 2 5 3 2 2 2 2" xfId="28622" xr:uid="{97CAB8B1-91ED-49CE-A3DE-E3A13EB7F1E5}"/>
    <cellStyle name="Comma 2 5 3 2 2 3" xfId="23453" xr:uid="{DA56CFAA-9AD2-493D-81C8-539842EA2FB5}"/>
    <cellStyle name="Comma 2 5 3 2 3" xfId="18012" xr:uid="{4D08EACF-68D1-40FE-AD1B-6DEE2807C6DE}"/>
    <cellStyle name="Comma 2 5 3 2 3 2" xfId="28361" xr:uid="{7BC4330E-7D5F-4BC6-8401-DA155AD6116D}"/>
    <cellStyle name="Comma 2 5 3 2 4" xfId="23192" xr:uid="{65DBF680-56BC-4BFC-9E7B-FDAE2A6E1D71}"/>
    <cellStyle name="Comma 2 5 3 3" xfId="442" xr:uid="{4D8AF44C-D99B-458E-BD9B-AE70523698CB}"/>
    <cellStyle name="Comma 2 5 3 3 2" xfId="18272" xr:uid="{58F656D8-139B-41DA-9506-517A875A2F99}"/>
    <cellStyle name="Comma 2 5 3 3 2 2" xfId="28621" xr:uid="{6E1EC005-B439-4030-975E-D18929AF0452}"/>
    <cellStyle name="Comma 2 5 3 3 3" xfId="23452" xr:uid="{E9C7D570-8041-41FA-A679-5E29DE4A4741}"/>
    <cellStyle name="Comma 2 5 3 4" xfId="18011" xr:uid="{A4B80487-C05F-47D7-B8B9-785978CBE0B5}"/>
    <cellStyle name="Comma 2 5 3 4 2" xfId="28360" xr:uid="{45859CBB-2AA3-414B-A901-36F1E279C80E}"/>
    <cellStyle name="Comma 2 5 3 5" xfId="23191" xr:uid="{67EB46C9-1E50-4FE9-B768-CD1A4021026D}"/>
    <cellStyle name="Comma 2 5 4" xfId="179" xr:uid="{BCC4C178-D0CA-4507-8284-A9631B43AA40}"/>
    <cellStyle name="Comma 2 5 4 2" xfId="444" xr:uid="{C0EF5D52-C8C4-4E14-B016-DB90A71A009A}"/>
    <cellStyle name="Comma 2 5 4 2 2" xfId="18274" xr:uid="{4ADFB4B4-524F-4562-A6F4-EA79D07E4D32}"/>
    <cellStyle name="Comma 2 5 4 2 2 2" xfId="28623" xr:uid="{D33CF9AE-D54A-4101-97F6-4A4CAAC865CF}"/>
    <cellStyle name="Comma 2 5 4 2 3" xfId="23454" xr:uid="{21533D0B-97A6-4C51-AFD8-BC1E59CED0ED}"/>
    <cellStyle name="Comma 2 5 4 3" xfId="18013" xr:uid="{EAD05C5A-2FE9-44FE-B819-7BC834A952EA}"/>
    <cellStyle name="Comma 2 5 4 3 2" xfId="28362" xr:uid="{02A83668-55D0-4F05-AA95-6436CF2D39D2}"/>
    <cellStyle name="Comma 2 5 4 4" xfId="23193" xr:uid="{EB66AFF1-903F-43EF-B307-382A8761ED59}"/>
    <cellStyle name="Comma 2 5 5" xfId="180" xr:uid="{D080D7EB-809B-46A2-B870-FBB570384113}"/>
    <cellStyle name="Comma 2 5 5 2" xfId="445" xr:uid="{EDB4B896-B663-4BCD-AFD4-4CF0CCA7B9C6}"/>
    <cellStyle name="Comma 2 5 5 2 2" xfId="18275" xr:uid="{73C962C7-7D35-4BE2-B247-BCC7A99A488E}"/>
    <cellStyle name="Comma 2 5 5 2 2 2" xfId="28624" xr:uid="{F5953083-03C7-47AA-8372-4E57B490C883}"/>
    <cellStyle name="Comma 2 5 5 2 3" xfId="23455" xr:uid="{1B0C069D-16C1-4A5D-B9F1-9F7B0354159F}"/>
    <cellStyle name="Comma 2 5 5 3" xfId="18014" xr:uid="{B5885A98-0A83-4DC4-89CD-BA319CD360E8}"/>
    <cellStyle name="Comma 2 5 5 3 2" xfId="28363" xr:uid="{B8AFF985-0B68-44EA-BAF6-6BA4BB3EF7BE}"/>
    <cellStyle name="Comma 2 5 5 4" xfId="23194" xr:uid="{8D8315C0-7864-47E1-B268-C71BE2C53BF1}"/>
    <cellStyle name="Comma 2 5 6" xfId="438" xr:uid="{94079653-BE7C-4F31-BC12-B3DFD3BDC643}"/>
    <cellStyle name="Comma 2 5 6 2" xfId="18268" xr:uid="{D94BFCEF-4767-4E12-8518-103F09756DE9}"/>
    <cellStyle name="Comma 2 5 6 2 2" xfId="28617" xr:uid="{354B0C95-C796-4AF8-BAC6-C9E2823E8A11}"/>
    <cellStyle name="Comma 2 5 6 3" xfId="23448" xr:uid="{2A3A6B23-7270-4F1A-98DE-9F25DD12888B}"/>
    <cellStyle name="Comma 2 5 7" xfId="15123" xr:uid="{3F3C5DB5-20EA-4B96-BF3E-D42B31D4F613}"/>
    <cellStyle name="Comma 2 5 8" xfId="18007" xr:uid="{D7F50D16-3189-47EE-A916-D8EA85688D10}"/>
    <cellStyle name="Comma 2 5 8 2" xfId="28356" xr:uid="{18341B64-CAE6-4C24-B3A5-0F55D4E5D9B3}"/>
    <cellStyle name="Comma 2 5 9" xfId="23187" xr:uid="{998216AC-4B6D-47AA-A2D9-3517460CC6D5}"/>
    <cellStyle name="Comma 2 6" xfId="181" xr:uid="{AE8E6051-2FBC-41DD-BF3C-DB043667992C}"/>
    <cellStyle name="Comma 2 6 2" xfId="182" xr:uid="{D6A1F8B2-91B7-4CD4-91BA-24A5C4ECDA4E}"/>
    <cellStyle name="Comma 2 6 2 2" xfId="183" xr:uid="{59D01E2A-0A89-469B-8B28-B4536DD987A0}"/>
    <cellStyle name="Comma 2 6 2 2 2" xfId="448" xr:uid="{6A18D100-406E-4FC6-97D3-6BC5EAC2CE1C}"/>
    <cellStyle name="Comma 2 6 2 2 2 2" xfId="18278" xr:uid="{3D500139-5456-4D34-9273-8DF3606DE537}"/>
    <cellStyle name="Comma 2 6 2 2 2 2 2" xfId="28627" xr:uid="{B8F03A5D-94E5-4ED5-8226-540628D842FE}"/>
    <cellStyle name="Comma 2 6 2 2 2 3" xfId="23458" xr:uid="{73F77224-445B-4F95-822C-C279A5F4D8BF}"/>
    <cellStyle name="Comma 2 6 2 2 3" xfId="18017" xr:uid="{22044F39-AB9C-48CB-ABC9-B8139E143EC8}"/>
    <cellStyle name="Comma 2 6 2 2 3 2" xfId="28366" xr:uid="{9922D3C9-0552-4737-AD85-44B583276198}"/>
    <cellStyle name="Comma 2 6 2 2 4" xfId="23197" xr:uid="{FD5B8F9B-196A-4D58-82BB-25ACC4DC653B}"/>
    <cellStyle name="Comma 2 6 2 3" xfId="184" xr:uid="{9914FCD4-6FB1-4D97-AB7F-53D491DFD9B0}"/>
    <cellStyle name="Comma 2 6 2 3 2" xfId="449" xr:uid="{2526EDC4-C349-452C-9322-4300F038FCCD}"/>
    <cellStyle name="Comma 2 6 2 3 2 2" xfId="18279" xr:uid="{9CE332ED-DBF2-4F72-897E-EF9B0A448C3A}"/>
    <cellStyle name="Comma 2 6 2 3 2 2 2" xfId="28628" xr:uid="{1677C641-BE11-4D6C-AF97-00E19E838E1E}"/>
    <cellStyle name="Comma 2 6 2 3 2 3" xfId="23459" xr:uid="{593B0E5D-BA79-4DD4-95B5-E2F7EE8E7EB7}"/>
    <cellStyle name="Comma 2 6 2 3 3" xfId="18018" xr:uid="{B1C39D7F-FC89-4701-866E-D975B51A3DB7}"/>
    <cellStyle name="Comma 2 6 2 3 3 2" xfId="28367" xr:uid="{98D7534B-5A70-4F81-BC77-2D2F48B4A103}"/>
    <cellStyle name="Comma 2 6 2 3 4" xfId="23198" xr:uid="{B755DC4F-55A6-4B9A-BB9C-27CC069DF87F}"/>
    <cellStyle name="Comma 2 6 2 4" xfId="447" xr:uid="{5109B808-30FD-46DF-BF54-460F87E8AE19}"/>
    <cellStyle name="Comma 2 6 2 4 2" xfId="18277" xr:uid="{3774C2C0-B0F4-4875-BC00-209DBE777CA1}"/>
    <cellStyle name="Comma 2 6 2 4 2 2" xfId="28626" xr:uid="{ECE2C3E9-A4A5-423E-B3C7-6D823AEC4785}"/>
    <cellStyle name="Comma 2 6 2 4 3" xfId="23457" xr:uid="{92A359F9-3569-44CF-864E-CC5854D3C264}"/>
    <cellStyle name="Comma 2 6 2 5" xfId="15124" xr:uid="{1BF578B1-D29D-4F76-84CE-0F6795F2572F}"/>
    <cellStyle name="Comma 2 6 2 6" xfId="18016" xr:uid="{156C4DE0-27DE-4597-8887-B0860CDF3000}"/>
    <cellStyle name="Comma 2 6 2 6 2" xfId="28365" xr:uid="{ED86B14A-7DFB-403A-824C-772412738E1D}"/>
    <cellStyle name="Comma 2 6 2 7" xfId="23196" xr:uid="{27FDA9CD-C00F-495C-86D4-F031267B8692}"/>
    <cellStyle name="Comma 2 6 3" xfId="185" xr:uid="{8F8076F7-D67C-42B6-B9B6-812EA76A3F00}"/>
    <cellStyle name="Comma 2 6 3 2" xfId="186" xr:uid="{A8C39744-8D99-4441-9224-72BA81BD0FB4}"/>
    <cellStyle name="Comma 2 6 3 2 2" xfId="451" xr:uid="{1F6620C3-F3A8-40CE-AB52-52A5C5EB0A79}"/>
    <cellStyle name="Comma 2 6 3 2 2 2" xfId="18281" xr:uid="{CC2EA9D9-FFF4-4327-BEF2-59413B9BF1A8}"/>
    <cellStyle name="Comma 2 6 3 2 2 2 2" xfId="28630" xr:uid="{832A184F-4837-46C3-94DC-FABE15D97A8F}"/>
    <cellStyle name="Comma 2 6 3 2 2 3" xfId="23461" xr:uid="{F46DF457-5478-4EEF-8D81-6AC2797CE03B}"/>
    <cellStyle name="Comma 2 6 3 2 3" xfId="18020" xr:uid="{245BBD25-AFAE-439C-9525-8871BA42AC66}"/>
    <cellStyle name="Comma 2 6 3 2 3 2" xfId="28369" xr:uid="{400FE9A5-39C6-4EF1-9867-1DDD3C46092A}"/>
    <cellStyle name="Comma 2 6 3 2 4" xfId="23200" xr:uid="{3E969FDE-0D79-4DE9-A32C-6F84196E0F21}"/>
    <cellStyle name="Comma 2 6 3 3" xfId="450" xr:uid="{D8460600-5C03-4C8C-B2C1-0B1B355853E9}"/>
    <cellStyle name="Comma 2 6 3 3 2" xfId="18280" xr:uid="{361B8CBB-074A-40CA-8591-F1EE1ACB2927}"/>
    <cellStyle name="Comma 2 6 3 3 2 2" xfId="28629" xr:uid="{75AFDC4C-9668-4C21-A6A9-8EEC0C9D5631}"/>
    <cellStyle name="Comma 2 6 3 3 3" xfId="23460" xr:uid="{93D44BB0-4AAD-47EB-913E-CF9EC99769CC}"/>
    <cellStyle name="Comma 2 6 3 4" xfId="15125" xr:uid="{17840E35-BA78-4BE5-8C0C-451012BF6F04}"/>
    <cellStyle name="Comma 2 6 3 5" xfId="18019" xr:uid="{BB107341-74EB-45D9-93FF-9C6E31706478}"/>
    <cellStyle name="Comma 2 6 3 5 2" xfId="28368" xr:uid="{65AEEB31-6145-4BD2-B463-7060E3943F35}"/>
    <cellStyle name="Comma 2 6 3 6" xfId="23199" xr:uid="{0BC2A528-D25C-4066-A34E-CBF6524FEA04}"/>
    <cellStyle name="Comma 2 6 4" xfId="187" xr:uid="{263E3614-87D8-46A3-A520-3C29599D9746}"/>
    <cellStyle name="Comma 2 6 4 2" xfId="452" xr:uid="{47758C4F-C9B9-4B11-BE60-A03B35C585D9}"/>
    <cellStyle name="Comma 2 6 4 2 2" xfId="18282" xr:uid="{8DDB9BF3-B35E-49E2-BFA1-2D9D90751CCF}"/>
    <cellStyle name="Comma 2 6 4 2 2 2" xfId="28631" xr:uid="{6EA08D2E-17BD-4D94-A930-EB9B62891425}"/>
    <cellStyle name="Comma 2 6 4 2 3" xfId="23462" xr:uid="{AD56E4AF-3DFE-4D73-8D74-14C13B19E2AE}"/>
    <cellStyle name="Comma 2 6 4 3" xfId="18021" xr:uid="{1E2A22BB-7A6E-4107-AA31-EA4F5F736D5C}"/>
    <cellStyle name="Comma 2 6 4 3 2" xfId="28370" xr:uid="{5F87005C-802C-4C12-B2C5-DC609EB408CF}"/>
    <cellStyle name="Comma 2 6 4 4" xfId="23201" xr:uid="{A2A7010E-5E47-4590-BBAD-139BBD6D7527}"/>
    <cellStyle name="Comma 2 6 5" xfId="188" xr:uid="{39B643CE-CF0A-4659-938F-7FB7460A547E}"/>
    <cellStyle name="Comma 2 6 5 2" xfId="453" xr:uid="{2C52E304-E0A5-4637-88CA-D0CF293234EB}"/>
    <cellStyle name="Comma 2 6 5 2 2" xfId="18283" xr:uid="{C51A2270-5299-464B-9895-063F90FF5F35}"/>
    <cellStyle name="Comma 2 6 5 2 2 2" xfId="28632" xr:uid="{940C21C8-D15F-4037-B15F-C1EC4DFB3C52}"/>
    <cellStyle name="Comma 2 6 5 2 3" xfId="23463" xr:uid="{186BA056-FCC4-4856-BD22-591ABD7D7A64}"/>
    <cellStyle name="Comma 2 6 5 3" xfId="18022" xr:uid="{E85F3282-6C0F-4B6E-8325-62D19AA3AB63}"/>
    <cellStyle name="Comma 2 6 5 3 2" xfId="28371" xr:uid="{3F863EB5-5BCB-4CF1-B0ED-BA8875BA0718}"/>
    <cellStyle name="Comma 2 6 5 4" xfId="23202" xr:uid="{4F29531A-8B67-4861-A50A-AA8EC4C9C855}"/>
    <cellStyle name="Comma 2 6 6" xfId="446" xr:uid="{D268242C-A73E-4EFA-816D-0BD00549AB7E}"/>
    <cellStyle name="Comma 2 6 6 2" xfId="18276" xr:uid="{38933740-9BA9-42CE-ACE5-4AF785FC895D}"/>
    <cellStyle name="Comma 2 6 6 2 2" xfId="28625" xr:uid="{EDB9ABD0-E9BC-4EB8-8B01-995A1F01D1A2}"/>
    <cellStyle name="Comma 2 6 6 3" xfId="23456" xr:uid="{10E30D5F-E1DE-4B76-8377-24B87E3EBD1D}"/>
    <cellStyle name="Comma 2 6 7" xfId="15126" xr:uid="{D2C153E7-2E64-43D9-A472-D75197ED34F6}"/>
    <cellStyle name="Comma 2 6 8" xfId="18015" xr:uid="{8A7085CA-6BC2-471F-9922-577595C78780}"/>
    <cellStyle name="Comma 2 6 8 2" xfId="28364" xr:uid="{0B164659-4446-4836-BC71-48EA83B098B6}"/>
    <cellStyle name="Comma 2 6 9" xfId="23195" xr:uid="{DBA34EC9-C241-42F7-B67E-CC0B02A8D129}"/>
    <cellStyle name="Comma 2 7" xfId="189" xr:uid="{91C72B36-DD21-47C1-A972-341DBBBBCE63}"/>
    <cellStyle name="Comma 2 7 2" xfId="190" xr:uid="{3CA6EA63-9BD6-4BE1-9FE6-6BFBC36A368B}"/>
    <cellStyle name="Comma 2 7 2 2" xfId="455" xr:uid="{21D9BA4D-68F3-451D-BAA7-D9DE9CFF05AD}"/>
    <cellStyle name="Comma 2 7 2 2 2" xfId="18285" xr:uid="{E758DDDA-D559-4C21-86C9-7D82A7D47058}"/>
    <cellStyle name="Comma 2 7 2 2 2 2" xfId="28634" xr:uid="{E9E75737-821C-47DF-86F1-A54ABA186FDD}"/>
    <cellStyle name="Comma 2 7 2 2 3" xfId="23465" xr:uid="{C3F16ECB-D828-48C4-B4AC-A1AD60D9566D}"/>
    <cellStyle name="Comma 2 7 2 3" xfId="18024" xr:uid="{34440ED9-8624-465A-B3CE-22833778B5C7}"/>
    <cellStyle name="Comma 2 7 2 3 2" xfId="28373" xr:uid="{B82FDAA5-C9A3-4897-89A5-2DAD4699A0FC}"/>
    <cellStyle name="Comma 2 7 2 4" xfId="23204" xr:uid="{5E15DFDB-CD0E-4692-BFC6-9E7250573BD2}"/>
    <cellStyle name="Comma 2 7 3" xfId="191" xr:uid="{2673A854-A66F-4D67-B3DC-307E166B2BFA}"/>
    <cellStyle name="Comma 2 7 3 2" xfId="456" xr:uid="{6CF490B6-BECC-4ED1-8C5A-E5F0E0BCC64D}"/>
    <cellStyle name="Comma 2 7 3 2 2" xfId="18286" xr:uid="{6309491A-EF23-4CAF-B969-D0591A0423DF}"/>
    <cellStyle name="Comma 2 7 3 2 2 2" xfId="28635" xr:uid="{096B96C4-FA4C-464A-A111-9E6FE3105196}"/>
    <cellStyle name="Comma 2 7 3 2 3" xfId="23466" xr:uid="{03A80F6A-818C-44D9-8263-FC2CE83DA3B3}"/>
    <cellStyle name="Comma 2 7 3 3" xfId="18025" xr:uid="{4B91D861-4B7D-4C62-A52E-2729558D5EFA}"/>
    <cellStyle name="Comma 2 7 3 3 2" xfId="28374" xr:uid="{C08E1333-FCCA-4CEC-94E5-903DF78746F3}"/>
    <cellStyle name="Comma 2 7 3 4" xfId="23205" xr:uid="{78117E3C-220A-4B0E-9231-186969D92CF3}"/>
    <cellStyle name="Comma 2 7 4" xfId="454" xr:uid="{7241B8E2-05CB-48A4-8727-6866BB022017}"/>
    <cellStyle name="Comma 2 7 4 2" xfId="18284" xr:uid="{D8012260-8939-4C84-A684-FE72BF204543}"/>
    <cellStyle name="Comma 2 7 4 2 2" xfId="28633" xr:uid="{D8FCD6D7-4406-45BA-BE3E-87F19A42CA1F}"/>
    <cellStyle name="Comma 2 7 4 3" xfId="23464" xr:uid="{DCD300E4-46ED-4614-9466-505C3B2EBF55}"/>
    <cellStyle name="Comma 2 7 5" xfId="18023" xr:uid="{0F21C786-2C73-42D8-849F-C65EF206ACCC}"/>
    <cellStyle name="Comma 2 7 5 2" xfId="28372" xr:uid="{17568E2C-5A33-441C-9AFF-7C0DCF8755EF}"/>
    <cellStyle name="Comma 2 7 6" xfId="23203" xr:uid="{48DD9B56-8846-4F3B-A125-D54327F31812}"/>
    <cellStyle name="Comma 2 8" xfId="192" xr:uid="{98131FEB-29E9-4152-A5D3-B255BE432934}"/>
    <cellStyle name="Comma 2 8 2" xfId="193" xr:uid="{911F8ECE-E51B-4A20-88A9-248A699A26AD}"/>
    <cellStyle name="Comma 2 8 2 2" xfId="458" xr:uid="{388626F1-D86C-4439-AD09-DC45F34603C3}"/>
    <cellStyle name="Comma 2 8 2 2 2" xfId="18288" xr:uid="{E5FB9572-67A5-48B8-8B29-7A8F573981EB}"/>
    <cellStyle name="Comma 2 8 2 2 2 2" xfId="28637" xr:uid="{E2869CE9-AA6C-4BBD-AF7F-F2DE87AA317E}"/>
    <cellStyle name="Comma 2 8 2 2 3" xfId="23468" xr:uid="{334EDB7F-147D-4F2B-A28C-0992ADBD2BCF}"/>
    <cellStyle name="Comma 2 8 2 3" xfId="18027" xr:uid="{731AD505-CF42-43AA-ADA5-5935D2EC1191}"/>
    <cellStyle name="Comma 2 8 2 3 2" xfId="28376" xr:uid="{02C95BFD-EBC6-4D99-9B1D-1D56AEC8043E}"/>
    <cellStyle name="Comma 2 8 2 4" xfId="23207" xr:uid="{F3FBCA50-5E34-4E1C-A26E-205BB6F9FFB6}"/>
    <cellStyle name="Comma 2 8 3" xfId="457" xr:uid="{91EA5FC0-EC06-4AF0-A91D-1E909EDF4AD8}"/>
    <cellStyle name="Comma 2 8 3 2" xfId="18287" xr:uid="{F466CA11-30CA-49EB-B95C-2E409D6E83C6}"/>
    <cellStyle name="Comma 2 8 3 2 2" xfId="28636" xr:uid="{54DA0DA3-872B-499C-B1ED-0DAB22EFB5EB}"/>
    <cellStyle name="Comma 2 8 3 3" xfId="23467" xr:uid="{E0BB1C90-BF61-4BB1-B4F0-B96EDC5D0419}"/>
    <cellStyle name="Comma 2 8 4" xfId="18026" xr:uid="{DD3CF7C6-0F5F-4FBE-8773-C503D37DED99}"/>
    <cellStyle name="Comma 2 8 4 2" xfId="28375" xr:uid="{0CBB5B7A-F533-4399-BC04-1A4764D7CC10}"/>
    <cellStyle name="Comma 2 8 5" xfId="23206" xr:uid="{99E92109-4A71-4DCB-B293-AE9B732D0635}"/>
    <cellStyle name="Comma 2 9" xfId="194" xr:uid="{D37549A2-6696-450F-BC92-225B50496B09}"/>
    <cellStyle name="Comma 2 9 2" xfId="459" xr:uid="{88F0FF31-1F8E-4135-8703-8D274E30D868}"/>
    <cellStyle name="Comma 2 9 2 2" xfId="18289" xr:uid="{AADC829E-8933-4398-B567-085E88A95EBE}"/>
    <cellStyle name="Comma 2 9 2 2 2" xfId="28638" xr:uid="{2FC824E0-BAE5-4C90-832A-BBC4E142AC34}"/>
    <cellStyle name="Comma 2 9 2 3" xfId="23469" xr:uid="{441ABB08-0538-4BC6-931D-42845CD4B51A}"/>
    <cellStyle name="Comma 2 9 3" xfId="18028" xr:uid="{29C033F4-B456-4C73-975B-E57145C976DE}"/>
    <cellStyle name="Comma 2 9 3 2" xfId="28377" xr:uid="{4E20222A-1D36-4B4F-9AC1-DD8D9B9A6EFC}"/>
    <cellStyle name="Comma 2 9 4" xfId="23208" xr:uid="{3B495445-8149-45EB-940D-C3107F4D6930}"/>
    <cellStyle name="Comma 20" xfId="17037" xr:uid="{45910D7F-CADE-4C12-A0C1-B3C846004535}"/>
    <cellStyle name="Comma 21" xfId="17038" xr:uid="{BBAF6D07-2320-4F7C-AEF9-7F1F9BF08991}"/>
    <cellStyle name="Comma 22" xfId="17039" xr:uid="{B11F7DD3-A490-45A0-8374-C6033B940F5F}"/>
    <cellStyle name="Comma 23" xfId="17040" xr:uid="{F06D4BD7-1A4F-484C-B8A1-C7BECAACAD61}"/>
    <cellStyle name="Comma 24" xfId="17041" xr:uid="{10185A0F-6795-420A-9034-5C88D0BA6F8C}"/>
    <cellStyle name="Comma 25" xfId="17042" xr:uid="{C95E1976-909D-4508-A6E1-CD54E9F53369}"/>
    <cellStyle name="Comma 26" xfId="17043" xr:uid="{94CCBD80-C036-49B2-AF1C-DD44B06BF16D}"/>
    <cellStyle name="Comma 27" xfId="17044" xr:uid="{6352C073-045A-40F6-A13B-8C4B9584E5CC}"/>
    <cellStyle name="Comma 28" xfId="33399" xr:uid="{532613D5-269A-45EB-BD27-95010BFCF07F}"/>
    <cellStyle name="Comma 29" xfId="33401" xr:uid="{06416691-D245-415F-8700-FBF8E0D17761}"/>
    <cellStyle name="Comma 3" xfId="17" xr:uid="{BFCC6878-D6B6-47DF-A94B-0655195FCBE8}"/>
    <cellStyle name="Comma 3 10" xfId="567" xr:uid="{7D34F158-ACFA-47CA-9E9C-F54E6DB4F45E}"/>
    <cellStyle name="Comma 3 10 2" xfId="568" xr:uid="{508FA182-F7F6-4812-9F05-DE83C9293ED2}"/>
    <cellStyle name="Comma 3 11" xfId="569" xr:uid="{B38717D1-1527-425A-BFE3-A91B3F77716D}"/>
    <cellStyle name="Comma 3 11 2" xfId="570" xr:uid="{C2A8C038-0C46-4807-B4B3-653863AFF344}"/>
    <cellStyle name="Comma 3 12" xfId="571" xr:uid="{7E5C8E5C-2352-440D-B535-9717198A3CA0}"/>
    <cellStyle name="Comma 3 12 2" xfId="572" xr:uid="{A173C3F9-CD19-4E4F-8F46-F58AF404AB60}"/>
    <cellStyle name="Comma 3 13" xfId="573" xr:uid="{9434EB7B-F361-49FC-9EF6-9FA9DB6E49D2}"/>
    <cellStyle name="Comma 3 13 2" xfId="574" xr:uid="{160F58D6-85DC-4DAF-8A7A-6119DB7B3AB9}"/>
    <cellStyle name="Comma 3 14" xfId="575" xr:uid="{A3A096EB-2C99-42EB-B098-0EC07495E4FB}"/>
    <cellStyle name="Comma 3 14 2" xfId="576" xr:uid="{463C7F07-384C-4897-8D2C-EA6E9622640A}"/>
    <cellStyle name="Comma 3 15" xfId="577" xr:uid="{60A874B5-3577-4BC5-8AE4-B0EBC88AA976}"/>
    <cellStyle name="Comma 3 15 2" xfId="578" xr:uid="{65C4C41C-28EA-484C-B702-3FC5DD0629D9}"/>
    <cellStyle name="Comma 3 16" xfId="579" xr:uid="{B8CBF7FA-B15E-4DBC-A575-72B8C85A12F6}"/>
    <cellStyle name="Comma 3 16 2" xfId="580" xr:uid="{077443BC-253D-44D7-8007-78144FB36B0A}"/>
    <cellStyle name="Comma 3 17" xfId="581" xr:uid="{0E57F76C-E2D2-41C3-BCCB-7EC562CBE9D4}"/>
    <cellStyle name="Comma 3 17 2" xfId="582" xr:uid="{C745F7A2-6A8C-499A-83A8-9FB50101FD0A}"/>
    <cellStyle name="Comma 3 18" xfId="583" xr:uid="{8E537184-72C9-4CB2-B3E6-FB15B3D89103}"/>
    <cellStyle name="Comma 3 18 2" xfId="584" xr:uid="{19016154-A12D-4A28-8F63-15DA1C147986}"/>
    <cellStyle name="Comma 3 19" xfId="585" xr:uid="{A24B193C-18F9-46A1-8B21-8CE28A117342}"/>
    <cellStyle name="Comma 3 19 2" xfId="586" xr:uid="{7F763871-AFA6-4F12-9043-80563557FAED}"/>
    <cellStyle name="Comma 3 2" xfId="18" xr:uid="{DAB0DD89-6ED5-48C0-9B85-84143D0769A3}"/>
    <cellStyle name="Comma 3 2 2" xfId="587" xr:uid="{5624F5F7-3DF8-4421-9E8B-C31E44D613AA}"/>
    <cellStyle name="Comma 3 20" xfId="588" xr:uid="{2541E666-C229-47AE-A88E-FAD424A32BAF}"/>
    <cellStyle name="Comma 3 20 2" xfId="589" xr:uid="{34CB401D-392B-466F-BF4C-2D0AA9B101ED}"/>
    <cellStyle name="Comma 3 21" xfId="590" xr:uid="{F70A0912-FB00-43B2-BBF0-60E702A6F10B}"/>
    <cellStyle name="Comma 3 21 2" xfId="591" xr:uid="{1696F6A1-E57A-4B7E-AA0A-6EC4F6495301}"/>
    <cellStyle name="Comma 3 22" xfId="592" xr:uid="{C48E7771-8774-4F7B-8521-CCD5E8CF349B}"/>
    <cellStyle name="Comma 3 22 2" xfId="593" xr:uid="{0BC3E28E-1605-4951-B30F-72D5494678C5}"/>
    <cellStyle name="Comma 3 23" xfId="594" xr:uid="{B907F1E9-DE25-4612-8FF6-A3E1BF64D393}"/>
    <cellStyle name="Comma 3 23 2" xfId="595" xr:uid="{ACF075B1-2310-4135-A47B-2047E1784853}"/>
    <cellStyle name="Comma 3 24" xfId="596" xr:uid="{0FC9970F-E460-4D90-8557-327487D9EEAC}"/>
    <cellStyle name="Comma 3 24 2" xfId="597" xr:uid="{658AB47D-2393-4531-B055-F0E3F488F351}"/>
    <cellStyle name="Comma 3 25" xfId="598" xr:uid="{A7102B98-82C1-47D7-AD94-4BF2B3DC239B}"/>
    <cellStyle name="Comma 3 3" xfId="19" xr:uid="{F7600E6D-9E72-4007-B461-3D43FDF148B6}"/>
    <cellStyle name="Comma 3 3 10" xfId="599" xr:uid="{8B0BFB67-665B-457C-B543-C90D6AD0676C}"/>
    <cellStyle name="Comma 3 3 10 2" xfId="18397" xr:uid="{F4D6C68A-C9D4-4FB0-A4DB-890427C6D101}"/>
    <cellStyle name="Comma 3 3 10 2 2" xfId="28746" xr:uid="{10EF94E4-404B-4054-B69B-65AFF18E89EE}"/>
    <cellStyle name="Comma 3 3 10 3" xfId="23577" xr:uid="{32C530C9-622A-4EC7-8817-886EFB54D37F}"/>
    <cellStyle name="Comma 3 3 11" xfId="17872" xr:uid="{1784F2E2-358C-4F9B-B21C-2B724DB12421}"/>
    <cellStyle name="Comma 3 3 11 2" xfId="28221" xr:uid="{CE41B286-39A8-4BC3-9C71-09B6BD577706}"/>
    <cellStyle name="Comma 3 3 12" xfId="23052" xr:uid="{57B46216-64D7-4EFC-B4ED-B183B0CFF0FF}"/>
    <cellStyle name="Comma 3 3 2" xfId="20" xr:uid="{D3393BDC-B264-46AC-B253-25243E754DC4}"/>
    <cellStyle name="Comma 3 3 2 2" xfId="21" xr:uid="{AB0F08C5-9C97-44D5-A4C6-04D8D2811E77}"/>
    <cellStyle name="Comma 3 3 2 2 2" xfId="305" xr:uid="{5495CE22-C154-4DA6-ACA9-EC4857C4A64A}"/>
    <cellStyle name="Comma 3 3 2 2 2 2" xfId="18135" xr:uid="{F8E29BED-2A89-4868-9A03-42A52ADD9ACC}"/>
    <cellStyle name="Comma 3 3 2 2 2 2 2" xfId="28484" xr:uid="{A581FFC6-7AF9-44F0-8CF4-73BBD66B3F57}"/>
    <cellStyle name="Comma 3 3 2 2 2 3" xfId="23315" xr:uid="{7976019D-7D67-4752-8326-A02BCBD7940E}"/>
    <cellStyle name="Comma 3 3 2 2 3" xfId="14542" xr:uid="{453A0959-F087-4D76-912A-621C7E710A6A}"/>
    <cellStyle name="Comma 3 3 2 2 3 2" xfId="22211" xr:uid="{EF843EC6-14F1-4A78-9CB7-379FF592DA07}"/>
    <cellStyle name="Comma 3 3 2 2 3 2 2" xfId="32560" xr:uid="{40E8916F-400A-49B1-90B0-B846153F26A9}"/>
    <cellStyle name="Comma 3 3 2 2 3 3" xfId="27391" xr:uid="{CDCF526C-5DA2-4113-8115-CB1BEA29810F}"/>
    <cellStyle name="Comma 3 3 2 2 4" xfId="17874" xr:uid="{0D26A6B5-0C55-4D66-87E0-4BBBFC96576E}"/>
    <cellStyle name="Comma 3 3 2 2 4 2" xfId="28223" xr:uid="{8208F5CF-0B3B-4B42-BB3C-C9D1F098199B}"/>
    <cellStyle name="Comma 3 3 2 2 5" xfId="23054" xr:uid="{56C56382-20A9-4B78-8015-C119ACCB4439}"/>
    <cellStyle name="Comma 3 3 2 3" xfId="22" xr:uid="{71173D7A-E568-4FB2-935D-DA886B4AB596}"/>
    <cellStyle name="Comma 3 3 2 3 2" xfId="306" xr:uid="{7E9A313B-5184-47C1-9244-921AF80E4D4A}"/>
    <cellStyle name="Comma 3 3 2 3 2 2" xfId="18136" xr:uid="{B3076D84-BD16-4AFE-B837-B975CC22E9F6}"/>
    <cellStyle name="Comma 3 3 2 3 2 2 2" xfId="28485" xr:uid="{0F85C25B-0659-4327-8AE5-B3FE2F432C83}"/>
    <cellStyle name="Comma 3 3 2 3 2 3" xfId="23316" xr:uid="{5E8C5E1F-F6C8-41D8-A83B-46831967418C}"/>
    <cellStyle name="Comma 3 3 2 3 3" xfId="14543" xr:uid="{123A6C8B-5756-499F-B776-83283EA2A169}"/>
    <cellStyle name="Comma 3 3 2 3 3 2" xfId="22212" xr:uid="{18826ECA-32A7-4600-A597-BFD61BDF75FA}"/>
    <cellStyle name="Comma 3 3 2 3 3 2 2" xfId="32561" xr:uid="{FEDFD854-85B1-4F7F-8DC2-14DD3AD07E08}"/>
    <cellStyle name="Comma 3 3 2 3 3 3" xfId="27392" xr:uid="{AA9A1BDB-330D-4892-B2B9-1838639EE644}"/>
    <cellStyle name="Comma 3 3 2 3 4" xfId="17875" xr:uid="{DF511825-E215-4289-A513-7C72486662A5}"/>
    <cellStyle name="Comma 3 3 2 3 4 2" xfId="28224" xr:uid="{1C50D107-5A25-413D-A8AE-8C48966C74DC}"/>
    <cellStyle name="Comma 3 3 2 3 5" xfId="23055" xr:uid="{82EDE3D1-C48F-4DAF-8986-FC5C4CA11D87}"/>
    <cellStyle name="Comma 3 3 2 4" xfId="304" xr:uid="{6314FA69-9824-433B-90B2-47B1E8E90BF0}"/>
    <cellStyle name="Comma 3 3 2 4 2" xfId="15127" xr:uid="{FBD3B010-52AF-44B1-87DB-EA585FAE3778}"/>
    <cellStyle name="Comma 3 3 2 4 3" xfId="18134" xr:uid="{6979A659-C573-40C8-81F8-5073BB727F14}"/>
    <cellStyle name="Comma 3 3 2 4 3 2" xfId="28483" xr:uid="{B25975A7-C7C7-4EF0-B4FB-2F9D5519DBA9}"/>
    <cellStyle name="Comma 3 3 2 4 4" xfId="23314" xr:uid="{33A83784-36A9-4CEC-A4FE-54D3AD9DE364}"/>
    <cellStyle name="Comma 3 3 2 5" xfId="600" xr:uid="{88385CEE-A1C7-43DA-B0F1-23150397DCE3}"/>
    <cellStyle name="Comma 3 3 2 5 2" xfId="18398" xr:uid="{6E3673DB-44F1-4328-B51E-974796911D4C}"/>
    <cellStyle name="Comma 3 3 2 5 2 2" xfId="28747" xr:uid="{80B8687D-0A74-4FFF-A493-94B179B54163}"/>
    <cellStyle name="Comma 3 3 2 5 3" xfId="23578" xr:uid="{05AFBB4E-BBE0-4BBA-ACCE-E450C543BADA}"/>
    <cellStyle name="Comma 3 3 2 6" xfId="17873" xr:uid="{46627E1F-A87D-46E1-82C2-B80A4A9BD686}"/>
    <cellStyle name="Comma 3 3 2 6 2" xfId="28222" xr:uid="{39DAEE5A-31CC-4445-8728-E6C32D5767D2}"/>
    <cellStyle name="Comma 3 3 2 7" xfId="23053" xr:uid="{2B2CADB9-CBB3-4BDE-AB40-903930F79CFC}"/>
    <cellStyle name="Comma 3 3 3" xfId="23" xr:uid="{BD41964D-BECF-439B-A2C7-B199CDA7F732}"/>
    <cellStyle name="Comma 3 3 3 2" xfId="24" xr:uid="{D271F849-5E3F-4B22-8808-7C5116D1CA88}"/>
    <cellStyle name="Comma 3 3 3 2 2" xfId="308" xr:uid="{CC3C480D-8CE1-4EC8-BFD1-1EB46FC5AAE1}"/>
    <cellStyle name="Comma 3 3 3 2 2 2" xfId="18138" xr:uid="{22438373-BB71-4062-AE6F-D0223E209B96}"/>
    <cellStyle name="Comma 3 3 3 2 2 2 2" xfId="28487" xr:uid="{AF998EA1-016B-4F9C-A110-1C3E94A33B7D}"/>
    <cellStyle name="Comma 3 3 3 2 2 3" xfId="23318" xr:uid="{B497C09E-0DEA-4177-B97B-E3062EECFB86}"/>
    <cellStyle name="Comma 3 3 3 2 3" xfId="14544" xr:uid="{8FB3392D-9583-46C9-9B3D-0DE2C8238EDF}"/>
    <cellStyle name="Comma 3 3 3 2 3 2" xfId="22213" xr:uid="{479F8AF1-F0BC-48A2-A75A-BD0874363429}"/>
    <cellStyle name="Comma 3 3 3 2 3 2 2" xfId="32562" xr:uid="{419BB5E6-EA10-4BAA-BE2C-7E07CFD49306}"/>
    <cellStyle name="Comma 3 3 3 2 3 3" xfId="27393" xr:uid="{CADEB698-3FDD-4A7A-98EC-33A1E2B09A44}"/>
    <cellStyle name="Comma 3 3 3 2 4" xfId="17877" xr:uid="{18C258A3-44E4-4D00-BEF5-1CCA216A66C3}"/>
    <cellStyle name="Comma 3 3 3 2 4 2" xfId="28226" xr:uid="{5B9E49AE-7365-4E92-8343-A53304BB0477}"/>
    <cellStyle name="Comma 3 3 3 2 5" xfId="23057" xr:uid="{D72C4708-4585-4495-A915-44CE3F67854B}"/>
    <cellStyle name="Comma 3 3 3 3" xfId="25" xr:uid="{1651EC7F-9D51-4792-A829-F041ACC53BF5}"/>
    <cellStyle name="Comma 3 3 3 3 2" xfId="309" xr:uid="{136514FC-DA4E-43E8-B12B-0060A631A175}"/>
    <cellStyle name="Comma 3 3 3 3 2 2" xfId="18139" xr:uid="{57394E5F-0B03-4B46-9D28-96422672CB83}"/>
    <cellStyle name="Comma 3 3 3 3 2 2 2" xfId="28488" xr:uid="{EAB5F1F7-6A75-4FD6-884B-F5B32CF5CD2E}"/>
    <cellStyle name="Comma 3 3 3 3 2 3" xfId="23319" xr:uid="{F1597165-D3AE-461E-A981-0A101E9A06EC}"/>
    <cellStyle name="Comma 3 3 3 3 3" xfId="14545" xr:uid="{D0CC8AAB-CA9F-4EB5-91B5-60C2D2F95817}"/>
    <cellStyle name="Comma 3 3 3 3 3 2" xfId="22214" xr:uid="{2CDB7BF7-38E9-46E5-9B2A-4B25BE76CC32}"/>
    <cellStyle name="Comma 3 3 3 3 3 2 2" xfId="32563" xr:uid="{DF219277-CC29-41A9-8F3F-65F8179649CE}"/>
    <cellStyle name="Comma 3 3 3 3 3 3" xfId="27394" xr:uid="{637E904C-AAAD-49E6-8016-E3E3D39FDD4A}"/>
    <cellStyle name="Comma 3 3 3 3 4" xfId="17878" xr:uid="{3FB833C6-34BD-460F-B6E6-2B58AEE2EC76}"/>
    <cellStyle name="Comma 3 3 3 3 4 2" xfId="28227" xr:uid="{30EA6332-4759-466A-BD04-37BBF93DA2CC}"/>
    <cellStyle name="Comma 3 3 3 3 5" xfId="23058" xr:uid="{2EEE6A07-1E2E-4A40-AE30-02789A98175D}"/>
    <cellStyle name="Comma 3 3 3 4" xfId="307" xr:uid="{B4A201CC-C383-4698-9902-BC0F723B70FF}"/>
    <cellStyle name="Comma 3 3 3 4 2" xfId="18137" xr:uid="{F5479BF1-D703-404A-A749-5FE522DC549A}"/>
    <cellStyle name="Comma 3 3 3 4 2 2" xfId="28486" xr:uid="{134FFC75-C53F-4206-80BF-B676422C0736}"/>
    <cellStyle name="Comma 3 3 3 4 3" xfId="23317" xr:uid="{B765ADB4-5ECC-4ABF-B2C6-93570857F37C}"/>
    <cellStyle name="Comma 3 3 3 5" xfId="14546" xr:uid="{83E0C3D2-B20F-47D4-A7D6-306434E30442}"/>
    <cellStyle name="Comma 3 3 3 5 2" xfId="22215" xr:uid="{6A54192A-F23F-4298-B861-3878A137CD16}"/>
    <cellStyle name="Comma 3 3 3 5 2 2" xfId="32564" xr:uid="{44A40A6E-9644-4807-809A-8BDA7D0770EB}"/>
    <cellStyle name="Comma 3 3 3 5 3" xfId="27395" xr:uid="{FBFE3325-A5C4-41BF-8F29-701725BDEB8A}"/>
    <cellStyle name="Comma 3 3 3 6" xfId="17876" xr:uid="{7B639A0C-BD7B-4493-8567-1A532C763BEE}"/>
    <cellStyle name="Comma 3 3 3 6 2" xfId="28225" xr:uid="{E41847B8-4128-47D6-B00C-1C247ACFA23E}"/>
    <cellStyle name="Comma 3 3 3 7" xfId="23056" xr:uid="{D3917305-EAF1-41A8-8D2E-FDD531639F6A}"/>
    <cellStyle name="Comma 3 3 4" xfId="26" xr:uid="{43F7056F-85B7-47A2-A092-61BDB164BF8D}"/>
    <cellStyle name="Comma 3 3 4 2" xfId="27" xr:uid="{62A3A11D-2066-45CA-A46C-577357054555}"/>
    <cellStyle name="Comma 3 3 4 2 2" xfId="311" xr:uid="{6660907C-61B3-45D1-B5F7-F21121E840D1}"/>
    <cellStyle name="Comma 3 3 4 2 2 2" xfId="18141" xr:uid="{64D9E2F1-FB2C-405C-97E2-716F80843C42}"/>
    <cellStyle name="Comma 3 3 4 2 2 2 2" xfId="28490" xr:uid="{2336D27A-CDD1-4F1E-B63E-ABEF1CD9D2E7}"/>
    <cellStyle name="Comma 3 3 4 2 2 3" xfId="23321" xr:uid="{E39028C6-4E22-47AE-BCAB-E362B18A623B}"/>
    <cellStyle name="Comma 3 3 4 2 3" xfId="14547" xr:uid="{E14D54AF-79DD-4684-B7AE-411D20F3AC1F}"/>
    <cellStyle name="Comma 3 3 4 2 3 2" xfId="22216" xr:uid="{CCE7EE5F-690C-4A6E-B690-5525FFE199B8}"/>
    <cellStyle name="Comma 3 3 4 2 3 2 2" xfId="32565" xr:uid="{29FDE476-A4D9-4587-ADE1-0B745AB4E752}"/>
    <cellStyle name="Comma 3 3 4 2 3 3" xfId="27396" xr:uid="{231CE764-33B6-42DF-B9D6-51B262AD25F8}"/>
    <cellStyle name="Comma 3 3 4 2 4" xfId="17880" xr:uid="{6534461F-4F3D-43DB-9B9F-D5BB18A5BBF8}"/>
    <cellStyle name="Comma 3 3 4 2 4 2" xfId="28229" xr:uid="{EF7FFC08-32EA-429A-91B8-F232B9D45F1A}"/>
    <cellStyle name="Comma 3 3 4 2 5" xfId="23060" xr:uid="{FB2F36E1-62FA-4062-A794-213625E40B7A}"/>
    <cellStyle name="Comma 3 3 4 3" xfId="28" xr:uid="{DA5896B0-E2C3-4ECD-967A-917170B5A9D3}"/>
    <cellStyle name="Comma 3 3 4 3 2" xfId="312" xr:uid="{5F82B17B-E358-4274-A50E-740B45773864}"/>
    <cellStyle name="Comma 3 3 4 3 2 2" xfId="18142" xr:uid="{610098E9-A331-4FF8-96FB-490B698830EC}"/>
    <cellStyle name="Comma 3 3 4 3 2 2 2" xfId="28491" xr:uid="{09D9DE17-4907-4250-A6BD-37BF90511A97}"/>
    <cellStyle name="Comma 3 3 4 3 2 3" xfId="23322" xr:uid="{B01007C0-40AB-405E-B084-79EF2EB0B1FD}"/>
    <cellStyle name="Comma 3 3 4 3 3" xfId="14548" xr:uid="{BEA1FB7E-0E2A-4AC6-93EC-C31CFCF4C3C8}"/>
    <cellStyle name="Comma 3 3 4 3 3 2" xfId="22217" xr:uid="{E2A42658-ABE7-41E7-A438-74D8346FC9C2}"/>
    <cellStyle name="Comma 3 3 4 3 3 2 2" xfId="32566" xr:uid="{E3D55F58-77CF-4F10-9B76-494E85004443}"/>
    <cellStyle name="Comma 3 3 4 3 3 3" xfId="27397" xr:uid="{33DF07D6-461B-4558-8121-59518A19242A}"/>
    <cellStyle name="Comma 3 3 4 3 4" xfId="17881" xr:uid="{F4A23BC7-E969-4388-9895-36ADAF4AC223}"/>
    <cellStyle name="Comma 3 3 4 3 4 2" xfId="28230" xr:uid="{C3817A32-5D2F-41C3-BC96-24570DD9724A}"/>
    <cellStyle name="Comma 3 3 4 3 5" xfId="23061" xr:uid="{0A2B1F7C-E68B-409D-8007-D6C0B89996D5}"/>
    <cellStyle name="Comma 3 3 4 4" xfId="310" xr:uid="{D315A551-84C5-4176-A23E-233E083F88FC}"/>
    <cellStyle name="Comma 3 3 4 4 2" xfId="18140" xr:uid="{A2264C24-E20F-4376-B50C-5B5B3268F19B}"/>
    <cellStyle name="Comma 3 3 4 4 2 2" xfId="28489" xr:uid="{BCFE00F6-DC4E-4764-805B-647D2370A682}"/>
    <cellStyle name="Comma 3 3 4 4 3" xfId="23320" xr:uid="{8896CBAD-2C7A-4325-A8CC-9A50F8AC1AF3}"/>
    <cellStyle name="Comma 3 3 4 5" xfId="14549" xr:uid="{AFBE082E-FD68-4293-B135-23D60C342876}"/>
    <cellStyle name="Comma 3 3 4 5 2" xfId="22218" xr:uid="{E3D51D46-0D6E-49F9-80D9-36420FFCC000}"/>
    <cellStyle name="Comma 3 3 4 5 2 2" xfId="32567" xr:uid="{C9F308A5-FF05-4C3E-92DB-4BC0A0E6EBB0}"/>
    <cellStyle name="Comma 3 3 4 5 3" xfId="27398" xr:uid="{BCD41F0F-3C9E-4861-98E2-A5A450BD46EF}"/>
    <cellStyle name="Comma 3 3 4 6" xfId="17879" xr:uid="{5A1767EA-C2A6-4020-B9D6-4C115C0B2B1B}"/>
    <cellStyle name="Comma 3 3 4 6 2" xfId="28228" xr:uid="{D83E596A-C7BF-41F4-8161-FD9DBE127259}"/>
    <cellStyle name="Comma 3 3 4 7" xfId="23059" xr:uid="{7106CCCB-A72E-49E0-B5B0-D971DE8FBF3D}"/>
    <cellStyle name="Comma 3 3 5" xfId="29" xr:uid="{202CD67D-8D24-44A8-8EF5-B82EC0B5EA91}"/>
    <cellStyle name="Comma 3 3 5 2" xfId="313" xr:uid="{17D4A48D-FF55-4FE3-BC88-BAF653402664}"/>
    <cellStyle name="Comma 3 3 5 2 2" xfId="18143" xr:uid="{487287EE-D3DA-4CB7-BBDB-0DC0BDE29CE0}"/>
    <cellStyle name="Comma 3 3 5 2 2 2" xfId="28492" xr:uid="{4778DF21-B342-430B-B6CB-69C175A8A6A4}"/>
    <cellStyle name="Comma 3 3 5 2 3" xfId="23323" xr:uid="{9491AC1F-13F2-4A7E-ABBA-2E94CEDEE6E4}"/>
    <cellStyle name="Comma 3 3 5 3" xfId="14550" xr:uid="{3AB91FC6-1646-4C6F-895F-CF816C8625A7}"/>
    <cellStyle name="Comma 3 3 5 3 2" xfId="22219" xr:uid="{81358092-9DB1-40D8-91D5-26881DFA98F0}"/>
    <cellStyle name="Comma 3 3 5 3 2 2" xfId="32568" xr:uid="{042C1B2B-F2C8-41A4-AA7A-E48998AF44FE}"/>
    <cellStyle name="Comma 3 3 5 3 3" xfId="27399" xr:uid="{4106220E-A50A-48C6-B6E2-637FB02DACE9}"/>
    <cellStyle name="Comma 3 3 5 4" xfId="17882" xr:uid="{7FC82E8A-4040-4D35-B5CA-2769DE3BD170}"/>
    <cellStyle name="Comma 3 3 5 4 2" xfId="28231" xr:uid="{7327BD9F-B3FF-42A6-8AFA-731F1399A81C}"/>
    <cellStyle name="Comma 3 3 5 5" xfId="23062" xr:uid="{27F0C4F0-6582-4B66-9F59-CD03329114C8}"/>
    <cellStyle name="Comma 3 3 6" xfId="30" xr:uid="{F60B5302-DE37-47ED-BAF3-869BA551018F}"/>
    <cellStyle name="Comma 3 3 6 2" xfId="314" xr:uid="{9EC4C77E-7EA7-42BA-BCDC-CD905C6FE725}"/>
    <cellStyle name="Comma 3 3 6 2 2" xfId="18144" xr:uid="{762928CF-4CA2-4FB0-89CB-9E83688A5200}"/>
    <cellStyle name="Comma 3 3 6 2 2 2" xfId="28493" xr:uid="{E74529AD-3EE1-476F-BB5C-A5C253A5AB9B}"/>
    <cellStyle name="Comma 3 3 6 2 3" xfId="23324" xr:uid="{AE853590-9BDB-4FAE-9B8E-035DEA1051BA}"/>
    <cellStyle name="Comma 3 3 6 3" xfId="14551" xr:uid="{06867844-06EA-47B5-B459-7D16B1BD849A}"/>
    <cellStyle name="Comma 3 3 6 3 2" xfId="22220" xr:uid="{EA981AE7-FA12-4DAB-AB7C-B028E08CEFBB}"/>
    <cellStyle name="Comma 3 3 6 3 2 2" xfId="32569" xr:uid="{3B2295D8-7EB0-41D2-B9F9-BB1A4F5FB1C8}"/>
    <cellStyle name="Comma 3 3 6 3 3" xfId="27400" xr:uid="{2A485E53-E8F7-4A71-9D03-839652D85AF2}"/>
    <cellStyle name="Comma 3 3 6 4" xfId="17883" xr:uid="{011BF39B-AD10-4279-862A-ECD71D0B5B16}"/>
    <cellStyle name="Comma 3 3 6 4 2" xfId="28232" xr:uid="{11545100-5E42-46FE-ACA9-CBDF15C24342}"/>
    <cellStyle name="Comma 3 3 6 5" xfId="23063" xr:uid="{7220B1F0-96CA-4F49-950D-9CB533DEC6BB}"/>
    <cellStyle name="Comma 3 3 7" xfId="89" xr:uid="{BEE1885D-5B70-4282-9682-6C1E8F94D656}"/>
    <cellStyle name="Comma 3 3 7 2" xfId="354" xr:uid="{DC19C25D-25F3-49E8-AAFA-0E05EC5969C2}"/>
    <cellStyle name="Comma 3 3 7 2 2" xfId="18184" xr:uid="{4FD850B2-D79D-4808-880B-EF2A8656AA20}"/>
    <cellStyle name="Comma 3 3 7 2 2 2" xfId="28533" xr:uid="{16FBD7AF-7C60-4305-9B0A-E3103E115A22}"/>
    <cellStyle name="Comma 3 3 7 2 3" xfId="23364" xr:uid="{A8675BA4-B807-4BD2-B8F6-38D6C14A5CA2}"/>
    <cellStyle name="Comma 3 3 7 3" xfId="14552" xr:uid="{E7B3FABF-6A0F-41EA-9B5A-CCDFEB4543BB}"/>
    <cellStyle name="Comma 3 3 7 3 2" xfId="22221" xr:uid="{6A2C7790-5641-410D-8F77-EA1006BE3567}"/>
    <cellStyle name="Comma 3 3 7 3 2 2" xfId="32570" xr:uid="{5B41F365-8F90-46C2-9CAC-A636C8705974}"/>
    <cellStyle name="Comma 3 3 7 3 3" xfId="27401" xr:uid="{0A3D5DD6-625A-4C6E-A836-1FBF0263BDE5}"/>
    <cellStyle name="Comma 3 3 7 4" xfId="17923" xr:uid="{F149BE33-E67C-4D50-81CA-2B5CEA6B4A36}"/>
    <cellStyle name="Comma 3 3 7 4 2" xfId="28272" xr:uid="{E651D52D-2207-4C1F-9615-7339F2581D16}"/>
    <cellStyle name="Comma 3 3 7 5" xfId="23103" xr:uid="{D70E5B4D-F963-4A88-8597-2AF50F519A5A}"/>
    <cellStyle name="Comma 3 3 8" xfId="303" xr:uid="{CC4B0081-2C54-4981-BFA9-712EA4C4A194}"/>
    <cellStyle name="Comma 3 3 8 2" xfId="601" xr:uid="{DCAF5F65-D03E-48EF-9711-27DC5713157E}"/>
    <cellStyle name="Comma 3 3 8 2 2" xfId="18399" xr:uid="{55E8574A-0FCB-4D73-AFF5-72B74B7C5FAA}"/>
    <cellStyle name="Comma 3 3 8 2 2 2" xfId="28748" xr:uid="{CB87F4E0-C997-4600-9DE3-E2BAF8927201}"/>
    <cellStyle name="Comma 3 3 8 2 3" xfId="23579" xr:uid="{6BF81887-B46A-49B8-8840-D33B424965C4}"/>
    <cellStyle name="Comma 3 3 8 3" xfId="18133" xr:uid="{7313174C-FA41-406E-9BDB-A07A40CAA44C}"/>
    <cellStyle name="Comma 3 3 8 3 2" xfId="28482" xr:uid="{05318FD8-B381-4D97-9B41-DFD31F956739}"/>
    <cellStyle name="Comma 3 3 8 4" xfId="23313" xr:uid="{411F4CF1-8583-41FB-883D-0AD88D4047BA}"/>
    <cellStyle name="Comma 3 3 9" xfId="602" xr:uid="{DD7C6024-8D2F-4BB6-A0C9-B7AC91E569D8}"/>
    <cellStyle name="Comma 3 4" xfId="603" xr:uid="{CE8DFC3D-106D-40D5-9566-60348E57564F}"/>
    <cellStyle name="Comma 3 4 2" xfId="604" xr:uid="{B105412E-FCAB-4749-9499-02B87DF8BE82}"/>
    <cellStyle name="Comma 3 4 3" xfId="15128" xr:uid="{B0710F2A-59AB-4D4E-B5AF-D9857B85EFD8}"/>
    <cellStyle name="Comma 3 4 3 2" xfId="22268" xr:uid="{E2415D4C-A7D9-4732-B0A0-485431379571}"/>
    <cellStyle name="Comma 3 4 3 2 2" xfId="32617" xr:uid="{B3C2E43F-0338-48EC-8304-484305909C85}"/>
    <cellStyle name="Comma 3 4 3 3" xfId="27448" xr:uid="{472780A7-11D7-4B02-9023-31182118DFB6}"/>
    <cellStyle name="Comma 3 5" xfId="605" xr:uid="{17102535-22B9-4DA2-B064-CF7DDDE46EB9}"/>
    <cellStyle name="Comma 3 5 2" xfId="606" xr:uid="{26F26468-A916-45E1-B11F-681A5BD80047}"/>
    <cellStyle name="Comma 3 6" xfId="607" xr:uid="{8968422B-542D-41C2-A633-F79AE3D29A1B}"/>
    <cellStyle name="Comma 3 6 2" xfId="608" xr:uid="{30F2990C-E921-4880-BE50-DA5A1775EDA3}"/>
    <cellStyle name="Comma 3 7" xfId="609" xr:uid="{EBE0499D-DF48-47BD-8E2A-F698A1E31976}"/>
    <cellStyle name="Comma 3 7 2" xfId="610" xr:uid="{7E63AD95-ECEC-4017-B9DA-483930F66EF1}"/>
    <cellStyle name="Comma 3 8" xfId="611" xr:uid="{689D5274-86E6-42FD-8A65-9820B6CC9E1A}"/>
    <cellStyle name="Comma 3 8 2" xfId="612" xr:uid="{355762B4-51A6-4175-9F25-48797D585DA3}"/>
    <cellStyle name="Comma 3 9" xfId="613" xr:uid="{C0A6A683-1B8A-4FA2-AC8E-018F3D8F2609}"/>
    <cellStyle name="Comma 3 9 2" xfId="614" xr:uid="{161BFE40-0F28-4010-83AD-CFEBDCAB1A92}"/>
    <cellStyle name="Comma 30" xfId="33398" xr:uid="{AED888A1-B664-4987-A4E6-3EF7CAC3AC44}"/>
    <cellStyle name="Comma 31" xfId="33403" xr:uid="{CFE0E556-249A-4552-BFD8-85C1F5984D20}"/>
    <cellStyle name="Comma 32" xfId="13" xr:uid="{B6600490-49AE-426C-8A85-FFCD72374F94}"/>
    <cellStyle name="Comma 4" xfId="31" xr:uid="{61AE829E-8BE7-4842-85E0-4B243F6F1EBC}"/>
    <cellStyle name="Comma 4 10" xfId="615" xr:uid="{37266F0A-1B3F-4278-94D8-2F15B1D433BF}"/>
    <cellStyle name="Comma 4 10 2" xfId="18400" xr:uid="{165A4E95-DB02-4325-8C7E-00E88EFAFB49}"/>
    <cellStyle name="Comma 4 10 2 2" xfId="28749" xr:uid="{27AEE3ED-E39E-4C01-951B-3EFB0CFD0DB8}"/>
    <cellStyle name="Comma 4 10 3" xfId="23580" xr:uid="{FDCEE1AF-0583-4AEF-A5AA-C7CDD5D66056}"/>
    <cellStyle name="Comma 4 11" xfId="17884" xr:uid="{C1B94C2E-908C-44A2-9919-E40D52582CC6}"/>
    <cellStyle name="Comma 4 11 2" xfId="28233" xr:uid="{88C2AB80-CBCD-4ED1-BBCE-625A6F22EBD8}"/>
    <cellStyle name="Comma 4 12" xfId="23064" xr:uid="{E8E64463-FD91-4B6B-AA19-389D1F1E2DC3}"/>
    <cellStyle name="Comma 4 2" xfId="32" xr:uid="{1AD2D36E-007A-462E-9A8F-4A56A41C1EF0}"/>
    <cellStyle name="Comma 4 2 2" xfId="33" xr:uid="{840AEFCF-78C4-478A-B6AF-7D700A66130A}"/>
    <cellStyle name="Comma 4 2 2 2" xfId="317" xr:uid="{8F73F569-9759-4A70-A29F-4C688E45C680}"/>
    <cellStyle name="Comma 4 2 2 2 2" xfId="18147" xr:uid="{C7885F89-970F-48D2-B628-929F43508432}"/>
    <cellStyle name="Comma 4 2 2 2 2 2" xfId="28496" xr:uid="{945657DC-407E-43FE-8179-EC78B8E9BE19}"/>
    <cellStyle name="Comma 4 2 2 2 3" xfId="23327" xr:uid="{0DD7018E-7A31-46B5-9186-2673EF2299C5}"/>
    <cellStyle name="Comma 4 2 2 3" xfId="14553" xr:uid="{61EA4054-5B5A-458B-AF9F-38BC4D9122AC}"/>
    <cellStyle name="Comma 4 2 2 3 2" xfId="22222" xr:uid="{4A54CC1E-F909-4C11-B94F-A4823D8C74F3}"/>
    <cellStyle name="Comma 4 2 2 3 2 2" xfId="32571" xr:uid="{C9BAC506-7A2C-40B1-88AE-29AD548E5471}"/>
    <cellStyle name="Comma 4 2 2 3 3" xfId="27402" xr:uid="{8EE6D826-2D35-4C9F-9930-2473D71605EF}"/>
    <cellStyle name="Comma 4 2 2 4" xfId="17886" xr:uid="{5CA89E28-E637-4975-886D-E1D8A1811710}"/>
    <cellStyle name="Comma 4 2 2 4 2" xfId="28235" xr:uid="{4D48DD10-125B-411E-B779-45E424BD8E3D}"/>
    <cellStyle name="Comma 4 2 2 5" xfId="23066" xr:uid="{530B2D27-2B9F-4988-B183-AB5149FCAAD5}"/>
    <cellStyle name="Comma 4 2 3" xfId="34" xr:uid="{9FCC8D55-9BAD-4988-948B-B5F897704C83}"/>
    <cellStyle name="Comma 4 2 3 2" xfId="318" xr:uid="{6385AE3F-C003-4783-AE8C-7CC542C47162}"/>
    <cellStyle name="Comma 4 2 3 2 2" xfId="18148" xr:uid="{66ECE46B-5658-4838-8B2E-3554814FFE56}"/>
    <cellStyle name="Comma 4 2 3 2 2 2" xfId="28497" xr:uid="{A628CA87-A764-4B25-A84F-D28A77054AD2}"/>
    <cellStyle name="Comma 4 2 3 2 3" xfId="23328" xr:uid="{2EF96F46-20A7-4856-924E-7DAE54BF274F}"/>
    <cellStyle name="Comma 4 2 3 3" xfId="14554" xr:uid="{B7B0F6A2-EEE2-4830-835A-AB763ADF67B8}"/>
    <cellStyle name="Comma 4 2 3 3 2" xfId="22223" xr:uid="{AF57611A-8CA4-4CFA-8B1C-B250CD3D0A7E}"/>
    <cellStyle name="Comma 4 2 3 3 2 2" xfId="32572" xr:uid="{AC49F87C-0B63-43F2-A02E-5AA7A30439DA}"/>
    <cellStyle name="Comma 4 2 3 3 3" xfId="27403" xr:uid="{EF98206B-48DA-46E4-A2C7-DB11F0A79088}"/>
    <cellStyle name="Comma 4 2 3 4" xfId="17887" xr:uid="{32EF4A17-9C5A-49AB-B670-C0A035C08F7B}"/>
    <cellStyle name="Comma 4 2 3 4 2" xfId="28236" xr:uid="{B47F50B1-6013-4AAB-860E-F38A69E7DEF9}"/>
    <cellStyle name="Comma 4 2 3 5" xfId="23067" xr:uid="{24616AFD-6749-490E-AE89-EF8E59FC5021}"/>
    <cellStyle name="Comma 4 2 4" xfId="316" xr:uid="{EADFBED0-6E46-4EE7-9388-52F37ABEDF69}"/>
    <cellStyle name="Comma 4 2 4 2" xfId="15129" xr:uid="{EE1CC66B-0929-4180-B920-7B8457491D30}"/>
    <cellStyle name="Comma 4 2 4 3" xfId="18146" xr:uid="{68576435-31BC-4597-8228-64838BCD1B1D}"/>
    <cellStyle name="Comma 4 2 4 3 2" xfId="28495" xr:uid="{95DEE00C-337E-4698-BCDD-4D190FC7C8B3}"/>
    <cellStyle name="Comma 4 2 4 4" xfId="23326" xr:uid="{EB4C8ABF-75BB-4B8F-8D3E-8F5A7882C8CE}"/>
    <cellStyle name="Comma 4 2 5" xfId="616" xr:uid="{F5CC8A54-51AE-463E-B8CE-8CE7686221A2}"/>
    <cellStyle name="Comma 4 2 5 2" xfId="18401" xr:uid="{4DA45D59-E97E-4F60-8D2B-C2C0C48E3716}"/>
    <cellStyle name="Comma 4 2 5 2 2" xfId="28750" xr:uid="{BFA38E98-9CDF-42F5-9E5A-2B6101ECA7E2}"/>
    <cellStyle name="Comma 4 2 5 3" xfId="23581" xr:uid="{6F625D8E-C279-4D78-90A8-38503A36ED8A}"/>
    <cellStyle name="Comma 4 2 6" xfId="17885" xr:uid="{FC37CFD5-D20D-42E5-BCEA-9F55309A9315}"/>
    <cellStyle name="Comma 4 2 6 2" xfId="28234" xr:uid="{F2A5084C-06A4-4E19-A83C-9D2CD26D0679}"/>
    <cellStyle name="Comma 4 2 7" xfId="23065" xr:uid="{18CC03BF-E239-4466-A2E1-9CA9A12DEEB8}"/>
    <cellStyle name="Comma 4 3" xfId="35" xr:uid="{BC8CEDAE-9ADE-4E16-A97C-06B5D96C498D}"/>
    <cellStyle name="Comma 4 3 2" xfId="36" xr:uid="{4A191DFD-7687-40D3-9368-38FF358F2D67}"/>
    <cellStyle name="Comma 4 3 2 2" xfId="320" xr:uid="{15ADC031-4900-4E9D-8C7D-66D17CB16188}"/>
    <cellStyle name="Comma 4 3 2 2 2" xfId="18150" xr:uid="{62439162-B380-4384-ACC1-6FFC9C9A0306}"/>
    <cellStyle name="Comma 4 3 2 2 2 2" xfId="28499" xr:uid="{9B3C6805-13F6-44A9-8885-6EC77096D947}"/>
    <cellStyle name="Comma 4 3 2 2 3" xfId="23330" xr:uid="{7BF4A469-4C96-42BF-A906-9636BD8C1E00}"/>
    <cellStyle name="Comma 4 3 2 3" xfId="14555" xr:uid="{CBF237DE-A9F3-494F-B674-6A57FF86CAAE}"/>
    <cellStyle name="Comma 4 3 2 3 2" xfId="22224" xr:uid="{FC940F5E-3919-4EA5-8F55-6EB994EFA2BB}"/>
    <cellStyle name="Comma 4 3 2 3 2 2" xfId="32573" xr:uid="{B24679E7-60D5-483C-B528-A026EA87C6B7}"/>
    <cellStyle name="Comma 4 3 2 3 3" xfId="27404" xr:uid="{173EAE89-59E9-40D8-BB4F-7D09D68B9E6C}"/>
    <cellStyle name="Comma 4 3 2 4" xfId="17889" xr:uid="{1445DC43-748F-4E80-9C1E-76695B535A9A}"/>
    <cellStyle name="Comma 4 3 2 4 2" xfId="28238" xr:uid="{5A6F6FE1-8457-4FF3-BDDC-690B9285D428}"/>
    <cellStyle name="Comma 4 3 2 5" xfId="23069" xr:uid="{AFCC45AC-0457-419D-9C99-AD96C237A275}"/>
    <cellStyle name="Comma 4 3 3" xfId="37" xr:uid="{4A94D0BB-A582-4AFA-8FBA-555C645716C1}"/>
    <cellStyle name="Comma 4 3 3 2" xfId="321" xr:uid="{0190AB7F-3F35-4CF4-B557-5A429B08450C}"/>
    <cellStyle name="Comma 4 3 3 2 2" xfId="18151" xr:uid="{BD205387-A26C-4130-B91D-620717BC8122}"/>
    <cellStyle name="Comma 4 3 3 2 2 2" xfId="28500" xr:uid="{3A9EF0F1-12CE-4EB6-912B-A27A6B1427DB}"/>
    <cellStyle name="Comma 4 3 3 2 3" xfId="23331" xr:uid="{4C74FA8C-DB3E-48D8-AB94-18630E574CC3}"/>
    <cellStyle name="Comma 4 3 3 3" xfId="14556" xr:uid="{7B69B065-5D27-49A9-8BB0-21CCD6E403A1}"/>
    <cellStyle name="Comma 4 3 3 3 2" xfId="22225" xr:uid="{A279A002-9DC1-4EAF-9CD4-A5ADCF686FBD}"/>
    <cellStyle name="Comma 4 3 3 3 2 2" xfId="32574" xr:uid="{51F8D499-CE0D-4E5F-B30A-56A0F4EA0822}"/>
    <cellStyle name="Comma 4 3 3 3 3" xfId="27405" xr:uid="{198FAC81-37FC-4944-BFB9-0ABFA5958F98}"/>
    <cellStyle name="Comma 4 3 3 4" xfId="17890" xr:uid="{C35F3037-6DA0-4F80-9FAE-A9AF703C60F9}"/>
    <cellStyle name="Comma 4 3 3 4 2" xfId="28239" xr:uid="{01DE4CA1-A01D-4E2D-90FE-76252A288328}"/>
    <cellStyle name="Comma 4 3 3 5" xfId="23070" xr:uid="{D79951CD-778F-4938-B13A-267C8DFE8FCF}"/>
    <cellStyle name="Comma 4 3 4" xfId="319" xr:uid="{016E5ACF-5D03-4F64-AE80-047C10167ABB}"/>
    <cellStyle name="Comma 4 3 4 2" xfId="18149" xr:uid="{1A857B7D-1D37-478B-9DDA-9953D91E6317}"/>
    <cellStyle name="Comma 4 3 4 2 2" xfId="28498" xr:uid="{B228BE90-1B61-4289-8635-0A7E9321618C}"/>
    <cellStyle name="Comma 4 3 4 3" xfId="23329" xr:uid="{E02962A0-3116-4AEB-B96E-6BD18BC365D2}"/>
    <cellStyle name="Comma 4 3 5" xfId="14557" xr:uid="{0E6DC71E-44E8-4C0A-B63E-398A5B755E1A}"/>
    <cellStyle name="Comma 4 3 5 2" xfId="22226" xr:uid="{102AFE1A-B417-44E1-A388-1978B3E37293}"/>
    <cellStyle name="Comma 4 3 5 2 2" xfId="32575" xr:uid="{3965D2D4-6A6B-4DDB-9939-C8C232014ACF}"/>
    <cellStyle name="Comma 4 3 5 3" xfId="27406" xr:uid="{C823417A-9FF6-46FD-9453-7CC211E1848E}"/>
    <cellStyle name="Comma 4 3 6" xfId="17888" xr:uid="{D857249A-7D06-4072-8EEB-1DC43ABBC2E0}"/>
    <cellStyle name="Comma 4 3 6 2" xfId="28237" xr:uid="{8CA884F0-D1F7-4052-940C-72B7E2FA9B76}"/>
    <cellStyle name="Comma 4 3 7" xfId="23068" xr:uid="{DEBA925E-3DCA-4A0E-B38F-D4FB902B839C}"/>
    <cellStyle name="Comma 4 4" xfId="38" xr:uid="{089E8A3A-ADE1-4B09-822B-8FE79CE063F5}"/>
    <cellStyle name="Comma 4 4 2" xfId="39" xr:uid="{06C7921F-2C8B-4C5E-A7A9-BF5087EA7B3D}"/>
    <cellStyle name="Comma 4 4 2 2" xfId="323" xr:uid="{807364EC-A928-494C-B20C-5EFA78087808}"/>
    <cellStyle name="Comma 4 4 2 2 2" xfId="18153" xr:uid="{63015F6C-F854-43BE-83B5-647DCF039E2C}"/>
    <cellStyle name="Comma 4 4 2 2 2 2" xfId="28502" xr:uid="{0B240886-72E5-4030-98B2-7D11D2499F2F}"/>
    <cellStyle name="Comma 4 4 2 2 3" xfId="23333" xr:uid="{BA912D01-4429-4244-BF67-4FA01A9F92D5}"/>
    <cellStyle name="Comma 4 4 2 3" xfId="14558" xr:uid="{BD15DDB7-76E5-4BAA-BD5A-1EE1ABFCE4B1}"/>
    <cellStyle name="Comma 4 4 2 3 2" xfId="22227" xr:uid="{55CB7C0C-8DC0-46A9-AD5D-502BA8A1ACA0}"/>
    <cellStyle name="Comma 4 4 2 3 2 2" xfId="32576" xr:uid="{DF2442FC-3715-4F49-BE7C-8983E627D98F}"/>
    <cellStyle name="Comma 4 4 2 3 3" xfId="27407" xr:uid="{BE42941F-4EA6-410C-B6E1-AA77B996AA19}"/>
    <cellStyle name="Comma 4 4 2 4" xfId="17892" xr:uid="{841C6486-827D-46DC-8A47-925056420B71}"/>
    <cellStyle name="Comma 4 4 2 4 2" xfId="28241" xr:uid="{8ACCF8B7-565F-44A7-B2D2-BF134536BD33}"/>
    <cellStyle name="Comma 4 4 2 5" xfId="23072" xr:uid="{03C2AA6C-3ABF-44F4-979E-20633B9D3983}"/>
    <cellStyle name="Comma 4 4 3" xfId="40" xr:uid="{3EE44749-0856-4567-9B33-129EB8BEF124}"/>
    <cellStyle name="Comma 4 4 3 2" xfId="324" xr:uid="{7DA3DC9C-924B-4644-B280-4164B9B81461}"/>
    <cellStyle name="Comma 4 4 3 2 2" xfId="18154" xr:uid="{60D3AC6C-739F-44EB-9E99-9C208A026B9F}"/>
    <cellStyle name="Comma 4 4 3 2 2 2" xfId="28503" xr:uid="{19CF0564-C61E-4592-8CB6-1CD2055451F7}"/>
    <cellStyle name="Comma 4 4 3 2 3" xfId="23334" xr:uid="{4DB7B6C5-69E2-483A-9ABD-4413CA407513}"/>
    <cellStyle name="Comma 4 4 3 3" xfId="14559" xr:uid="{55E4D527-FAD3-432B-BDCB-EDD4254DE57C}"/>
    <cellStyle name="Comma 4 4 3 3 2" xfId="22228" xr:uid="{97D2A591-DC2B-444F-8863-6118359AA3D1}"/>
    <cellStyle name="Comma 4 4 3 3 2 2" xfId="32577" xr:uid="{63549898-4499-443A-ADE0-1CE3DAB5C5AA}"/>
    <cellStyle name="Comma 4 4 3 3 3" xfId="27408" xr:uid="{53D6AED3-4DBC-4B96-BCD9-FAABEC8D004D}"/>
    <cellStyle name="Comma 4 4 3 4" xfId="17893" xr:uid="{F230B325-2345-4AD8-ABE8-1E2531752FBA}"/>
    <cellStyle name="Comma 4 4 3 4 2" xfId="28242" xr:uid="{2681774D-6D90-4B30-AD1D-6076EF20E755}"/>
    <cellStyle name="Comma 4 4 3 5" xfId="23073" xr:uid="{5D2BF566-16DE-4DF6-A9BD-2BA0F6BE788B}"/>
    <cellStyle name="Comma 4 4 4" xfId="322" xr:uid="{AC2DEDC3-A4BB-4867-95AA-E87FBC2D9F90}"/>
    <cellStyle name="Comma 4 4 4 2" xfId="18152" xr:uid="{F0910AFD-8E65-4FCC-A6D6-E81A4CEC9653}"/>
    <cellStyle name="Comma 4 4 4 2 2" xfId="28501" xr:uid="{27CCAE9C-02EE-43FA-B71F-EE7F0ADB5507}"/>
    <cellStyle name="Comma 4 4 4 3" xfId="23332" xr:uid="{4A0556EA-8F7D-45E8-9135-AF50211654FA}"/>
    <cellStyle name="Comma 4 4 5" xfId="14560" xr:uid="{34DB4A90-C34F-4739-926F-E83A454F0062}"/>
    <cellStyle name="Comma 4 4 5 2" xfId="22229" xr:uid="{64A8C17D-E199-4A61-B638-E988C009947A}"/>
    <cellStyle name="Comma 4 4 5 2 2" xfId="32578" xr:uid="{2E048E10-33B2-4693-BF69-B84D7444A1C8}"/>
    <cellStyle name="Comma 4 4 5 3" xfId="27409" xr:uid="{EDE7EDB4-4F22-4FCE-8C9B-F8EB832C6EFF}"/>
    <cellStyle name="Comma 4 4 6" xfId="17891" xr:uid="{A5CEB665-6E90-4180-B0D9-BC37F3E80A0F}"/>
    <cellStyle name="Comma 4 4 6 2" xfId="28240" xr:uid="{1C72ECA9-29EB-4D9F-9E2E-23E90AA3F109}"/>
    <cellStyle name="Comma 4 4 7" xfId="23071" xr:uid="{42D93DE2-24C0-497A-A94F-A389B55D4E6E}"/>
    <cellStyle name="Comma 4 5" xfId="41" xr:uid="{BC18289E-B741-48A3-8002-8833A67FE0AE}"/>
    <cellStyle name="Comma 4 5 2" xfId="325" xr:uid="{F65A5AF4-7C2F-4250-9271-624D38432106}"/>
    <cellStyle name="Comma 4 5 2 2" xfId="18155" xr:uid="{73F41CC2-FAD7-4981-9583-5929B6F439BF}"/>
    <cellStyle name="Comma 4 5 2 2 2" xfId="28504" xr:uid="{1523C7F7-9860-4A5C-BEA3-62E50DDCD30E}"/>
    <cellStyle name="Comma 4 5 2 3" xfId="23335" xr:uid="{8F58CA4D-AFAA-4CF2-98E2-41648433E49A}"/>
    <cellStyle name="Comma 4 5 3" xfId="14561" xr:uid="{CA60E12C-BE32-438C-B70E-F4C06CEDB08A}"/>
    <cellStyle name="Comma 4 5 3 2" xfId="22230" xr:uid="{C6CB455D-1091-40A2-B9A7-1C2A075A7E91}"/>
    <cellStyle name="Comma 4 5 3 2 2" xfId="32579" xr:uid="{D9FB179E-4917-4AB0-AA9D-8765DDD3B6D4}"/>
    <cellStyle name="Comma 4 5 3 3" xfId="27410" xr:uid="{A106591D-8F2A-40D6-A8BC-00B9DB499EA7}"/>
    <cellStyle name="Comma 4 5 4" xfId="17894" xr:uid="{264EF0C3-5E2B-4918-8AF1-F04E7904E197}"/>
    <cellStyle name="Comma 4 5 4 2" xfId="28243" xr:uid="{E177EA75-2F2C-410D-9B68-EE419E00040B}"/>
    <cellStyle name="Comma 4 5 5" xfId="23074" xr:uid="{AAF456D1-8BAF-442F-AB63-71598E0EC637}"/>
    <cellStyle name="Comma 4 6" xfId="42" xr:uid="{57EBD800-D52D-4A17-A126-8BA423302CD4}"/>
    <cellStyle name="Comma 4 6 2" xfId="326" xr:uid="{ED3ECE5A-51F6-4413-A7E6-374ED261EDD5}"/>
    <cellStyle name="Comma 4 6 2 2" xfId="18156" xr:uid="{4197E5A1-BD9B-43DC-B7C5-255F1111DF62}"/>
    <cellStyle name="Comma 4 6 2 2 2" xfId="28505" xr:uid="{CCC1C25C-122C-4D6A-81AA-D8B4D9EC0F8C}"/>
    <cellStyle name="Comma 4 6 2 3" xfId="23336" xr:uid="{0F3F6AE3-3ABC-46D3-8F07-F307EA618073}"/>
    <cellStyle name="Comma 4 6 3" xfId="14562" xr:uid="{E0E8E9F7-5E0E-4FAB-AC96-5A8CC5167AF5}"/>
    <cellStyle name="Comma 4 6 3 2" xfId="22231" xr:uid="{CDCBEDD0-BF07-4063-9354-C2B3BABA4BC4}"/>
    <cellStyle name="Comma 4 6 3 2 2" xfId="32580" xr:uid="{7CC17DFB-7C75-4746-95B3-83E287108014}"/>
    <cellStyle name="Comma 4 6 3 3" xfId="27411" xr:uid="{6C58A74D-56A1-4BFC-BD79-5674410857FC}"/>
    <cellStyle name="Comma 4 6 4" xfId="17895" xr:uid="{A34DA4FE-A68B-4FF3-BF57-B48C4C9C6C4A}"/>
    <cellStyle name="Comma 4 6 4 2" xfId="28244" xr:uid="{44873944-49D8-42B3-A9A7-F01053A62CD4}"/>
    <cellStyle name="Comma 4 6 5" xfId="23075" xr:uid="{5783DB9F-6333-4CB7-BEAC-3D63F4CF22C5}"/>
    <cellStyle name="Comma 4 7" xfId="87" xr:uid="{5D17DE1F-8EA9-45D2-A1D2-376DC4960D15}"/>
    <cellStyle name="Comma 4 7 2" xfId="352" xr:uid="{82C3547A-1F76-497F-839A-1C964F48FAC3}"/>
    <cellStyle name="Comma 4 7 2 2" xfId="18182" xr:uid="{BFBDF593-0018-45A0-9E22-57DCDC68316F}"/>
    <cellStyle name="Comma 4 7 2 2 2" xfId="28531" xr:uid="{BF3EA336-2BB7-4F53-8B98-28BD855371CF}"/>
    <cellStyle name="Comma 4 7 2 3" xfId="23362" xr:uid="{0FE349FF-30E0-42DE-B0A6-19F973DB59D7}"/>
    <cellStyle name="Comma 4 7 3" xfId="14563" xr:uid="{0AFB8D58-EF31-4F21-903A-E7C0CD6B5D61}"/>
    <cellStyle name="Comma 4 7 3 2" xfId="22232" xr:uid="{28B631FF-9138-4959-98F8-2AD9102CF83F}"/>
    <cellStyle name="Comma 4 7 3 2 2" xfId="32581" xr:uid="{3792B59D-C9EB-4673-81D1-5A65D81CAF54}"/>
    <cellStyle name="Comma 4 7 3 3" xfId="27412" xr:uid="{4E645E22-0480-4714-A697-46EFA1B54EEA}"/>
    <cellStyle name="Comma 4 7 4" xfId="17921" xr:uid="{278EC6C7-C0E6-48C1-BF70-C17A4387B780}"/>
    <cellStyle name="Comma 4 7 4 2" xfId="28270" xr:uid="{B18E8748-F200-4E43-AED8-B52596334DF5}"/>
    <cellStyle name="Comma 4 7 5" xfId="23101" xr:uid="{1B26F0CB-9261-4BDF-AB99-C37EF4932267}"/>
    <cellStyle name="Comma 4 8" xfId="315" xr:uid="{D80BA6B6-227B-4339-924E-5E06E7B80558}"/>
    <cellStyle name="Comma 4 8 2" xfId="617" xr:uid="{FF1AACBC-1065-4E1E-B0D4-9A46AA550F30}"/>
    <cellStyle name="Comma 4 8 2 2" xfId="18402" xr:uid="{51A721D3-FC9A-4692-86EC-4F2E0BFE00BB}"/>
    <cellStyle name="Comma 4 8 2 2 2" xfId="28751" xr:uid="{D888E7F9-8B8A-46A0-8CC9-C197F6587519}"/>
    <cellStyle name="Comma 4 8 2 3" xfId="23582" xr:uid="{7BE707E0-8CBE-48A3-8999-BBCEA530FA66}"/>
    <cellStyle name="Comma 4 8 3" xfId="18145" xr:uid="{0AC79436-F747-4F28-A863-2AF2A74AA4D8}"/>
    <cellStyle name="Comma 4 8 3 2" xfId="28494" xr:uid="{1D17250B-68EF-4465-A782-E020D16AB84F}"/>
    <cellStyle name="Comma 4 8 4" xfId="23325" xr:uid="{A1C2C78C-15D5-4720-A39F-E61DED8032DB}"/>
    <cellStyle name="Comma 4 9" xfId="618" xr:uid="{01D19564-397B-4D35-85A1-930E2B3032FA}"/>
    <cellStyle name="Comma 4 9 2" xfId="15130" xr:uid="{6444FE0D-3726-4D24-B3A5-D18C86D84FF9}"/>
    <cellStyle name="Comma 4 9 3" xfId="15131" xr:uid="{41634079-155A-4865-B4E1-622C205C60CD}"/>
    <cellStyle name="Comma 4 9 3 2" xfId="22269" xr:uid="{D10C6E8A-205F-41E7-A38E-6FEDD9FF0CDD}"/>
    <cellStyle name="Comma 4 9 3 2 2" xfId="32618" xr:uid="{0400AA18-0C5A-46D6-9405-C64CC9731800}"/>
    <cellStyle name="Comma 4 9 3 3" xfId="27449" xr:uid="{4B73B9BC-C284-463E-8136-319AD8A25E73}"/>
    <cellStyle name="Comma 5" xfId="43" xr:uid="{4362518A-23E2-429F-82FE-56DA75BDF71F}"/>
    <cellStyle name="Comma 5 2" xfId="619" xr:uid="{886B5442-1D10-483B-BBC3-745A28147740}"/>
    <cellStyle name="Comma 5 2 2" xfId="15132" xr:uid="{D33A819B-0815-47D7-907A-5A48B1E91CC8}"/>
    <cellStyle name="Comma 5 2 3" xfId="17045" xr:uid="{010C09B9-E6B0-44B0-B3A4-5087F1D2ADA7}"/>
    <cellStyle name="Comma 5 2 4" xfId="17046" xr:uid="{09087163-861A-499C-BC94-A5CDDDDFF896}"/>
    <cellStyle name="Comma 5 2 5" xfId="17047" xr:uid="{D4CDB157-F17B-49EF-A60F-A2F312678CFE}"/>
    <cellStyle name="Comma 5 3" xfId="620" xr:uid="{6AA4D462-FA7D-40BB-8BBD-9574A067EFDD}"/>
    <cellStyle name="Comma 5 4" xfId="15133" xr:uid="{19CD7454-BADA-4DEE-8F46-A19A27FC220E}"/>
    <cellStyle name="Comma 5 5" xfId="17048" xr:uid="{7551A9A4-0F2B-437D-96B6-F44DB086C7BD}"/>
    <cellStyle name="Comma 6" xfId="44" xr:uid="{BBF5E6E2-DDC3-4DC0-9AF1-F8B3339AAB8C}"/>
    <cellStyle name="Comma 6 2" xfId="621" xr:uid="{FD76256B-73C2-4E3C-880E-1B5936606EFC}"/>
    <cellStyle name="Comma 6 3" xfId="17049" xr:uid="{4EE80860-DFED-4B08-B8A6-4FEBDD434691}"/>
    <cellStyle name="Comma 7" xfId="45" xr:uid="{E1242B47-0DF7-4ED5-BACC-7B707BBB4A72}"/>
    <cellStyle name="Comma 7 10" xfId="622" xr:uid="{D1C7F7FF-4C73-4390-9A2E-FBB13FD04259}"/>
    <cellStyle name="Comma 7 10 2" xfId="623" xr:uid="{41DBB936-656F-4A1D-A6C4-B017A31185EB}"/>
    <cellStyle name="Comma 7 11" xfId="624" xr:uid="{44224862-15EA-4EC0-8E1B-BAEC5176F0E2}"/>
    <cellStyle name="Comma 7 11 2" xfId="625" xr:uid="{810F083A-5A60-40C3-9F4B-869DB9778C25}"/>
    <cellStyle name="Comma 7 12" xfId="626" xr:uid="{C7F759B3-F9A9-4590-88C0-05B93A92E544}"/>
    <cellStyle name="Comma 7 12 2" xfId="627" xr:uid="{7D2C5466-AA14-4BA2-B9D3-0163BAAECFCB}"/>
    <cellStyle name="Comma 7 13" xfId="628" xr:uid="{CD87AD52-DC74-4F01-B5E0-004455739816}"/>
    <cellStyle name="Comma 7 13 2" xfId="629" xr:uid="{FD47863A-DA63-4BEB-9CBA-D8D7B5F3149F}"/>
    <cellStyle name="Comma 7 14" xfId="630" xr:uid="{BC858CCB-1523-451D-BAF9-132167ADF85B}"/>
    <cellStyle name="Comma 7 14 2" xfId="631" xr:uid="{E1A150CC-8CBB-491D-9ED8-6E155073D6BF}"/>
    <cellStyle name="Comma 7 15" xfId="632" xr:uid="{359ADBDF-35D7-4833-9FD2-BEB6047AA74B}"/>
    <cellStyle name="Comma 7 15 2" xfId="633" xr:uid="{243131EE-D63C-41A4-A27A-49E83C91CDBD}"/>
    <cellStyle name="Comma 7 16" xfId="634" xr:uid="{035240B7-8A6A-4FB2-87EA-3BE38E29F33F}"/>
    <cellStyle name="Comma 7 16 2" xfId="635" xr:uid="{8543ECA6-C1FA-426B-BBDE-4DC1FA7341A6}"/>
    <cellStyle name="Comma 7 17" xfId="636" xr:uid="{D894612C-D262-4E5A-ABC4-32D0370B3884}"/>
    <cellStyle name="Comma 7 17 2" xfId="637" xr:uid="{DB01CF91-65DA-4975-99DB-AD4CDA214EF3}"/>
    <cellStyle name="Comma 7 18" xfId="638" xr:uid="{541FD39C-C17A-4E82-A95C-845E72AC9291}"/>
    <cellStyle name="Comma 7 18 2" xfId="639" xr:uid="{56AF63DE-EF12-4B91-9282-3DB1804648AA}"/>
    <cellStyle name="Comma 7 19" xfId="640" xr:uid="{7DE1FDD0-F20F-4401-82E4-117424D80891}"/>
    <cellStyle name="Comma 7 19 2" xfId="641" xr:uid="{803863BF-BDD8-4044-AAB6-01CFA595F0E0}"/>
    <cellStyle name="Comma 7 2" xfId="642" xr:uid="{CB975613-8C3A-43C6-AAAB-34011EA4D855}"/>
    <cellStyle name="Comma 7 2 2" xfId="643" xr:uid="{705FEBED-28B2-4782-A5F7-5868DADE5331}"/>
    <cellStyle name="Comma 7 20" xfId="644" xr:uid="{B44032E5-C89A-4156-A9DD-55E7B2936DA1}"/>
    <cellStyle name="Comma 7 20 2" xfId="645" xr:uid="{10C76436-690F-4A85-B644-E870F9327AA9}"/>
    <cellStyle name="Comma 7 21" xfId="646" xr:uid="{3F82AC80-BE7B-4D03-BEAB-9777887E8F25}"/>
    <cellStyle name="Comma 7 21 2" xfId="647" xr:uid="{14C4217D-4C57-459F-BD3E-3E6D37B1EC4E}"/>
    <cellStyle name="Comma 7 22" xfId="648" xr:uid="{55FE48F4-F0ED-4C44-AE79-10C35D1E4BCB}"/>
    <cellStyle name="Comma 7 22 2" xfId="649" xr:uid="{F611DAE4-8E02-4429-BF8B-7B75B53031AB}"/>
    <cellStyle name="Comma 7 23" xfId="650" xr:uid="{E8BB3CF4-6A57-435A-80A7-A131F4837663}"/>
    <cellStyle name="Comma 7 23 2" xfId="651" xr:uid="{C57EEC0B-8827-4905-90D7-F0301A56574E}"/>
    <cellStyle name="Comma 7 24" xfId="652" xr:uid="{09054467-A3FF-402A-9F7A-F2ECD934D659}"/>
    <cellStyle name="Comma 7 24 2" xfId="653" xr:uid="{6ED264B0-7BE5-4C3C-B7F8-EEC5DCA2A458}"/>
    <cellStyle name="Comma 7 25" xfId="654" xr:uid="{33D33F2A-2B26-495B-99CB-A45BE26B50C5}"/>
    <cellStyle name="Comma 7 26" xfId="655" xr:uid="{D918694A-FD0D-41B0-BD99-1756FFCB0B4D}"/>
    <cellStyle name="Comma 7 3" xfId="656" xr:uid="{A0EEFD57-9C38-4CD7-A8BB-5173AB7D224F}"/>
    <cellStyle name="Comma 7 3 2" xfId="657" xr:uid="{329C9DD3-4E7F-4CC9-A6F2-16C27AEB5A08}"/>
    <cellStyle name="Comma 7 4" xfId="658" xr:uid="{6DAFABD6-93EF-48A7-91A6-D6DA38D10972}"/>
    <cellStyle name="Comma 7 4 2" xfId="659" xr:uid="{48B51919-88DE-4D46-B899-490E922547D8}"/>
    <cellStyle name="Comma 7 5" xfId="660" xr:uid="{532B738D-35F8-4906-82D4-FCDAF8AD9658}"/>
    <cellStyle name="Comma 7 5 2" xfId="661" xr:uid="{3B77AF28-F9BA-4E47-8483-9958662C5FB6}"/>
    <cellStyle name="Comma 7 6" xfId="662" xr:uid="{9A753757-6869-4F4E-8257-6EEC00056769}"/>
    <cellStyle name="Comma 7 6 2" xfId="663" xr:uid="{ED4CD118-051F-4518-AD13-4930E03E4E39}"/>
    <cellStyle name="Comma 7 7" xfId="664" xr:uid="{6E9EA968-7412-41A2-9679-55AA7B7F2320}"/>
    <cellStyle name="Comma 7 7 2" xfId="665" xr:uid="{1DD4EAD0-F241-40AA-BB94-BC3DB7019A42}"/>
    <cellStyle name="Comma 7 8" xfId="666" xr:uid="{72F86EC2-82D4-4101-A6B7-074776A2EA3D}"/>
    <cellStyle name="Comma 7 8 2" xfId="667" xr:uid="{68684E92-FF7F-4AB8-BF1F-72254CFC716A}"/>
    <cellStyle name="Comma 7 9" xfId="668" xr:uid="{2592FB44-B78A-4A35-AF3A-C1BE7B30CC6B}"/>
    <cellStyle name="Comma 7 9 2" xfId="669" xr:uid="{DFD303D1-E768-460F-8224-47B45DA17F19}"/>
    <cellStyle name="Comma 8" xfId="14530" xr:uid="{7C971FA4-F46D-4627-85C4-4EEFC16CF566}"/>
    <cellStyle name="Comma 8 2" xfId="670" xr:uid="{C3C4F3AF-0137-47B3-B8B1-76B6A6FE0F37}"/>
    <cellStyle name="Comma 9" xfId="671" xr:uid="{F1FBC8A9-E4E8-4506-A926-CE9F85F526A2}"/>
    <cellStyle name="Comma 9 2" xfId="14589" xr:uid="{3A01FA28-9487-41CA-BD4A-4AFBC42E58C0}"/>
    <cellStyle name="Comma 9 3" xfId="17050" xr:uid="{14E505D2-1F7C-46FE-8979-8EDE02CAACF4}"/>
    <cellStyle name="Comma_Sheet1" xfId="2" xr:uid="{00000000-0005-0000-0000-000003000000}"/>
    <cellStyle name="Comma_Sheet2" xfId="3" xr:uid="{00000000-0005-0000-0000-000004000000}"/>
    <cellStyle name="Currency [0] 2" xfId="12" xr:uid="{00000000-0005-0000-0000-000005000000}"/>
    <cellStyle name="Currency 10" xfId="15134" xr:uid="{E9743832-15DD-4AA1-994E-33A5199757F0}"/>
    <cellStyle name="Currency 10 2" xfId="15135" xr:uid="{6DFCEBEA-5CF9-4778-A39C-221C619BBE4A}"/>
    <cellStyle name="Currency 10 3" xfId="15136" xr:uid="{E00DBC65-A34D-4F0B-B14D-C5188972600E}"/>
    <cellStyle name="Currency 15" xfId="15137" xr:uid="{3CB26C03-7BFF-4F5F-8073-19F28C78CCE8}"/>
    <cellStyle name="Currency 15 2" xfId="15138" xr:uid="{FA61BF39-86B5-4306-8F13-1BF13B910111}"/>
    <cellStyle name="Currency 15 3" xfId="15139" xr:uid="{6CE7EE53-B238-4C6C-A538-0F9D31173680}"/>
    <cellStyle name="Currency 16" xfId="15140" xr:uid="{44327B33-EF91-48FD-88B9-FA708751EB9E}"/>
    <cellStyle name="Currency 16 2" xfId="15141" xr:uid="{80EBC5D8-0B16-48C4-8595-35C1042A71B5}"/>
    <cellStyle name="Currency 16 3" xfId="15142" xr:uid="{B0EBDFC3-AF74-4A71-8180-F7A2E6FA44B2}"/>
    <cellStyle name="Currency 17" xfId="15143" xr:uid="{FC39DFB0-AA3F-4F14-AFA1-A3808E7FAB05}"/>
    <cellStyle name="Currency 17 2" xfId="15144" xr:uid="{2044B8B5-59BB-403D-9170-914765B77F46}"/>
    <cellStyle name="Currency 17 3" xfId="15145" xr:uid="{5658FB4F-439B-4E8C-A48B-4B70AD18A1CD}"/>
    <cellStyle name="Currency 18" xfId="15146" xr:uid="{3A2C6A88-4F70-472F-9DC5-9B1FCF93CBF5}"/>
    <cellStyle name="Currency 18 2" xfId="15147" xr:uid="{B8A01CD8-9AAD-4F22-9B96-0F4030518E9E}"/>
    <cellStyle name="Currency 18 3" xfId="15148" xr:uid="{25DA45F4-99C2-4B45-B4E7-1F1AB50F0CC0}"/>
    <cellStyle name="Currency 19" xfId="15149" xr:uid="{4BAA12C8-1588-4A44-8369-0988E1D5FE34}"/>
    <cellStyle name="Currency 19 2" xfId="15150" xr:uid="{6903E17D-0F98-4BA3-8D9E-4C6D20AA809F}"/>
    <cellStyle name="Currency 19 3" xfId="15151" xr:uid="{B1FB0983-4D06-4EF3-9D66-AE3E3525FC30}"/>
    <cellStyle name="Currency 2" xfId="9" xr:uid="{00000000-0005-0000-0000-000006000000}"/>
    <cellStyle name="Currency 2 2" xfId="195" xr:uid="{0AE6171A-64F0-40FE-BDDB-84CCA19E3F45}"/>
    <cellStyle name="Currency 2 2 2" xfId="672" xr:uid="{C64EFF22-F90D-428B-B59C-B80E5D156A3D}"/>
    <cellStyle name="Currency 2 3" xfId="196" xr:uid="{1DC14260-7516-4501-B760-B83765722465}"/>
    <cellStyle name="Currency 2 3 2" xfId="14539" xr:uid="{7F42874C-FE1E-41DC-8D3C-760FF5E2DF64}"/>
    <cellStyle name="Currency 2 3 2 2" xfId="22209" xr:uid="{1222E9A4-15F2-4737-975E-4AE30207BB43}"/>
    <cellStyle name="Currency 2 3 2 2 2" xfId="32558" xr:uid="{F7307529-FDBA-451F-BD59-803FF3878E7C}"/>
    <cellStyle name="Currency 2 3 2 3" xfId="27389" xr:uid="{AC5699C0-6762-4479-959C-4A47E7075EC5}"/>
    <cellStyle name="Currency 2 3 3" xfId="14585" xr:uid="{B6DF98EE-9208-41B0-81C7-616BC97EC9DE}"/>
    <cellStyle name="Currency 2 3 3 2" xfId="22253" xr:uid="{B1663010-4684-4CB4-9FBB-A107FB7C011D}"/>
    <cellStyle name="Currency 2 3 3 2 2" xfId="32602" xr:uid="{15EBDE0C-30A0-44A5-A84A-E32646E235EC}"/>
    <cellStyle name="Currency 2 3 3 3" xfId="27433" xr:uid="{394BF638-63D8-4959-BBB6-7E461FBAE7F4}"/>
    <cellStyle name="Currency 2 4" xfId="197" xr:uid="{69CEB529-B2FB-4191-9EDA-7F7605CBB408}"/>
    <cellStyle name="Currency 2 4 2" xfId="673" xr:uid="{52A5145A-090A-4B7C-BCAC-B99DEE9CE167}"/>
    <cellStyle name="Currency 2 5" xfId="198" xr:uid="{A54F70A8-6D37-4B79-924B-3A62664342C5}"/>
    <cellStyle name="Currency 2 5 2" xfId="15152" xr:uid="{87725E6E-8C26-4C06-A137-36E10D947F86}"/>
    <cellStyle name="Currency 2 6" xfId="46" xr:uid="{375E4426-1DC5-4B1B-AC73-6EABDD2B0F36}"/>
    <cellStyle name="Currency 20" xfId="15153" xr:uid="{6E31E73C-AB24-4A0E-8A08-3F9D342BF50B}"/>
    <cellStyle name="Currency 20 2" xfId="15154" xr:uid="{BBB74887-662F-44A3-BC27-EB3B5C048CAE}"/>
    <cellStyle name="Currency 20 3" xfId="15155" xr:uid="{CA09DE82-D300-4421-A22C-35F315D0DC0A}"/>
    <cellStyle name="Currency 3" xfId="14532" xr:uid="{E815981E-2839-4B11-8957-9F6D6E16232A}"/>
    <cellStyle name="Currency 3 2" xfId="674" xr:uid="{E0C48EDB-8A77-4D66-BCAE-91CD23028F98}"/>
    <cellStyle name="Currency 3 3" xfId="675" xr:uid="{DF38E7B3-6958-400D-B4D8-7B7FAEE2CA58}"/>
    <cellStyle name="Currency 3 4" xfId="22204" xr:uid="{2EC87B65-4060-4A30-B448-B075D5CC7CFA}"/>
    <cellStyle name="Currency 3 4 2" xfId="32553" xr:uid="{937F5B38-A02F-477E-A518-222CA8C2BEA9}"/>
    <cellStyle name="Currency 3 5" xfId="27384" xr:uid="{EB26D9CF-41CC-4B43-A654-4839A29E6878}"/>
    <cellStyle name="Currency 4" xfId="676" xr:uid="{47C1201B-200E-4DB9-81BA-EBDC351607A4}"/>
    <cellStyle name="Currency 4 2" xfId="17051" xr:uid="{5AF8EFB4-8B6C-4244-8443-8737C6009CB7}"/>
    <cellStyle name="Currency 4 2 2" xfId="22277" xr:uid="{CBCECEBD-4FF4-4C50-8DF7-C210EE530293}"/>
    <cellStyle name="Currency 4 2 2 2" xfId="32626" xr:uid="{FE450615-ED82-47F6-9B4B-F77A5CAA0E46}"/>
    <cellStyle name="Currency 4 2 3" xfId="27457" xr:uid="{FF484A3B-C063-41AE-B819-E45476A7BD2E}"/>
    <cellStyle name="Currency 5" xfId="677" xr:uid="{F0423B6D-B01E-483F-A763-B7BDA2B11BB7}"/>
    <cellStyle name="Currency 6" xfId="678" xr:uid="{E6A43E39-3D38-4844-B32E-9E38DAAEAAF1}"/>
    <cellStyle name="Currency 7" xfId="23043" xr:uid="{A0112BD9-2C77-4D53-AE71-C749711A7AA7}"/>
    <cellStyle name="Currency 7 2" xfId="33391" xr:uid="{C7B6A80D-C3E0-40B8-B085-3C548AC99008}"/>
    <cellStyle name="Currency 8" xfId="14535" xr:uid="{68EB7178-595F-4033-8228-BEB3F572D1BC}"/>
    <cellStyle name="Euro" xfId="679" xr:uid="{52ED142B-355B-4627-960A-3929291CA3F2}"/>
    <cellStyle name="Explanatory Text 10" xfId="15156" xr:uid="{F3F74BF0-7515-4338-AE9C-3C79C8358439}"/>
    <cellStyle name="Explanatory Text 11" xfId="15157" xr:uid="{DA30095F-E435-4423-9475-85A02E9ADFE0}"/>
    <cellStyle name="Explanatory Text 12" xfId="15158" xr:uid="{25E09FF6-330F-4291-9D6D-A13E08B88B39}"/>
    <cellStyle name="Explanatory Text 13" xfId="15159" xr:uid="{B157B8AE-0FC7-41FC-814E-723C1F25F11D}"/>
    <cellStyle name="Explanatory Text 14" xfId="15160" xr:uid="{1CA99A8F-086F-47CB-BADD-01821171F488}"/>
    <cellStyle name="Explanatory Text 15" xfId="15161" xr:uid="{57A5D57C-D272-4150-80D2-EA7630CB6DB1}"/>
    <cellStyle name="Explanatory Text 16" xfId="15162" xr:uid="{404A1486-3F19-40E2-8D0B-FB9820E0E270}"/>
    <cellStyle name="Explanatory Text 17" xfId="15163" xr:uid="{C5E3DF25-FA2D-488F-8E79-C80494EC4AE4}"/>
    <cellStyle name="Explanatory Text 18" xfId="15164" xr:uid="{D6513103-CF4D-4A5A-8877-92DEF877224C}"/>
    <cellStyle name="Explanatory Text 19" xfId="15165" xr:uid="{7AB01BFB-23B5-49DB-AAC1-4C8BFF08A308}"/>
    <cellStyle name="Explanatory Text 2" xfId="15166" xr:uid="{1D90F002-EE3A-4643-9871-52862BFBDDE2}"/>
    <cellStyle name="Explanatory Text 20" xfId="15167" xr:uid="{18D972EF-3758-4BB1-8C37-C51E2AD24C64}"/>
    <cellStyle name="Explanatory Text 3" xfId="15168" xr:uid="{B8EB9585-6281-4547-AAEC-A8709406C2E8}"/>
    <cellStyle name="Explanatory Text 4" xfId="15169" xr:uid="{B824100A-C926-4673-84FB-90C61345DE38}"/>
    <cellStyle name="Explanatory Text 5" xfId="15170" xr:uid="{66B52138-1B44-4578-AED8-90F914F3FA61}"/>
    <cellStyle name="Explanatory Text 6" xfId="15171" xr:uid="{617E4F65-8C25-4E7D-835F-CED810004012}"/>
    <cellStyle name="Explanatory Text 7" xfId="15172" xr:uid="{157C84A9-B83E-484B-8A5F-99601915F4E1}"/>
    <cellStyle name="Explanatory Text 8" xfId="15173" xr:uid="{4D25F6ED-7146-4BFC-915B-B59AA4EC9A32}"/>
    <cellStyle name="Explanatory Text 9" xfId="15174" xr:uid="{1C38AE8D-600A-482C-891F-9EBFBBADD7C6}"/>
    <cellStyle name="Good 10" xfId="15175" xr:uid="{9C7FF95F-FFA1-44DD-8658-4ABA215357E9}"/>
    <cellStyle name="Good 11" xfId="15176" xr:uid="{E246B4A2-FDD2-444F-AA8C-A5AD8E21E008}"/>
    <cellStyle name="Good 12" xfId="15177" xr:uid="{ABA2EE00-CA1A-4583-9312-B35AC8CC2B9D}"/>
    <cellStyle name="Good 13" xfId="15178" xr:uid="{E993DF86-4FF7-4566-9872-ECB85C11D17B}"/>
    <cellStyle name="Good 14" xfId="15179" xr:uid="{998873E9-7BE8-4C18-9588-5739D6208F4E}"/>
    <cellStyle name="Good 15" xfId="15180" xr:uid="{7DEFD0FB-F68B-4C67-957E-2823732FDC06}"/>
    <cellStyle name="Good 16" xfId="15181" xr:uid="{03DB1AF5-4FA3-4E57-882B-72CB9341B0B3}"/>
    <cellStyle name="Good 17" xfId="15182" xr:uid="{C7BA530F-CD30-4F0F-972C-96A43215A773}"/>
    <cellStyle name="Good 18" xfId="15183" xr:uid="{F65DC592-1187-403B-AA06-B8AB59B958EC}"/>
    <cellStyle name="Good 19" xfId="15184" xr:uid="{9BF56BE5-388C-45FC-A2DE-33C2E003131A}"/>
    <cellStyle name="Good 2" xfId="15185" xr:uid="{6618C2E4-69B4-43F1-8C5A-D1720B3E8CD6}"/>
    <cellStyle name="Good 20" xfId="15186" xr:uid="{09D3C8D5-68C1-4D07-9D27-3E7A317D1469}"/>
    <cellStyle name="Good 3" xfId="15187" xr:uid="{B720EA0C-ED41-40BD-B7B0-C0E7A8BD4206}"/>
    <cellStyle name="Good 4" xfId="15188" xr:uid="{3781A903-4605-4E00-BD6E-A5E6B4D0C84F}"/>
    <cellStyle name="Good 5" xfId="15189" xr:uid="{2B80C9EB-BC01-4E16-8EB3-3FEF483BFB4A}"/>
    <cellStyle name="Good 6" xfId="15190" xr:uid="{A83A615D-8CB8-4BE0-9E7F-78681D40205B}"/>
    <cellStyle name="Good 7" xfId="15191" xr:uid="{8743EC59-D8F1-417C-8712-6898BC5F39D0}"/>
    <cellStyle name="Good 8" xfId="15192" xr:uid="{539E5052-9D3D-4CC7-B35A-321A481EF9CF}"/>
    <cellStyle name="Good 9" xfId="15193" xr:uid="{A33FEFA2-200D-4BC7-A0B2-8AEB1A959713}"/>
    <cellStyle name="Heading 1 10" xfId="15194" xr:uid="{E4690416-0B7B-45FF-9298-676444E1AB3D}"/>
    <cellStyle name="Heading 1 11" xfId="15195" xr:uid="{50140C9C-8DB8-4911-9433-50F9EF0FDC1C}"/>
    <cellStyle name="Heading 1 12" xfId="15196" xr:uid="{EFB8E36E-7A7F-438D-BD40-D4FD47AD0251}"/>
    <cellStyle name="Heading 1 13" xfId="15197" xr:uid="{83F89DCF-98A3-4F33-9AA0-E2079F809AAC}"/>
    <cellStyle name="Heading 1 14" xfId="15198" xr:uid="{7E2D7B48-DEE6-4AD0-89F0-64160001658F}"/>
    <cellStyle name="Heading 1 15" xfId="15199" xr:uid="{13C0D691-B0E7-4134-B70F-5C4869DF2E58}"/>
    <cellStyle name="Heading 1 16" xfId="15200" xr:uid="{8F169877-BAF9-4C90-964F-E94899ECEE93}"/>
    <cellStyle name="Heading 1 17" xfId="15201" xr:uid="{584B3FC2-3D36-436A-BFEF-1E37F97CCB9F}"/>
    <cellStyle name="Heading 1 18" xfId="15202" xr:uid="{B5507625-2512-4D33-BDD2-0A99863FB104}"/>
    <cellStyle name="Heading 1 19" xfId="15203" xr:uid="{2A9AEB69-5D4B-4FC8-880C-B1DC8DC29279}"/>
    <cellStyle name="Heading 1 2" xfId="15204" xr:uid="{036690CE-ECDE-4AA9-9B8B-00EC3A879331}"/>
    <cellStyle name="Heading 1 20" xfId="15205" xr:uid="{D5269B0C-28F8-4EBF-B160-578A3A4C2602}"/>
    <cellStyle name="Heading 1 3" xfId="15206" xr:uid="{794467D6-FE80-441D-A968-2BD62871166B}"/>
    <cellStyle name="Heading 1 4" xfId="15207" xr:uid="{A68F09DE-0EE0-4E9E-8121-4361873D9227}"/>
    <cellStyle name="Heading 1 5" xfId="15208" xr:uid="{F36D5D31-F6F0-4A3F-B069-58AB7DD7C602}"/>
    <cellStyle name="Heading 1 6" xfId="15209" xr:uid="{78BC3A8F-9FA0-41B6-A4AE-87C508C2EDC4}"/>
    <cellStyle name="Heading 1 7" xfId="15210" xr:uid="{D68D2083-0C03-432B-A0A7-60012A657393}"/>
    <cellStyle name="Heading 1 8" xfId="15211" xr:uid="{2DE0C2D2-98FF-42F4-B73F-04DDE93E609C}"/>
    <cellStyle name="Heading 1 9" xfId="15212" xr:uid="{B1498C49-8E94-45D8-B0F4-DB8706AD1CFC}"/>
    <cellStyle name="Heading 2 10" xfId="15213" xr:uid="{598418B9-2018-4D82-847B-F21A79382E4B}"/>
    <cellStyle name="Heading 2 11" xfId="15214" xr:uid="{BB5625ED-E055-40F2-9EE6-EE7B1BDB7037}"/>
    <cellStyle name="Heading 2 12" xfId="15215" xr:uid="{D285C5AE-FBF3-4B25-AE2B-F97B274C44E4}"/>
    <cellStyle name="Heading 2 13" xfId="15216" xr:uid="{64458464-00B2-4D7A-B23C-A9C386290EBD}"/>
    <cellStyle name="Heading 2 14" xfId="15217" xr:uid="{358E43FF-F2F3-45B0-992F-647FC1636DCE}"/>
    <cellStyle name="Heading 2 15" xfId="15218" xr:uid="{169CD069-8406-4E8D-9D2C-63F9D9586608}"/>
    <cellStyle name="Heading 2 16" xfId="15219" xr:uid="{1FC5F890-D5B1-4253-BEDA-D9E0BF53A577}"/>
    <cellStyle name="Heading 2 17" xfId="15220" xr:uid="{F9F88FDF-CE44-45FA-83C3-688AC11ED020}"/>
    <cellStyle name="Heading 2 18" xfId="15221" xr:uid="{D380400F-7072-4117-B0FC-4F8691577659}"/>
    <cellStyle name="Heading 2 19" xfId="15222" xr:uid="{6B15FD86-B218-4370-AB84-5C2423F41EA1}"/>
    <cellStyle name="Heading 2 2" xfId="15223" xr:uid="{E813203E-21AB-4B95-B6D6-C1EB909F5D0E}"/>
    <cellStyle name="Heading 2 20" xfId="15224" xr:uid="{60709E3F-BB03-4CD6-8153-E64581CDFE2E}"/>
    <cellStyle name="Heading 2 3" xfId="15225" xr:uid="{974E5789-5FE0-4C0D-B943-B8E3DEFA5E65}"/>
    <cellStyle name="Heading 2 4" xfId="15226" xr:uid="{FB6DF37D-C630-4241-80DC-A191D995108A}"/>
    <cellStyle name="Heading 2 5" xfId="15227" xr:uid="{11296372-1931-465B-91FA-BE0461201FE6}"/>
    <cellStyle name="Heading 2 6" xfId="15228" xr:uid="{43088474-C2BE-4776-8BF1-E3EE986A53CC}"/>
    <cellStyle name="Heading 2 7" xfId="15229" xr:uid="{51E8C3BE-FD4A-4A33-8B18-EE6C3360D2BC}"/>
    <cellStyle name="Heading 2 8" xfId="15230" xr:uid="{35AB1FD3-878E-4FF1-AE17-CE5FA3F2732C}"/>
    <cellStyle name="Heading 2 9" xfId="15231" xr:uid="{19AE32B6-D9E4-4709-A2BA-B14D474DC60C}"/>
    <cellStyle name="Heading 3 10" xfId="15232" xr:uid="{E5777763-28CC-43F1-929E-29FFFB87D58E}"/>
    <cellStyle name="Heading 3 11" xfId="15233" xr:uid="{24779F21-E032-4DCA-B09D-558A9DE7879C}"/>
    <cellStyle name="Heading 3 12" xfId="15234" xr:uid="{D7CB3060-E28E-45EA-A11F-381E843527FA}"/>
    <cellStyle name="Heading 3 13" xfId="15235" xr:uid="{35F9CF92-78CC-40D0-AD68-7BC0C56D5296}"/>
    <cellStyle name="Heading 3 14" xfId="15236" xr:uid="{1AEB924D-9C50-443D-9909-07E30A9CD407}"/>
    <cellStyle name="Heading 3 15" xfId="15237" xr:uid="{BE36D005-096A-49FA-99D4-E58668A893FB}"/>
    <cellStyle name="Heading 3 16" xfId="15238" xr:uid="{18861A53-BA52-4224-A463-556BFA62C927}"/>
    <cellStyle name="Heading 3 17" xfId="15239" xr:uid="{68DE7B03-86AF-401F-B4F6-D90E95BC6D5D}"/>
    <cellStyle name="Heading 3 18" xfId="15240" xr:uid="{A1FC994F-2748-445F-AA29-2AD28BA719FC}"/>
    <cellStyle name="Heading 3 19" xfId="15241" xr:uid="{FCFD0FF6-E98F-40E5-B320-6E1B2D4E45B9}"/>
    <cellStyle name="Heading 3 2" xfId="15242" xr:uid="{52222C94-7A2F-4519-9E03-8284209A6465}"/>
    <cellStyle name="Heading 3 20" xfId="15243" xr:uid="{079C16AC-D339-4D3A-908F-AED6CE4A49F7}"/>
    <cellStyle name="Heading 3 3" xfId="15244" xr:uid="{0E0A96AC-F8CC-4328-A4E3-2D0F6B1F494E}"/>
    <cellStyle name="Heading 3 4" xfId="15245" xr:uid="{363A3430-3D72-4FBD-80AD-E575BB69C464}"/>
    <cellStyle name="Heading 3 5" xfId="15246" xr:uid="{C14F5C09-F65B-4281-8504-B8782E15DC27}"/>
    <cellStyle name="Heading 3 6" xfId="15247" xr:uid="{A3C94BA7-B06B-4FA8-A042-AF03C9A10544}"/>
    <cellStyle name="Heading 3 7" xfId="15248" xr:uid="{D092D961-219C-4DDB-987C-E24D8A7EFD77}"/>
    <cellStyle name="Heading 3 8" xfId="15249" xr:uid="{B5C73905-9F51-4273-95E9-1838B0BEF947}"/>
    <cellStyle name="Heading 3 9" xfId="15250" xr:uid="{234ED622-24EF-42FA-85BD-761941918615}"/>
    <cellStyle name="Heading 4 10" xfId="15251" xr:uid="{60A2EE4F-9C1C-41B8-B9F6-B2019875B58D}"/>
    <cellStyle name="Heading 4 11" xfId="15252" xr:uid="{1B0095FD-034E-40F4-9202-0E4E91040A76}"/>
    <cellStyle name="Heading 4 12" xfId="15253" xr:uid="{B5C870F7-DFCA-4ADB-A69D-4778A3E176CA}"/>
    <cellStyle name="Heading 4 13" xfId="15254" xr:uid="{CBFFC0B7-A0FE-4C86-A626-14877D95A4B7}"/>
    <cellStyle name="Heading 4 14" xfId="15255" xr:uid="{A2F3CA60-6F8C-4A8A-B718-3C1665DD0C6A}"/>
    <cellStyle name="Heading 4 15" xfId="15256" xr:uid="{9470FC98-FE97-42D5-B683-E06F45ED927E}"/>
    <cellStyle name="Heading 4 16" xfId="15257" xr:uid="{880ADC42-B2B3-4C14-8951-DE4A815B9ECD}"/>
    <cellStyle name="Heading 4 17" xfId="15258" xr:uid="{DF35CF42-81DB-492A-BEAF-41E003505888}"/>
    <cellStyle name="Heading 4 18" xfId="15259" xr:uid="{AF269E7B-D006-44DF-A550-4C9E3B7ABD27}"/>
    <cellStyle name="Heading 4 19" xfId="15260" xr:uid="{30B7BCC3-1325-497B-AC3E-C5B5CB0257AE}"/>
    <cellStyle name="Heading 4 2" xfId="15261" xr:uid="{9BF53C26-A3EE-41BA-8C5A-00E140C14655}"/>
    <cellStyle name="Heading 4 20" xfId="15262" xr:uid="{56463047-5BC4-455F-BBCA-F0912F8D1D06}"/>
    <cellStyle name="Heading 4 3" xfId="15263" xr:uid="{C053648C-9EEA-4AA2-911F-391FCCD3B8F4}"/>
    <cellStyle name="Heading 4 4" xfId="15264" xr:uid="{246D2C4D-FD3C-4F07-95E6-3D9D92CFFA11}"/>
    <cellStyle name="Heading 4 5" xfId="15265" xr:uid="{567742C0-F088-4111-8972-8326B7AA1B24}"/>
    <cellStyle name="Heading 4 6" xfId="15266" xr:uid="{50505DA3-E353-4DB1-9009-D806FA97F961}"/>
    <cellStyle name="Heading 4 7" xfId="15267" xr:uid="{D981B055-6383-465C-ACE1-7D4172E70576}"/>
    <cellStyle name="Heading 4 8" xfId="15268" xr:uid="{57722718-A4EC-4DF7-853A-513D169CB0A9}"/>
    <cellStyle name="Heading 4 9" xfId="15269" xr:uid="{85442DC4-4AA2-47E0-A8ED-219A9F8208E0}"/>
    <cellStyle name="Input 10" xfId="15270" xr:uid="{240AC5C0-4C26-4F0C-8552-20F8A1AE486C}"/>
    <cellStyle name="Input 11" xfId="15271" xr:uid="{DE1163A2-032D-45FE-9824-EEB2C8F843D0}"/>
    <cellStyle name="Input 12" xfId="15272" xr:uid="{1B74F7E4-08A8-465B-A7DB-6D2A766098B5}"/>
    <cellStyle name="Input 13" xfId="15273" xr:uid="{BD9485E3-A0AD-4B1D-8E6E-C0E81B5F986E}"/>
    <cellStyle name="Input 14" xfId="15274" xr:uid="{EF6826CC-7681-4895-B62D-FD861941EA0A}"/>
    <cellStyle name="Input 15" xfId="15275" xr:uid="{29606635-6C93-4E16-B536-554A01C50D15}"/>
    <cellStyle name="Input 16" xfId="15276" xr:uid="{E9CCF2DA-C038-41B4-B5F7-6CF01B8A0BFA}"/>
    <cellStyle name="Input 17" xfId="15277" xr:uid="{47BA6ED2-D6A3-4C05-A67B-6725CB30E7C9}"/>
    <cellStyle name="Input 18" xfId="15278" xr:uid="{8EA6D858-4B74-4A94-8411-0EC89E4FD0C0}"/>
    <cellStyle name="Input 19" xfId="15279" xr:uid="{7A0D2E0B-D32A-4D2E-8FE0-86B20565C1BD}"/>
    <cellStyle name="Input 2" xfId="15280" xr:uid="{8DE25E32-0AC9-42CE-97ED-58387E168DA3}"/>
    <cellStyle name="Input 20" xfId="15281" xr:uid="{27C86B80-FC9C-4D3B-8088-B50932F5A18C}"/>
    <cellStyle name="Input 3" xfId="15282" xr:uid="{6E419DA6-0233-4140-98D5-56EC19F3EFDC}"/>
    <cellStyle name="Input 4" xfId="15283" xr:uid="{7BBD029B-44E3-47A7-9FC4-E35AF4242177}"/>
    <cellStyle name="Input 5" xfId="15284" xr:uid="{8BDFD6D8-A18C-4A0A-9BA0-F549C42F02F1}"/>
    <cellStyle name="Input 6" xfId="15285" xr:uid="{E393F63D-A54B-4AC0-B83B-C960D0DCC50D}"/>
    <cellStyle name="Input 7" xfId="15286" xr:uid="{23430E7D-78CB-4B11-ABA6-205A600889B9}"/>
    <cellStyle name="Input 8" xfId="15287" xr:uid="{A8F23548-356D-4B1A-B3D3-9D4887E09B39}"/>
    <cellStyle name="Input 9" xfId="15288" xr:uid="{0DA46EF4-4EA0-4000-B20A-45EAAC3E824B}"/>
    <cellStyle name="Linked Cell 10" xfId="15289" xr:uid="{DD030A47-535C-4457-A862-C28F8A069726}"/>
    <cellStyle name="Linked Cell 11" xfId="15290" xr:uid="{8CAECD06-D24D-4C4E-B5F6-59E2A49F0899}"/>
    <cellStyle name="Linked Cell 12" xfId="15291" xr:uid="{5D5DA02D-52E3-4D68-AC30-25FDA82A5F7E}"/>
    <cellStyle name="Linked Cell 13" xfId="15292" xr:uid="{38C33A2B-C03A-4983-9F50-66315F4D5E4C}"/>
    <cellStyle name="Linked Cell 14" xfId="15293" xr:uid="{D90E9D4D-BC91-4846-B6AD-AD535F4DF842}"/>
    <cellStyle name="Linked Cell 15" xfId="15294" xr:uid="{C2569B5E-DD8C-42C9-A764-4C96FBFF3D7B}"/>
    <cellStyle name="Linked Cell 16" xfId="15295" xr:uid="{7492F10C-3599-4D41-AAFF-95F8F35BCA5E}"/>
    <cellStyle name="Linked Cell 17" xfId="15296" xr:uid="{BECA6597-E81E-4545-AA90-DEEFA20DA62B}"/>
    <cellStyle name="Linked Cell 18" xfId="15297" xr:uid="{7D496302-BE89-4457-B383-07A9862EE507}"/>
    <cellStyle name="Linked Cell 19" xfId="15298" xr:uid="{7EE1156C-55FC-40BB-B372-38DBEE9889BC}"/>
    <cellStyle name="Linked Cell 2" xfId="15299" xr:uid="{DF6E5F64-EEB6-45AD-B0DB-8234F34A2494}"/>
    <cellStyle name="Linked Cell 20" xfId="15300" xr:uid="{84095167-7F5F-4537-979C-47AB34731315}"/>
    <cellStyle name="Linked Cell 3" xfId="15301" xr:uid="{357B264C-28E3-4D69-B89F-B0C6BFB6DF1E}"/>
    <cellStyle name="Linked Cell 4" xfId="15302" xr:uid="{A6E1A764-6D6A-428B-B32B-1A38DAF45062}"/>
    <cellStyle name="Linked Cell 5" xfId="15303" xr:uid="{C5B1A7CE-D0E3-4B36-AFB6-E2881F361545}"/>
    <cellStyle name="Linked Cell 6" xfId="15304" xr:uid="{034262D0-6831-47DF-875C-BD4B0206EC0E}"/>
    <cellStyle name="Linked Cell 7" xfId="15305" xr:uid="{D686114D-E679-4313-9BDC-9686965E3107}"/>
    <cellStyle name="Linked Cell 8" xfId="15306" xr:uid="{6CB82037-784E-483D-9F21-73954F34DF4A}"/>
    <cellStyle name="Linked Cell 9" xfId="15307" xr:uid="{C05572F0-C2FE-40E8-8496-1FB38BF792E3}"/>
    <cellStyle name="Neutral 10" xfId="15308" xr:uid="{B52BE65F-37E7-4890-A8BC-C0C0232A6329}"/>
    <cellStyle name="Neutral 11" xfId="15309" xr:uid="{7167CFA8-952A-4E9F-A16A-2991544829A4}"/>
    <cellStyle name="Neutral 12" xfId="15310" xr:uid="{112ED967-7470-49AB-A4B5-B96C5C9C508D}"/>
    <cellStyle name="Neutral 13" xfId="15311" xr:uid="{796A622F-2ADD-4F06-8498-D2477120B9AF}"/>
    <cellStyle name="Neutral 14" xfId="15312" xr:uid="{24FF3A5E-A729-4C51-8521-99667DC7F4E9}"/>
    <cellStyle name="Neutral 15" xfId="15313" xr:uid="{18760905-FD0A-4DF5-8DF6-35E28B2ACCF1}"/>
    <cellStyle name="Neutral 16" xfId="15314" xr:uid="{A89FA0CC-B3C0-4B49-8F15-BFC55265A638}"/>
    <cellStyle name="Neutral 17" xfId="15315" xr:uid="{C2B53972-CE2C-4BA7-B439-AD1769EBD42A}"/>
    <cellStyle name="Neutral 18" xfId="15316" xr:uid="{D3848BCD-B531-438B-B6AD-5F2256932FC9}"/>
    <cellStyle name="Neutral 19" xfId="15317" xr:uid="{5AFC4937-8302-438D-8DA4-EF89CA227948}"/>
    <cellStyle name="Neutral 2" xfId="15318" xr:uid="{23D2B6C9-4550-465A-9FB7-73747C2C87AE}"/>
    <cellStyle name="Neutral 20" xfId="15319" xr:uid="{FC6A4179-8238-42F5-A944-4B9D7AA7E363}"/>
    <cellStyle name="Neutral 3" xfId="15320" xr:uid="{15E60A3C-931B-4A9B-9FD5-898C6BEAF704}"/>
    <cellStyle name="Neutral 4" xfId="15321" xr:uid="{20A01C6F-1DE7-4282-98F9-96878515A73A}"/>
    <cellStyle name="Neutral 5" xfId="15322" xr:uid="{06A0B44E-A293-4210-B259-AA0FF51EF5B7}"/>
    <cellStyle name="Neutral 6" xfId="15323" xr:uid="{0431ACFB-CCA9-4F2E-87FB-F4984DFFA5B4}"/>
    <cellStyle name="Neutral 7" xfId="15324" xr:uid="{916CFDA6-5F4A-4830-861D-9E2B23449DD2}"/>
    <cellStyle name="Neutral 8" xfId="15325" xr:uid="{0E7B873E-3E90-413F-BD5B-09F8585A8DEE}"/>
    <cellStyle name="Neutral 9" xfId="15326" xr:uid="{D635781C-326A-4358-B46D-AFE03127EF10}"/>
    <cellStyle name="Normal" xfId="0" builtinId="0"/>
    <cellStyle name="Normal 10" xfId="680" xr:uid="{4BD3F4DA-C6D7-452B-B182-2C8373A026C6}"/>
    <cellStyle name="Normal 10 10" xfId="15327" xr:uid="{59D5A5F6-85A5-4EAA-9626-9E45A16589C7}"/>
    <cellStyle name="Normal 10 10 2" xfId="15328" xr:uid="{E43810EB-F34F-4D2D-B589-B776105FC88C}"/>
    <cellStyle name="Normal 10 10 3" xfId="15329" xr:uid="{5BEB8FDF-6FBB-4C8D-A9E4-1D725826DEE0}"/>
    <cellStyle name="Normal 10 11" xfId="15330" xr:uid="{289C30B4-ECCD-48D6-801C-0392E773E4D7}"/>
    <cellStyle name="Normal 10 11 2" xfId="15331" xr:uid="{9657322A-167A-4406-A94E-6E255F246A90}"/>
    <cellStyle name="Normal 10 11 3" xfId="15332" xr:uid="{DF1F472D-99B3-4BB3-ACF6-CFB938AC72D9}"/>
    <cellStyle name="Normal 10 12" xfId="15333" xr:uid="{560BE823-184D-4036-B236-5F21A5C3F5F9}"/>
    <cellStyle name="Normal 10 12 2" xfId="15334" xr:uid="{81C0ED9A-0FA0-47DA-A0CA-0B47992803FE}"/>
    <cellStyle name="Normal 10 12 3" xfId="15335" xr:uid="{2CFFD9CF-6337-4BF3-AE3C-D434C432D301}"/>
    <cellStyle name="Normal 10 13" xfId="15336" xr:uid="{41569D01-0EE0-4B17-BEB6-4A0F6C6B1EA1}"/>
    <cellStyle name="Normal 10 13 2" xfId="15337" xr:uid="{60FAB828-AD46-4049-A528-3C7187FDA179}"/>
    <cellStyle name="Normal 10 13 3" xfId="15338" xr:uid="{2458AEF6-FC4B-4776-8094-2A161759843D}"/>
    <cellStyle name="Normal 10 14" xfId="15339" xr:uid="{DB448B7A-3178-4B76-967B-77E040203C69}"/>
    <cellStyle name="Normal 10 14 2" xfId="15340" xr:uid="{014102AB-0B88-407D-9EB8-A61C4091C175}"/>
    <cellStyle name="Normal 10 14 3" xfId="15341" xr:uid="{0C83CE61-312F-40EB-9171-D90582CDB952}"/>
    <cellStyle name="Normal 10 15" xfId="15342" xr:uid="{FA23EC78-F64A-4017-B458-DAA27266BBF4}"/>
    <cellStyle name="Normal 10 15 2" xfId="15343" xr:uid="{C778BC79-3A46-4724-9B42-EF84E52A9993}"/>
    <cellStyle name="Normal 10 15 3" xfId="15344" xr:uid="{4093E74E-2F2F-4DBA-8D09-4F4F642B738A}"/>
    <cellStyle name="Normal 10 16" xfId="15345" xr:uid="{A6E4F0E3-D268-4E9C-BE0F-59FA00EB5D7B}"/>
    <cellStyle name="Normal 10 16 2" xfId="15346" xr:uid="{99C831EF-9A0D-44DD-A753-54B923EB5FDE}"/>
    <cellStyle name="Normal 10 16 3" xfId="15347" xr:uid="{31621BAF-0B59-4A1A-AF5E-8AE9C75A43C8}"/>
    <cellStyle name="Normal 10 17" xfId="15348" xr:uid="{ADE6EC94-C43B-416A-B9C7-A80DDCC96D15}"/>
    <cellStyle name="Normal 10 17 2" xfId="15349" xr:uid="{C2191A3D-9F9E-4C07-8CC9-05A52334B528}"/>
    <cellStyle name="Normal 10 17 3" xfId="15350" xr:uid="{254D4CB0-70E1-4CD0-AFD5-8594549D120B}"/>
    <cellStyle name="Normal 10 18" xfId="15351" xr:uid="{8D34CDD1-964E-4C8C-B3C2-022330EE9ADA}"/>
    <cellStyle name="Normal 10 18 2" xfId="15352" xr:uid="{3C0EF31A-8E75-4A52-AB22-D3F1D720C767}"/>
    <cellStyle name="Normal 10 18 3" xfId="15353" xr:uid="{0C2D389E-831E-487F-8EE7-21990E38D7FE}"/>
    <cellStyle name="Normal 10 19" xfId="15354" xr:uid="{1A451110-566C-4064-AAA0-66D4378C2C96}"/>
    <cellStyle name="Normal 10 19 2" xfId="15355" xr:uid="{C9C3E63F-7543-4061-9145-BFCDAD71BFB9}"/>
    <cellStyle name="Normal 10 19 3" xfId="15356" xr:uid="{184038F1-A438-47AB-BCCE-4C5086E969C5}"/>
    <cellStyle name="Normal 10 2" xfId="681" xr:uid="{6659450F-D141-4CB0-843A-A48D26611467}"/>
    <cellStyle name="Normal 10 2 2" xfId="15357" xr:uid="{C69376DE-9A0C-43BB-9A55-9DCBC4980D50}"/>
    <cellStyle name="Normal 10 2 3" xfId="15358" xr:uid="{9DD9E6C0-62E1-48F2-9692-42BE669BDA7B}"/>
    <cellStyle name="Normal 10 20" xfId="15359" xr:uid="{4A55E1BA-30E7-48EA-A01E-9C62E8C73F13}"/>
    <cellStyle name="Normal 10 20 2" xfId="15360" xr:uid="{9151E323-776E-41BD-BD11-E2C4CFBBA172}"/>
    <cellStyle name="Normal 10 20 3" xfId="15361" xr:uid="{FD6F7651-B5C6-430B-939F-04CCB77FEF4E}"/>
    <cellStyle name="Normal 10 21" xfId="15362" xr:uid="{C3885868-F123-47F5-89C8-8B16F3461270}"/>
    <cellStyle name="Normal 10 21 2" xfId="15363" xr:uid="{8FABDDCE-19AD-43F5-9524-354A35F9D1B5}"/>
    <cellStyle name="Normal 10 21 3" xfId="15364" xr:uid="{12EA93C9-D0A4-4B06-95B1-8DA68470CBE0}"/>
    <cellStyle name="Normal 10 3" xfId="15365" xr:uid="{180CC58A-E12C-4F3F-8AC3-808AC76EE56C}"/>
    <cellStyle name="Normal 10 3 2" xfId="15366" xr:uid="{8881A836-6462-4A8C-BCF3-5F0A772DADEE}"/>
    <cellStyle name="Normal 10 3 3" xfId="15367" xr:uid="{B727E979-9532-43F6-BDC6-3D0F8D9B68EA}"/>
    <cellStyle name="Normal 10 4" xfId="15368" xr:uid="{373E3BEF-7505-4A6B-A65C-2DEAF660BA81}"/>
    <cellStyle name="Normal 10 4 2" xfId="15369" xr:uid="{37AC9569-608D-4FFA-AF0C-7B2C908B53F1}"/>
    <cellStyle name="Normal 10 4 3" xfId="15370" xr:uid="{4C60C39F-A7A6-48E1-B247-57EA0DDA8CD4}"/>
    <cellStyle name="Normal 10 5" xfId="15371" xr:uid="{0B752C5E-5ED1-4E34-A549-9FCDEC4A8CD3}"/>
    <cellStyle name="Normal 10 5 2" xfId="15372" xr:uid="{31A05935-B40B-43B3-A95B-929430346C17}"/>
    <cellStyle name="Normal 10 5 3" xfId="15373" xr:uid="{76E50BA0-B02A-4ED7-BBAA-FA0D7C934BC1}"/>
    <cellStyle name="Normal 10 6" xfId="15374" xr:uid="{C81EA375-7929-4629-91EF-A1D04EC5DA71}"/>
    <cellStyle name="Normal 10 6 2" xfId="15375" xr:uid="{14940ACE-7188-4299-B1C7-65D8902D946B}"/>
    <cellStyle name="Normal 10 6 3" xfId="15376" xr:uid="{059D9556-DEFB-4A92-8F30-4E7CBE094BC4}"/>
    <cellStyle name="Normal 10 7" xfId="15377" xr:uid="{93E85C2D-F74B-4810-AFAE-4CECAE4A600D}"/>
    <cellStyle name="Normal 10 7 2" xfId="15378" xr:uid="{4D06C7B5-2E01-48CD-8271-D2D8C9B90ACB}"/>
    <cellStyle name="Normal 10 7 3" xfId="15379" xr:uid="{BA59AE0E-9467-42CB-9194-C86E6D8B2AB7}"/>
    <cellStyle name="Normal 10 8" xfId="15380" xr:uid="{6763A392-D4B6-4459-B5B4-49EC683861D0}"/>
    <cellStyle name="Normal 10 8 2" xfId="15381" xr:uid="{D9B3BB22-418D-4043-970A-D20AD04496E9}"/>
    <cellStyle name="Normal 10 8 3" xfId="15382" xr:uid="{5B7DBF24-BB72-44A1-9CE5-BDA58D39DAB6}"/>
    <cellStyle name="Normal 10 9" xfId="15383" xr:uid="{7D0ABE0F-79EE-4FD7-9DA9-3E8B2119824D}"/>
    <cellStyle name="Normal 10 9 2" xfId="15384" xr:uid="{C2CE76AF-8A70-4A58-956A-207B4C28DB11}"/>
    <cellStyle name="Normal 10 9 3" xfId="15385" xr:uid="{7CDA2F6D-0FB9-4BCB-8D7C-C18B00BF20BF}"/>
    <cellStyle name="Normal 11" xfId="682" xr:uid="{C4F5B161-F944-4D6C-91F8-3E9AD5472969}"/>
    <cellStyle name="Normal 11 10" xfId="15386" xr:uid="{5D27A1E6-78F9-4A6F-890A-A1094D2B8C20}"/>
    <cellStyle name="Normal 11 10 2" xfId="15387" xr:uid="{9EA8BEDA-2EE5-4D86-93C2-CD0487F0C091}"/>
    <cellStyle name="Normal 11 10 3" xfId="15388" xr:uid="{98FE0F84-151F-432F-B80B-807FFB16A213}"/>
    <cellStyle name="Normal 11 11" xfId="15389" xr:uid="{2012A775-3155-4496-AC4B-F10CD6CE8F6A}"/>
    <cellStyle name="Normal 11 11 2" xfId="15390" xr:uid="{72DBF67D-1057-47E6-957B-4F463B313B65}"/>
    <cellStyle name="Normal 11 11 3" xfId="15391" xr:uid="{2389BA5C-D88C-460F-9285-108C39F3E6EF}"/>
    <cellStyle name="Normal 11 12" xfId="15392" xr:uid="{251E2B77-026D-471D-84B6-C12B3CE586DA}"/>
    <cellStyle name="Normal 11 12 2" xfId="15393" xr:uid="{F9F84C85-5AEA-4D78-8C0E-FA8C80BF88AC}"/>
    <cellStyle name="Normal 11 12 3" xfId="15394" xr:uid="{465F7ABE-9ECE-4FA2-B745-3CDC90B52ABE}"/>
    <cellStyle name="Normal 11 13" xfId="15395" xr:uid="{0F73F62A-76CF-4721-AD12-77FA4A17DB62}"/>
    <cellStyle name="Normal 11 13 2" xfId="15396" xr:uid="{B84F35E2-B8CD-4FFC-859E-4A3D1EA5DC4C}"/>
    <cellStyle name="Normal 11 13 3" xfId="15397" xr:uid="{5C2EA23F-725A-463F-8C07-67C89579A8F8}"/>
    <cellStyle name="Normal 11 14" xfId="15398" xr:uid="{654FA6A2-4123-446B-B961-62160EF903AE}"/>
    <cellStyle name="Normal 11 14 2" xfId="15399" xr:uid="{1F8AE0BA-DF21-4525-99B9-36C9C28E3123}"/>
    <cellStyle name="Normal 11 14 3" xfId="15400" xr:uid="{C3F943DB-AF56-49BB-B9D0-C0930BE9DF58}"/>
    <cellStyle name="Normal 11 15" xfId="15401" xr:uid="{75490A7D-1B2B-4EEE-93FE-315A4280371B}"/>
    <cellStyle name="Normal 11 15 2" xfId="15402" xr:uid="{4955CC39-6EA5-428D-89EF-FC18CBEF9EF9}"/>
    <cellStyle name="Normal 11 15 3" xfId="15403" xr:uid="{7A8E1D2D-065F-470A-A33D-01452923F745}"/>
    <cellStyle name="Normal 11 16" xfId="15404" xr:uid="{3D0B26D5-F239-4A79-8BF5-C44476A96B4F}"/>
    <cellStyle name="Normal 11 16 2" xfId="15405" xr:uid="{7C7ABD6A-75D8-497A-B001-18E2D07EFBB0}"/>
    <cellStyle name="Normal 11 16 3" xfId="15406" xr:uid="{5B75C1C3-C40A-407E-B046-8C3C50247F6A}"/>
    <cellStyle name="Normal 11 17" xfId="15407" xr:uid="{C9FA1059-89A7-4048-8690-1140F26F6CB6}"/>
    <cellStyle name="Normal 11 17 2" xfId="15408" xr:uid="{E310029A-480E-4AC2-A32C-E7BEC8823A0B}"/>
    <cellStyle name="Normal 11 17 3" xfId="15409" xr:uid="{F913A763-3A65-4B83-9A9C-3F303B5C408A}"/>
    <cellStyle name="Normal 11 18" xfId="15410" xr:uid="{2967A8CC-65F7-468E-A7BA-5EC62F154A84}"/>
    <cellStyle name="Normal 11 18 2" xfId="15411" xr:uid="{FC38D199-7171-455C-B24E-D97A353D4CCC}"/>
    <cellStyle name="Normal 11 18 3" xfId="15412" xr:uid="{265E6BCB-FBFB-4309-A80E-6C1553138AED}"/>
    <cellStyle name="Normal 11 19" xfId="15413" xr:uid="{E8CDB072-E6E2-45E9-AF67-C19169976E18}"/>
    <cellStyle name="Normal 11 19 2" xfId="15414" xr:uid="{65242AFC-485D-4D80-97F7-01A84236E608}"/>
    <cellStyle name="Normal 11 19 3" xfId="15415" xr:uid="{110794B6-2C3A-4232-8FC5-CE293F57E9D3}"/>
    <cellStyle name="Normal 11 2" xfId="683" xr:uid="{E4AA8356-29BB-4E5C-A6D9-9D436F60BC16}"/>
    <cellStyle name="Normal 11 2 2" xfId="15416" xr:uid="{78720EE0-A7E0-4435-A350-106F70E13AD8}"/>
    <cellStyle name="Normal 11 2 3" xfId="15417" xr:uid="{674210CF-656D-4C2F-BAA9-71C566D4BBB8}"/>
    <cellStyle name="Normal 11 20" xfId="15418" xr:uid="{455951E3-0E0F-48C4-A54B-F774FD101340}"/>
    <cellStyle name="Normal 11 20 2" xfId="15419" xr:uid="{B9B3DB86-307E-4FE2-91D3-0EC58E9B45A4}"/>
    <cellStyle name="Normal 11 20 3" xfId="15420" xr:uid="{7DB7E7A6-9E4E-49C7-9A02-7DF8783D6C86}"/>
    <cellStyle name="Normal 11 21" xfId="15421" xr:uid="{D30A6280-85C0-43D5-A245-8AFA836AB8C6}"/>
    <cellStyle name="Normal 11 21 2" xfId="15422" xr:uid="{5F63B060-615A-4E7E-BDBE-BABF9902B4D8}"/>
    <cellStyle name="Normal 11 21 3" xfId="15423" xr:uid="{A471973F-FA73-4048-87E5-36982AF60210}"/>
    <cellStyle name="Normal 11 3" xfId="15424" xr:uid="{8218DCD4-524C-4D0E-B001-68C330405E1F}"/>
    <cellStyle name="Normal 11 3 2" xfId="15425" xr:uid="{FA1FECB5-AF9D-4A4D-B609-A79608F8E79B}"/>
    <cellStyle name="Normal 11 3 3" xfId="15426" xr:uid="{D6C7EE8C-4FE0-4BB6-B85D-5F8BD9512C63}"/>
    <cellStyle name="Normal 11 4" xfId="15427" xr:uid="{1BAC3D24-3264-4108-9118-5A8B2B9C3CC4}"/>
    <cellStyle name="Normal 11 4 2" xfId="15428" xr:uid="{A0A6CF87-9378-4E85-B614-962EC0DDFC2B}"/>
    <cellStyle name="Normal 11 4 3" xfId="15429" xr:uid="{E0AAE0BE-D684-473C-A1C8-7B0BB52C9146}"/>
    <cellStyle name="Normal 11 5" xfId="15430" xr:uid="{0FB35FD0-BF48-4845-9156-1134FFF83CD1}"/>
    <cellStyle name="Normal 11 5 2" xfId="15431" xr:uid="{2B497BEE-7370-4BF3-B524-D39B7FB7E563}"/>
    <cellStyle name="Normal 11 5 3" xfId="15432" xr:uid="{9F0E79FF-6D35-41EF-9452-91BA7B4895DA}"/>
    <cellStyle name="Normal 11 6" xfId="15433" xr:uid="{EE4772D4-2754-424D-A97C-E0EA70746C2F}"/>
    <cellStyle name="Normal 11 6 2" xfId="15434" xr:uid="{4BD26220-9EF7-4416-888C-197F415F2AB8}"/>
    <cellStyle name="Normal 11 6 3" xfId="15435" xr:uid="{C55F28D6-14DD-44BB-A1B2-96917EBB9B22}"/>
    <cellStyle name="Normal 11 7" xfId="15436" xr:uid="{CFD82B71-5305-4A88-9C47-BA3A59E26D5D}"/>
    <cellStyle name="Normal 11 7 2" xfId="15437" xr:uid="{FF54B1C5-E647-4F4D-8220-FEB12E3AD729}"/>
    <cellStyle name="Normal 11 7 3" xfId="15438" xr:uid="{39C2F120-98EB-4F33-B79E-3D7371867B67}"/>
    <cellStyle name="Normal 11 8" xfId="15439" xr:uid="{E77227BE-824A-4F0C-8873-F79DAA35A441}"/>
    <cellStyle name="Normal 11 8 2" xfId="15440" xr:uid="{881A1C16-1083-428D-8D9F-C73B1965328F}"/>
    <cellStyle name="Normal 11 8 3" xfId="15441" xr:uid="{2453F737-8EEC-443A-A9A7-53A7CF4B4043}"/>
    <cellStyle name="Normal 11 9" xfId="15442" xr:uid="{8E4009E5-08B3-4A26-80D5-A653AE22140B}"/>
    <cellStyle name="Normal 11 9 2" xfId="15443" xr:uid="{B1E64A47-B43F-4E7A-8324-9FF121A1F9BE}"/>
    <cellStyle name="Normal 11 9 3" xfId="15444" xr:uid="{100A3487-183F-4ADD-B8DD-A8300A109575}"/>
    <cellStyle name="Normal 12" xfId="684" xr:uid="{8A291449-E887-4D04-AF6A-C85160F595F9}"/>
    <cellStyle name="Normal 12 10" xfId="15445" xr:uid="{F32BF1B6-D2E0-4CB8-A56C-DB38B4075FF8}"/>
    <cellStyle name="Normal 12 10 2" xfId="15446" xr:uid="{FCF8CDDF-0AC2-4B3D-9015-A418A1F5F8CC}"/>
    <cellStyle name="Normal 12 10 3" xfId="15447" xr:uid="{E60FFE52-0141-454F-A56A-9B3B13571359}"/>
    <cellStyle name="Normal 12 11" xfId="15448" xr:uid="{324F1885-5214-4850-9560-828AE7F843DD}"/>
    <cellStyle name="Normal 12 11 2" xfId="15449" xr:uid="{2EDCC15B-D110-47B1-AF4B-72C252C8094A}"/>
    <cellStyle name="Normal 12 11 3" xfId="15450" xr:uid="{857873EF-F008-4119-A43B-C787686AA5D5}"/>
    <cellStyle name="Normal 12 12" xfId="15451" xr:uid="{75DF1BC4-47E7-433D-A78F-DB7C4CD1B92E}"/>
    <cellStyle name="Normal 12 12 2" xfId="15452" xr:uid="{019A5C9C-ECCB-4B30-956A-79D48EDBEE35}"/>
    <cellStyle name="Normal 12 12 3" xfId="15453" xr:uid="{BFD49A1F-1197-4383-BFE4-97C32F0BDA57}"/>
    <cellStyle name="Normal 12 13" xfId="15454" xr:uid="{F15AC771-6704-440E-B29E-DE1114C1961E}"/>
    <cellStyle name="Normal 12 13 2" xfId="15455" xr:uid="{A0D6DBEF-B422-49DE-AB10-1C70B9C64336}"/>
    <cellStyle name="Normal 12 13 3" xfId="15456" xr:uid="{37CB5C37-6C1B-456D-A90D-B7A8BD2AA636}"/>
    <cellStyle name="Normal 12 14" xfId="15457" xr:uid="{90B63871-E6B3-481A-98B5-5DFA797E8745}"/>
    <cellStyle name="Normal 12 14 2" xfId="15458" xr:uid="{956D580A-B5D7-4D3F-918D-F0481D9966FC}"/>
    <cellStyle name="Normal 12 14 3" xfId="15459" xr:uid="{073313DB-9F11-4BE5-8DF9-F94DC50EE65E}"/>
    <cellStyle name="Normal 12 15" xfId="15460" xr:uid="{3DC0774F-338A-43B4-8A14-0821ABA30145}"/>
    <cellStyle name="Normal 12 15 2" xfId="15461" xr:uid="{BF179365-1F79-4238-947E-9C4925511586}"/>
    <cellStyle name="Normal 12 15 3" xfId="15462" xr:uid="{377C769D-043C-4F59-A596-CF0C7E018817}"/>
    <cellStyle name="Normal 12 16" xfId="15463" xr:uid="{0DBD792D-2220-47DE-9157-98446D301AA2}"/>
    <cellStyle name="Normal 12 16 2" xfId="15464" xr:uid="{FB0058D6-52E3-4467-BDF5-68EFBD34788E}"/>
    <cellStyle name="Normal 12 16 3" xfId="15465" xr:uid="{59913F76-B945-4ED1-AC97-4256B5274284}"/>
    <cellStyle name="Normal 12 17" xfId="15466" xr:uid="{62208C8C-4E7F-4D37-9C52-805CA2AE86EA}"/>
    <cellStyle name="Normal 12 17 2" xfId="15467" xr:uid="{E4D1E29F-4569-4159-9E1E-CD9B65249AE5}"/>
    <cellStyle name="Normal 12 17 3" xfId="15468" xr:uid="{60BF5E9F-B2EC-4532-AD1A-E815D4E4044D}"/>
    <cellStyle name="Normal 12 18" xfId="15469" xr:uid="{A0C805FF-D83F-4CE4-A69D-5291330B6A86}"/>
    <cellStyle name="Normal 12 18 2" xfId="15470" xr:uid="{52D34011-D4AD-4D8B-BE2E-71A1D77DEEAD}"/>
    <cellStyle name="Normal 12 18 3" xfId="15471" xr:uid="{13137EF3-8AB3-427E-ADF8-217AD9B13125}"/>
    <cellStyle name="Normal 12 19" xfId="15472" xr:uid="{29C9A7C1-C658-4786-8F65-5BCCC51A9680}"/>
    <cellStyle name="Normal 12 19 2" xfId="15473" xr:uid="{7B7419A6-3B9D-440E-BB9F-223D0065040E}"/>
    <cellStyle name="Normal 12 19 3" xfId="15474" xr:uid="{C29749B3-360D-45B4-9594-E0429743301A}"/>
    <cellStyle name="Normal 12 2" xfId="685" xr:uid="{D11FC13F-0BBB-473D-B7A3-99C43673FDCD}"/>
    <cellStyle name="Normal 12 2 2" xfId="15475" xr:uid="{7FFB4C40-506B-4636-9CC5-24C7335E8126}"/>
    <cellStyle name="Normal 12 2 3" xfId="15476" xr:uid="{7304C22C-2110-4B36-AAFA-C01838953102}"/>
    <cellStyle name="Normal 12 20" xfId="15477" xr:uid="{A1123736-61DA-40F6-B9E5-36BE800A60CB}"/>
    <cellStyle name="Normal 12 20 2" xfId="15478" xr:uid="{FE972FAC-A098-440B-90AE-2EC4DE447102}"/>
    <cellStyle name="Normal 12 20 3" xfId="15479" xr:uid="{4D17ACCF-1D67-4A84-B337-760B4C33B46E}"/>
    <cellStyle name="Normal 12 21" xfId="15480" xr:uid="{97D4B1B4-81CA-4891-BC69-73812A86D191}"/>
    <cellStyle name="Normal 12 21 2" xfId="15481" xr:uid="{82FCE250-CB32-4E3E-B93C-324E4BB73DDF}"/>
    <cellStyle name="Normal 12 21 3" xfId="15482" xr:uid="{3A45468C-20E3-4B46-B452-13240D9AB7DA}"/>
    <cellStyle name="Normal 12 3" xfId="15483" xr:uid="{A6A9224C-5644-4B29-ADB2-603162A6EC23}"/>
    <cellStyle name="Normal 12 3 2" xfId="15484" xr:uid="{850C6793-8CAB-4E67-9A86-10ABA93DAC90}"/>
    <cellStyle name="Normal 12 3 3" xfId="15485" xr:uid="{6700E23C-345D-452A-99B5-2AB8F141B530}"/>
    <cellStyle name="Normal 12 4" xfId="15486" xr:uid="{E24E8609-A49E-4E82-8841-BA955BD7C126}"/>
    <cellStyle name="Normal 12 4 2" xfId="15487" xr:uid="{6275B6AB-BF52-4056-ADAA-3E0B4A05DA5D}"/>
    <cellStyle name="Normal 12 4 3" xfId="15488" xr:uid="{7FCADAD6-8E8B-4489-9AB0-954BDE288152}"/>
    <cellStyle name="Normal 12 5" xfId="15489" xr:uid="{E9B86A26-ACB3-472C-A61E-A6F53DD8469D}"/>
    <cellStyle name="Normal 12 5 2" xfId="15490" xr:uid="{7B64D3B5-7156-45B8-810E-B30D3D0DC160}"/>
    <cellStyle name="Normal 12 5 3" xfId="15491" xr:uid="{94FF2CCC-AE98-4144-9F71-48EBEC10CD64}"/>
    <cellStyle name="Normal 12 6" xfId="15492" xr:uid="{3F1D4340-A2BB-4543-B5DA-182DD0BD6A8C}"/>
    <cellStyle name="Normal 12 6 2" xfId="15493" xr:uid="{E06CD16E-1C8C-4309-A9CE-1FDAB2ADB323}"/>
    <cellStyle name="Normal 12 6 3" xfId="15494" xr:uid="{8A5502A9-BCB5-43F0-A14F-BEA30FB9EEDC}"/>
    <cellStyle name="Normal 12 7" xfId="15495" xr:uid="{1FE6C358-B1B3-4226-85F0-7A886631BDA7}"/>
    <cellStyle name="Normal 12 7 2" xfId="15496" xr:uid="{1A7B2F49-D779-4F75-B81C-36D1409AF73D}"/>
    <cellStyle name="Normal 12 7 3" xfId="15497" xr:uid="{A6A8574A-587D-43E8-B948-A53E8CA1D671}"/>
    <cellStyle name="Normal 12 8" xfId="15498" xr:uid="{358EE795-D65B-46E6-801A-922E13C2FD95}"/>
    <cellStyle name="Normal 12 8 2" xfId="15499" xr:uid="{20D53D19-C3CA-4D43-959B-A362F9FFFA06}"/>
    <cellStyle name="Normal 12 8 3" xfId="15500" xr:uid="{242C2FF8-6E00-4E78-B05C-4BE35EA3B04B}"/>
    <cellStyle name="Normal 12 9" xfId="15501" xr:uid="{FB028279-11DB-4DAF-8C64-37326882FFF5}"/>
    <cellStyle name="Normal 12 9 2" xfId="15502" xr:uid="{F65E84ED-6E2E-4311-B042-CACAADAE3137}"/>
    <cellStyle name="Normal 12 9 3" xfId="15503" xr:uid="{DFC59CFB-0380-4066-ADD7-9DC14C328B80}"/>
    <cellStyle name="Normal 13" xfId="686" xr:uid="{9C5DC28F-396E-4AFF-827C-C4F8DE636176}"/>
    <cellStyle name="Normal 13 10" xfId="15504" xr:uid="{08A5809D-262C-4DDF-AB6A-7D3B5205772F}"/>
    <cellStyle name="Normal 13 10 2" xfId="15505" xr:uid="{DB2C70A2-5A35-4CD9-AA69-DF79B9C9F99A}"/>
    <cellStyle name="Normal 13 10 3" xfId="15506" xr:uid="{3DA4F487-B97B-4D2A-8BEA-00E47B13E884}"/>
    <cellStyle name="Normal 13 11" xfId="15507" xr:uid="{537799FD-6907-4BD7-BBED-618D41B375AE}"/>
    <cellStyle name="Normal 13 11 2" xfId="15508" xr:uid="{5EAD3949-1F55-4CD1-9813-63CC15B7E8AF}"/>
    <cellStyle name="Normal 13 11 3" xfId="15509" xr:uid="{DA9F9B98-D3D8-47C4-900E-93536BE0C8A5}"/>
    <cellStyle name="Normal 13 12" xfId="15510" xr:uid="{486935AA-3B10-49AA-AD6C-1313D3842C3D}"/>
    <cellStyle name="Normal 13 12 2" xfId="15511" xr:uid="{73DD5DD9-2096-442D-9511-AC8400671F98}"/>
    <cellStyle name="Normal 13 12 3" xfId="15512" xr:uid="{01698FFF-61AE-4249-B5BB-4BA8A599C12F}"/>
    <cellStyle name="Normal 13 13" xfId="15513" xr:uid="{6D02925D-F163-483C-BDCB-F3D5C9EB240A}"/>
    <cellStyle name="Normal 13 13 2" xfId="15514" xr:uid="{F3E6237E-6B66-44BC-B9C3-0491CA181125}"/>
    <cellStyle name="Normal 13 13 3" xfId="15515" xr:uid="{8E741E09-5251-4495-9FEA-198594987B7B}"/>
    <cellStyle name="Normal 13 14" xfId="15516" xr:uid="{C7A2C66E-BA06-4277-8B8D-36EA99768ED4}"/>
    <cellStyle name="Normal 13 14 2" xfId="15517" xr:uid="{128D1160-B20A-405E-83FE-99FE9353BE37}"/>
    <cellStyle name="Normal 13 14 3" xfId="15518" xr:uid="{6C95D8C9-9997-44FE-913C-CE663FD2D144}"/>
    <cellStyle name="Normal 13 15" xfId="15519" xr:uid="{A474C303-6067-41D7-9FDD-470BF8E9FFDF}"/>
    <cellStyle name="Normal 13 15 2" xfId="15520" xr:uid="{0AD60002-0FAB-46EC-9881-C8160207DE60}"/>
    <cellStyle name="Normal 13 15 3" xfId="15521" xr:uid="{5ACF2C2E-5DFA-4AB4-BF50-6961B59304C5}"/>
    <cellStyle name="Normal 13 16" xfId="15522" xr:uid="{D1700ECA-5831-41B2-A53B-C6E63246B5C5}"/>
    <cellStyle name="Normal 13 16 2" xfId="15523" xr:uid="{FF4585DF-42FE-4FC3-8FFB-0BE76BBB5C4B}"/>
    <cellStyle name="Normal 13 16 3" xfId="15524" xr:uid="{066B4F7E-A325-468C-B084-55332FAE0BE7}"/>
    <cellStyle name="Normal 13 17" xfId="15525" xr:uid="{724C43FC-9493-49FC-A70D-46C3B725705F}"/>
    <cellStyle name="Normal 13 17 2" xfId="15526" xr:uid="{7BC61F22-9B32-41EB-8927-75710107FB58}"/>
    <cellStyle name="Normal 13 17 3" xfId="15527" xr:uid="{776A480D-8B45-4119-8F7B-B958105B5F37}"/>
    <cellStyle name="Normal 13 18" xfId="15528" xr:uid="{9BE901C6-B39D-4BC1-B018-E629CAE7D9D1}"/>
    <cellStyle name="Normal 13 18 2" xfId="15529" xr:uid="{F2BEB02A-5ED1-4904-A725-887D25F0023D}"/>
    <cellStyle name="Normal 13 18 3" xfId="15530" xr:uid="{BF485FD6-1C10-46EC-8EC0-BCF400A82FBF}"/>
    <cellStyle name="Normal 13 19" xfId="15531" xr:uid="{6A54B7E9-B8CF-4BDA-B4B8-239400B79662}"/>
    <cellStyle name="Normal 13 19 2" xfId="15532" xr:uid="{CADAADB3-A8F3-4C64-855D-75265B0916C8}"/>
    <cellStyle name="Normal 13 19 3" xfId="15533" xr:uid="{28CFE78E-08EE-43B2-B4E5-4E1E0DD5F2C2}"/>
    <cellStyle name="Normal 13 2" xfId="687" xr:uid="{8A338345-6717-4E63-89F7-487850BB890C}"/>
    <cellStyle name="Normal 13 2 2" xfId="15534" xr:uid="{29DCF9E0-C212-44C4-ABD3-76B523494990}"/>
    <cellStyle name="Normal 13 2 3" xfId="15535" xr:uid="{54FEB5C7-3E10-454F-9F7E-12F8878E6FAA}"/>
    <cellStyle name="Normal 13 20" xfId="15536" xr:uid="{A4CA20F0-8DB6-41C3-9A95-37BC51E39688}"/>
    <cellStyle name="Normal 13 20 2" xfId="15537" xr:uid="{D27EC8AE-1804-4D0D-BF55-D512E76C2C27}"/>
    <cellStyle name="Normal 13 20 3" xfId="15538" xr:uid="{B0284235-4B77-492D-964A-B0C7D340C9C6}"/>
    <cellStyle name="Normal 13 21" xfId="15539" xr:uid="{15E74538-1BBA-41E1-A42A-F4AE42672F2A}"/>
    <cellStyle name="Normal 13 21 2" xfId="15540" xr:uid="{D19CDC6B-19BD-4AD3-B5CC-EC261C6DF740}"/>
    <cellStyle name="Normal 13 21 3" xfId="15541" xr:uid="{F1F11BA8-AF2D-47A7-BACD-A1D5280B26CD}"/>
    <cellStyle name="Normal 13 3" xfId="15542" xr:uid="{91F8987E-9734-4271-93ED-255695F944B8}"/>
    <cellStyle name="Normal 13 3 2" xfId="15543" xr:uid="{95FA930B-A0B3-4AE4-9056-1494F2D58660}"/>
    <cellStyle name="Normal 13 3 3" xfId="15544" xr:uid="{15844D9F-97FE-4975-82EA-587D66C88159}"/>
    <cellStyle name="Normal 13 4" xfId="15545" xr:uid="{592971DD-6770-4CD0-8DBC-C57D4A377217}"/>
    <cellStyle name="Normal 13 4 2" xfId="15546" xr:uid="{5568BB77-91C4-4C98-95FF-C087EE6CF812}"/>
    <cellStyle name="Normal 13 4 3" xfId="15547" xr:uid="{978F7C47-FE1A-414F-BDAC-1C9F4BB7D7D3}"/>
    <cellStyle name="Normal 13 5" xfId="15548" xr:uid="{ABF3D327-E361-4652-9665-6BF6B381D807}"/>
    <cellStyle name="Normal 13 5 2" xfId="15549" xr:uid="{381851A3-0955-493C-B624-038734BC0431}"/>
    <cellStyle name="Normal 13 5 3" xfId="15550" xr:uid="{B45EFBAA-C70C-4E23-ACE8-F094AA54E6E2}"/>
    <cellStyle name="Normal 13 6" xfId="15551" xr:uid="{7C7C665A-1F4A-45C0-818C-AA91FEDC71F6}"/>
    <cellStyle name="Normal 13 6 2" xfId="15552" xr:uid="{4181D5AB-968D-4D1B-A687-ACB941D0241F}"/>
    <cellStyle name="Normal 13 6 3" xfId="15553" xr:uid="{62617942-C133-400A-AE01-8BA3A9C88F18}"/>
    <cellStyle name="Normal 13 7" xfId="15554" xr:uid="{80A4C5DB-70F9-4480-B6D6-A3FAE4A8E718}"/>
    <cellStyle name="Normal 13 7 2" xfId="15555" xr:uid="{377958C5-6DB2-4285-A6F9-9AC050B0C82F}"/>
    <cellStyle name="Normal 13 7 3" xfId="15556" xr:uid="{FB1087A0-3C7F-4565-BAC8-732D786E2E20}"/>
    <cellStyle name="Normal 13 8" xfId="15557" xr:uid="{7962A76E-47E2-4CBD-83E3-CF9905180041}"/>
    <cellStyle name="Normal 13 8 2" xfId="15558" xr:uid="{4DEC4F15-1A1A-49F9-9611-4D38B759BD8E}"/>
    <cellStyle name="Normal 13 8 3" xfId="15559" xr:uid="{C8E62F31-3FF3-4E4E-AC5C-C34037E2BC77}"/>
    <cellStyle name="Normal 13 9" xfId="15560" xr:uid="{A9B7DF6D-954F-4BC0-8AAE-129BC35FEC84}"/>
    <cellStyle name="Normal 13 9 2" xfId="15561" xr:uid="{BB4637C9-5E55-4FD1-86C9-F9B1275DF03E}"/>
    <cellStyle name="Normal 13 9 3" xfId="15562" xr:uid="{15EE24BA-19AE-46BB-B084-108DE50A6966}"/>
    <cellStyle name="Normal 14" xfId="688" xr:uid="{DD101A37-749D-44E2-A1E8-067D22650F25}"/>
    <cellStyle name="Normal 14 10" xfId="15563" xr:uid="{4387F630-1308-4013-9592-8ED793996481}"/>
    <cellStyle name="Normal 14 10 2" xfId="15564" xr:uid="{CE6A6D68-DB09-470D-A2BA-1A6AD68A73E8}"/>
    <cellStyle name="Normal 14 10 3" xfId="15565" xr:uid="{A91A8446-D8C0-402F-9931-8518376E514C}"/>
    <cellStyle name="Normal 14 11" xfId="15566" xr:uid="{377AFBEB-1453-4660-BC9E-E9698AB41D82}"/>
    <cellStyle name="Normal 14 11 2" xfId="15567" xr:uid="{C4E1AA69-E9B4-4D78-A78A-3B1BA7271C00}"/>
    <cellStyle name="Normal 14 11 3" xfId="15568" xr:uid="{2EB96B5C-2EF1-44C0-894C-F102F8F1D048}"/>
    <cellStyle name="Normal 14 12" xfId="15569" xr:uid="{2D0939C5-85D9-4822-ACB1-9D775D4D0C9B}"/>
    <cellStyle name="Normal 14 12 2" xfId="15570" xr:uid="{E6AEA7E2-0BA5-4E13-BBF8-05E9339429E2}"/>
    <cellStyle name="Normal 14 12 3" xfId="15571" xr:uid="{230B6796-1244-4F69-9E8F-542E2206779C}"/>
    <cellStyle name="Normal 14 13" xfId="15572" xr:uid="{B8A32E01-DB1D-47DB-8C6C-7EA36D4C4872}"/>
    <cellStyle name="Normal 14 13 2" xfId="15573" xr:uid="{379F33F9-3718-4254-9BDB-3EF095175A73}"/>
    <cellStyle name="Normal 14 13 3" xfId="15574" xr:uid="{3384DA96-47FF-40CF-9D77-E9E9254810D2}"/>
    <cellStyle name="Normal 14 14" xfId="15575" xr:uid="{C6FC1806-FBB6-44F4-A543-F851F9356808}"/>
    <cellStyle name="Normal 14 14 2" xfId="15576" xr:uid="{272EB980-4479-4314-B892-5F3774AC43FF}"/>
    <cellStyle name="Normal 14 14 3" xfId="15577" xr:uid="{4C66DAA3-2E72-42BB-B231-45E04B3C6877}"/>
    <cellStyle name="Normal 14 15" xfId="15578" xr:uid="{6E070513-0C89-4ABB-8A5B-BB1364D0FDB1}"/>
    <cellStyle name="Normal 14 15 2" xfId="15579" xr:uid="{D8547559-CE12-495D-A012-730BEFB9CEED}"/>
    <cellStyle name="Normal 14 15 3" xfId="15580" xr:uid="{98C0BB89-CDB1-496D-997A-5615FB2016F9}"/>
    <cellStyle name="Normal 14 16" xfId="15581" xr:uid="{C6BEA405-E45B-4B1D-9421-8645F07D1218}"/>
    <cellStyle name="Normal 14 16 2" xfId="15582" xr:uid="{0B4EEE43-9040-4A1C-8F7F-E7AF3F591526}"/>
    <cellStyle name="Normal 14 16 3" xfId="15583" xr:uid="{9A0CD370-C044-4C42-B2CF-31B2B7D59F08}"/>
    <cellStyle name="Normal 14 17" xfId="15584" xr:uid="{90FF260B-C291-4A4B-AEC8-17B15DAFFEBC}"/>
    <cellStyle name="Normal 14 17 2" xfId="15585" xr:uid="{A2421B5E-049B-485F-9C4E-37BC79B29EF0}"/>
    <cellStyle name="Normal 14 17 3" xfId="15586" xr:uid="{93F46385-9D6B-4C43-974A-83BEF43EAC73}"/>
    <cellStyle name="Normal 14 18" xfId="15587" xr:uid="{A37772E8-91A8-444C-8FA3-6584EACFE084}"/>
    <cellStyle name="Normal 14 18 2" xfId="15588" xr:uid="{95D8E9DA-5DA8-49E0-9A86-0ABEC79FAAC2}"/>
    <cellStyle name="Normal 14 18 3" xfId="15589" xr:uid="{A81C120F-8489-43C1-AEA4-E6DE278726DA}"/>
    <cellStyle name="Normal 14 19" xfId="15590" xr:uid="{D5DDA411-5509-44E8-832D-9D9808E0807C}"/>
    <cellStyle name="Normal 14 19 2" xfId="15591" xr:uid="{B81E4647-002C-4BE0-A5AB-93FFF53CE746}"/>
    <cellStyle name="Normal 14 19 3" xfId="15592" xr:uid="{A9EA3156-9892-4BD3-B7AC-FCD9AB7D0C28}"/>
    <cellStyle name="Normal 14 2" xfId="689" xr:uid="{6464DE92-1CF7-4CA3-B98B-2C32072D3D25}"/>
    <cellStyle name="Normal 14 2 2" xfId="15593" xr:uid="{88D61F1C-5BBE-402C-AC31-0AC4138E3A5E}"/>
    <cellStyle name="Normal 14 2 3" xfId="15594" xr:uid="{14E0CC33-3319-4805-B602-F8168302E7C3}"/>
    <cellStyle name="Normal 14 20" xfId="15595" xr:uid="{58509ACC-F170-465D-9FCD-0BD8002DC705}"/>
    <cellStyle name="Normal 14 20 2" xfId="15596" xr:uid="{529565C8-96F3-4913-9156-651DA2A0225B}"/>
    <cellStyle name="Normal 14 20 3" xfId="15597" xr:uid="{556C3D9F-9C4C-458E-8C03-F63F49D256C5}"/>
    <cellStyle name="Normal 14 21" xfId="15598" xr:uid="{CC20FED1-987F-49E8-93D6-B662A797BE17}"/>
    <cellStyle name="Normal 14 21 2" xfId="15599" xr:uid="{AF2AFDF4-7985-4937-BA02-AD6C026A684A}"/>
    <cellStyle name="Normal 14 21 3" xfId="15600" xr:uid="{5854FD0E-0BF6-4F0A-B92E-50ECAF66011D}"/>
    <cellStyle name="Normal 14 3" xfId="15601" xr:uid="{94CAF1B6-4408-4C9E-ADCC-6DD7F61B6135}"/>
    <cellStyle name="Normal 14 3 2" xfId="15602" xr:uid="{1BC422AE-33EF-4DAB-ABD0-A32B4AEBDEA8}"/>
    <cellStyle name="Normal 14 3 3" xfId="15603" xr:uid="{952964CC-EFBD-499E-AFBA-63D07848D037}"/>
    <cellStyle name="Normal 14 4" xfId="15604" xr:uid="{A5740653-3003-470C-B031-1C0FE90FF9A8}"/>
    <cellStyle name="Normal 14 4 2" xfId="15605" xr:uid="{1B38BB4F-4F5A-4849-9078-EF52436A5910}"/>
    <cellStyle name="Normal 14 4 3" xfId="15606" xr:uid="{18465442-281D-4DB8-9488-7C0C66532B7C}"/>
    <cellStyle name="Normal 14 5" xfId="15607" xr:uid="{6766797D-9B3F-43B6-8116-ACDE67EDC1B1}"/>
    <cellStyle name="Normal 14 5 2" xfId="15608" xr:uid="{F21843CE-AD20-4468-A753-AEEE150EDFAD}"/>
    <cellStyle name="Normal 14 5 3" xfId="15609" xr:uid="{B81A60C0-C576-4829-B5AE-ACD162B9963C}"/>
    <cellStyle name="Normal 14 6" xfId="15610" xr:uid="{4714319F-B94E-4E74-BCAE-78825B2B5DE5}"/>
    <cellStyle name="Normal 14 6 2" xfId="15611" xr:uid="{87D2EA7C-8AF1-43CB-B4CB-F799E83E58BB}"/>
    <cellStyle name="Normal 14 6 3" xfId="15612" xr:uid="{81E6F094-2234-4E72-8659-B308B750F7AE}"/>
    <cellStyle name="Normal 14 7" xfId="15613" xr:uid="{BA026DFC-CDB0-4FDC-A9D6-ABA178DBF801}"/>
    <cellStyle name="Normal 14 7 2" xfId="15614" xr:uid="{5CF11854-8166-47A8-95EF-DE6D4E8B780C}"/>
    <cellStyle name="Normal 14 7 3" xfId="15615" xr:uid="{C0E6EF66-CB5E-4E63-9D20-BDD50CE17D93}"/>
    <cellStyle name="Normal 14 8" xfId="15616" xr:uid="{AEC6CE06-95E4-4237-987A-9394D58D8573}"/>
    <cellStyle name="Normal 14 8 2" xfId="15617" xr:uid="{190C87D4-31A9-4CAD-BB0D-354B13B2735F}"/>
    <cellStyle name="Normal 14 8 3" xfId="15618" xr:uid="{492C528A-72A7-4845-95BA-B2868EDBCDF4}"/>
    <cellStyle name="Normal 14 9" xfId="15619" xr:uid="{B1653BBD-84F8-4AA1-BBBF-9AA82B6D7C25}"/>
    <cellStyle name="Normal 14 9 2" xfId="15620" xr:uid="{A2C653C0-7E67-46DB-B056-E2A51B85FC94}"/>
    <cellStyle name="Normal 14 9 3" xfId="15621" xr:uid="{B38F042C-FBA8-4DB8-904A-713FA9870F34}"/>
    <cellStyle name="Normal 15" xfId="690" xr:uid="{B899057F-A072-42C5-9884-6D67BA9761B7}"/>
    <cellStyle name="Normal 15 10" xfId="15622" xr:uid="{B4F499AC-2869-4130-81C8-CC08BA8A1EF7}"/>
    <cellStyle name="Normal 15 10 2" xfId="15623" xr:uid="{0FB6859A-AF6D-408D-A835-0AFF867A5657}"/>
    <cellStyle name="Normal 15 10 3" xfId="15624" xr:uid="{57B571A8-0C8D-4BE5-9B66-4C3283FD64F6}"/>
    <cellStyle name="Normal 15 11" xfId="15625" xr:uid="{28718349-85DA-4BA1-B3DE-80FD09598826}"/>
    <cellStyle name="Normal 15 11 2" xfId="15626" xr:uid="{A0B1647D-0D4E-485F-9E6F-C53F8C20EEE3}"/>
    <cellStyle name="Normal 15 11 3" xfId="15627" xr:uid="{4BEB3110-E6E1-4435-AA2A-140DF15AE3C1}"/>
    <cellStyle name="Normal 15 12" xfId="15628" xr:uid="{B4C446B5-350F-4FC5-9D1A-5E46962F84C6}"/>
    <cellStyle name="Normal 15 12 2" xfId="15629" xr:uid="{68184A27-9046-4111-BD64-E5D65509B894}"/>
    <cellStyle name="Normal 15 12 3" xfId="15630" xr:uid="{34852C79-0DD9-483B-927E-A8D1F537DAE9}"/>
    <cellStyle name="Normal 15 13" xfId="15631" xr:uid="{BC0AE198-ACAC-4EB9-A6C9-56BFA5E45DBC}"/>
    <cellStyle name="Normal 15 13 2" xfId="15632" xr:uid="{BFC73562-5703-411E-A609-C6C55E534427}"/>
    <cellStyle name="Normal 15 13 3" xfId="15633" xr:uid="{0552D82E-02C0-4D01-8A04-4BF4C6E8548E}"/>
    <cellStyle name="Normal 15 14" xfId="15634" xr:uid="{27515E2A-8560-4279-B7B5-0B1A9D68698A}"/>
    <cellStyle name="Normal 15 14 2" xfId="15635" xr:uid="{C5EA5ED4-00C4-49FE-B7D1-0BA551DFD9C5}"/>
    <cellStyle name="Normal 15 14 3" xfId="15636" xr:uid="{5A293E92-2D5C-46BB-BD76-1F9EF2AF130F}"/>
    <cellStyle name="Normal 15 15" xfId="15637" xr:uid="{7CE21FB2-3446-4282-A3E0-B53F961149D8}"/>
    <cellStyle name="Normal 15 15 2" xfId="15638" xr:uid="{2522E25C-19DB-4EF2-B9F1-46A55EF37978}"/>
    <cellStyle name="Normal 15 15 3" xfId="15639" xr:uid="{EE73928D-1C7F-415C-A543-52928542A65F}"/>
    <cellStyle name="Normal 15 16" xfId="15640" xr:uid="{2F8AAE61-0FE4-4F3A-9F62-37C5CDCD23BE}"/>
    <cellStyle name="Normal 15 16 2" xfId="15641" xr:uid="{A6FE3205-EF81-4DF4-9DCE-264D0460E5B3}"/>
    <cellStyle name="Normal 15 16 3" xfId="15642" xr:uid="{2C7D2C3C-30DB-4B17-BBB6-5A45826CE960}"/>
    <cellStyle name="Normal 15 17" xfId="15643" xr:uid="{C21775CB-F074-457A-AA57-EFFBFD044AC6}"/>
    <cellStyle name="Normal 15 17 2" xfId="15644" xr:uid="{AC2EED91-9BD0-4577-81FC-FBDAA14FD452}"/>
    <cellStyle name="Normal 15 17 3" xfId="15645" xr:uid="{0F850C9A-F980-42AE-AF21-BA9621E441DA}"/>
    <cellStyle name="Normal 15 18" xfId="15646" xr:uid="{9297130B-B84A-4ECA-A563-404E72BBB8D1}"/>
    <cellStyle name="Normal 15 18 2" xfId="15647" xr:uid="{83CABFAD-5F45-4B65-9A7F-50CEAC8C58AF}"/>
    <cellStyle name="Normal 15 18 3" xfId="15648" xr:uid="{DCED6F04-0133-449C-9191-351A372DCBE7}"/>
    <cellStyle name="Normal 15 19" xfId="15649" xr:uid="{AF0155EB-8EC6-4472-9DB5-06AA518BF399}"/>
    <cellStyle name="Normal 15 19 2" xfId="15650" xr:uid="{720AB813-52D3-47A8-8F60-65C9C6822CA3}"/>
    <cellStyle name="Normal 15 19 3" xfId="15651" xr:uid="{160684B9-5DFE-4897-A39F-F6F242E236ED}"/>
    <cellStyle name="Normal 15 2" xfId="691" xr:uid="{AD3689DD-01F6-4E50-9495-8CDA09589CC4}"/>
    <cellStyle name="Normal 15 2 2" xfId="15652" xr:uid="{8C77F81B-EF79-4C8B-B370-CB9DDF36FC21}"/>
    <cellStyle name="Normal 15 2 3" xfId="15653" xr:uid="{69C3BC1C-C745-4624-B7AA-85FE943DD738}"/>
    <cellStyle name="Normal 15 20" xfId="15654" xr:uid="{28C01645-815F-4F60-B3EA-B3356456089D}"/>
    <cellStyle name="Normal 15 20 2" xfId="15655" xr:uid="{04928CFA-0943-4881-B293-F28148B1FA2C}"/>
    <cellStyle name="Normal 15 20 3" xfId="15656" xr:uid="{BBA9524A-08A4-4A01-8817-2DA6A8DF93BB}"/>
    <cellStyle name="Normal 15 21" xfId="15657" xr:uid="{6E5F3B4C-9025-4C77-9C6C-FE7A7D43DF48}"/>
    <cellStyle name="Normal 15 21 2" xfId="15658" xr:uid="{D97ACE7F-FD91-4D17-9809-0AFE7CF56F6F}"/>
    <cellStyle name="Normal 15 21 3" xfId="15659" xr:uid="{93DC8C9D-AF30-44E2-8CD0-B801E3B21D29}"/>
    <cellStyle name="Normal 15 3" xfId="15660" xr:uid="{F5A2E5E6-692D-4445-822C-43F2B51981F6}"/>
    <cellStyle name="Normal 15 3 2" xfId="15661" xr:uid="{2E3DB5F5-56EB-47DF-97A0-6822AC8970B6}"/>
    <cellStyle name="Normal 15 3 3" xfId="15662" xr:uid="{CE861DE9-43BF-4988-8373-92EF0FCDF388}"/>
    <cellStyle name="Normal 15 4" xfId="15663" xr:uid="{67BC2A67-A1C2-4ACA-A970-973B1699FC88}"/>
    <cellStyle name="Normal 15 4 2" xfId="15664" xr:uid="{EE8EACC9-4DB3-4CE6-AADE-D45B57A71A0A}"/>
    <cellStyle name="Normal 15 4 3" xfId="15665" xr:uid="{2AAE78CC-220B-45FE-9359-8F958F760444}"/>
    <cellStyle name="Normal 15 5" xfId="15666" xr:uid="{80C60285-B85E-4CFB-AD71-10C85E249565}"/>
    <cellStyle name="Normal 15 5 2" xfId="15667" xr:uid="{BEF95E56-2D0A-4E95-84A0-905C601C2316}"/>
    <cellStyle name="Normal 15 5 3" xfId="15668" xr:uid="{0DB53196-BAAC-4262-BD52-84FE0645F89F}"/>
    <cellStyle name="Normal 15 6" xfId="15669" xr:uid="{9F6B415E-DA54-4189-9737-653A621E227B}"/>
    <cellStyle name="Normal 15 6 2" xfId="15670" xr:uid="{0CE700FB-DCDF-44B2-8F75-AF1332661306}"/>
    <cellStyle name="Normal 15 6 3" xfId="15671" xr:uid="{20C70539-18F9-41F5-B317-F0F1E7103699}"/>
    <cellStyle name="Normal 15 7" xfId="15672" xr:uid="{D32A6639-FFFE-4B63-9BDB-090F5667F13D}"/>
    <cellStyle name="Normal 15 7 2" xfId="15673" xr:uid="{9A746CE3-DD75-4E78-A8F4-CBE9ECA443E0}"/>
    <cellStyle name="Normal 15 7 3" xfId="15674" xr:uid="{AD88F30B-606C-4CFE-AEBD-E1E63ABE9F50}"/>
    <cellStyle name="Normal 15 8" xfId="15675" xr:uid="{12863F23-12A4-4CEF-96A7-7E420780EAD6}"/>
    <cellStyle name="Normal 15 8 2" xfId="15676" xr:uid="{CFFF77DE-5C91-4C38-9A1F-53658125A0DB}"/>
    <cellStyle name="Normal 15 8 3" xfId="15677" xr:uid="{83E0C8B2-BB3E-419C-9689-0DA0044B5A4A}"/>
    <cellStyle name="Normal 15 9" xfId="15678" xr:uid="{76B371CE-AD26-4CD8-B0C8-E437B6F84896}"/>
    <cellStyle name="Normal 15 9 2" xfId="15679" xr:uid="{B08EF274-0F24-41E6-B87A-8D1F5D182F25}"/>
    <cellStyle name="Normal 15 9 3" xfId="15680" xr:uid="{EE97B6DC-DFDA-4B5A-ABB4-E79264701700}"/>
    <cellStyle name="Normal 16" xfId="692" xr:uid="{BEE90DE6-C65C-4498-A583-7536488E1A9E}"/>
    <cellStyle name="Normal 16 10" xfId="15681" xr:uid="{BEA114D6-1EE8-4566-B548-55BECA716D58}"/>
    <cellStyle name="Normal 16 10 2" xfId="15682" xr:uid="{3B849E3C-B163-45B9-AED0-D412A1C101BA}"/>
    <cellStyle name="Normal 16 10 3" xfId="15683" xr:uid="{3BA6C93D-407C-4C29-82A0-97B6CBB5EA3E}"/>
    <cellStyle name="Normal 16 11" xfId="15684" xr:uid="{7ADD9680-0A24-454B-B77B-995F33C1A9B9}"/>
    <cellStyle name="Normal 16 11 2" xfId="15685" xr:uid="{ED1F6D99-4B80-42CD-B212-E67A23C24C32}"/>
    <cellStyle name="Normal 16 11 3" xfId="15686" xr:uid="{165ADFD4-789F-4539-9C18-4C79DE7D5C4E}"/>
    <cellStyle name="Normal 16 12" xfId="15687" xr:uid="{1FACBCE1-0D68-4A6B-B514-447DE1898054}"/>
    <cellStyle name="Normal 16 12 2" xfId="15688" xr:uid="{80FF80C7-BF96-4027-A1B9-40AEBA90FB6D}"/>
    <cellStyle name="Normal 16 12 3" xfId="15689" xr:uid="{C5F14045-F56C-499C-BE5F-03742231B2CB}"/>
    <cellStyle name="Normal 16 13" xfId="15690" xr:uid="{33FBDBD9-79D4-4480-A2D7-027953AC31BF}"/>
    <cellStyle name="Normal 16 13 2" xfId="15691" xr:uid="{1DF0755E-9C92-4866-A33A-2B3D122E02B6}"/>
    <cellStyle name="Normal 16 13 3" xfId="15692" xr:uid="{80E4AD00-035D-40D5-AA05-FAE3C3BB10AB}"/>
    <cellStyle name="Normal 16 14" xfId="15693" xr:uid="{CBD47927-B337-4399-8EAB-F1D7A21D4159}"/>
    <cellStyle name="Normal 16 14 2" xfId="15694" xr:uid="{4708CAE9-B146-414F-9ACC-FE00B9130611}"/>
    <cellStyle name="Normal 16 14 3" xfId="15695" xr:uid="{4C400FAF-8BEE-43D3-B3B9-D88818DF9982}"/>
    <cellStyle name="Normal 16 15" xfId="15696" xr:uid="{94C1EDAA-AED7-4B03-8B3E-03024DB2CA17}"/>
    <cellStyle name="Normal 16 15 2" xfId="15697" xr:uid="{97A3E492-C8B1-4D98-9A47-D1D1E74F0864}"/>
    <cellStyle name="Normal 16 15 3" xfId="15698" xr:uid="{C508D000-9436-4E1A-A033-E88D29FA422B}"/>
    <cellStyle name="Normal 16 16" xfId="15699" xr:uid="{DAC06B6C-37B2-47A3-BD4F-1CC03E818C01}"/>
    <cellStyle name="Normal 16 16 2" xfId="15700" xr:uid="{A881D776-76B3-4BDA-8A15-219C83708584}"/>
    <cellStyle name="Normal 16 16 3" xfId="15701" xr:uid="{8BFAAA27-0E3D-4A15-9BC7-29D3BE5F32A3}"/>
    <cellStyle name="Normal 16 17" xfId="15702" xr:uid="{2D418EFF-F68F-4F69-93E5-794DBE472D55}"/>
    <cellStyle name="Normal 16 17 2" xfId="15703" xr:uid="{E2AEC9FB-4359-43FF-95FD-0D8D7C1FF59E}"/>
    <cellStyle name="Normal 16 17 3" xfId="15704" xr:uid="{44D6FDEE-09C4-4965-BCB9-3A3E70306A5D}"/>
    <cellStyle name="Normal 16 18" xfId="15705" xr:uid="{107B9B57-D34A-48F1-AACD-B9D4F1E01F95}"/>
    <cellStyle name="Normal 16 18 2" xfId="15706" xr:uid="{4A450CE7-7767-460F-88C3-E6207549AFFF}"/>
    <cellStyle name="Normal 16 18 3" xfId="15707" xr:uid="{1E6D398B-172E-4D9E-A1AC-878F7D70D75B}"/>
    <cellStyle name="Normal 16 19" xfId="15708" xr:uid="{03D6988C-4A43-4D59-8F44-5EC7E79E0AE2}"/>
    <cellStyle name="Normal 16 19 2" xfId="15709" xr:uid="{42B7BF1C-E81E-4377-9178-5B2911E38D87}"/>
    <cellStyle name="Normal 16 19 3" xfId="15710" xr:uid="{3100EF71-6077-4096-B31C-2E7FC96D2924}"/>
    <cellStyle name="Normal 16 2" xfId="693" xr:uid="{34348141-F725-4EE0-8CAA-6743B6769347}"/>
    <cellStyle name="Normal 16 2 2" xfId="15711" xr:uid="{AD7AB58A-60D1-461F-99EE-A0C737201DCA}"/>
    <cellStyle name="Normal 16 2 3" xfId="15712" xr:uid="{7ED4476D-0F5F-402F-B6EF-46B095018163}"/>
    <cellStyle name="Normal 16 20" xfId="15713" xr:uid="{D2628E43-2B1F-4DB5-ADAC-D3D6262891A9}"/>
    <cellStyle name="Normal 16 20 2" xfId="15714" xr:uid="{947D82BC-3BA6-4CDD-BE1C-0773CA3A9B74}"/>
    <cellStyle name="Normal 16 20 3" xfId="15715" xr:uid="{F917E805-E420-4611-B95D-B69A0CD0C8B3}"/>
    <cellStyle name="Normal 16 21" xfId="15716" xr:uid="{3D316FA8-4382-4024-ACDD-7CCD29CD8334}"/>
    <cellStyle name="Normal 16 21 2" xfId="15717" xr:uid="{CBFF4721-9D81-4725-91E3-F765183624B8}"/>
    <cellStyle name="Normal 16 21 3" xfId="15718" xr:uid="{8019D628-72FD-41FC-873C-04EBE71F86DD}"/>
    <cellStyle name="Normal 16 3" xfId="15719" xr:uid="{2D608A5D-1B7A-4538-A9C5-6BE5309F50BC}"/>
    <cellStyle name="Normal 16 3 2" xfId="15720" xr:uid="{FCB5EFE5-4776-4692-8027-6697BF9F506D}"/>
    <cellStyle name="Normal 16 3 3" xfId="15721" xr:uid="{ED72AD86-27C1-4243-978D-FE97ECE1A3D5}"/>
    <cellStyle name="Normal 16 4" xfId="15722" xr:uid="{17AE2718-3778-4E5F-A646-F4ED1C297863}"/>
    <cellStyle name="Normal 16 4 2" xfId="15723" xr:uid="{B1775BA7-C157-4D14-91B3-13DA8081A68F}"/>
    <cellStyle name="Normal 16 4 3" xfId="15724" xr:uid="{F627B40D-F571-401F-B9AD-88EE7F09B3E9}"/>
    <cellStyle name="Normal 16 5" xfId="15725" xr:uid="{00655C26-442E-4E67-AE29-EE997225B48E}"/>
    <cellStyle name="Normal 16 5 2" xfId="15726" xr:uid="{A53E50B3-AA71-4111-BF80-4C69C420935E}"/>
    <cellStyle name="Normal 16 5 3" xfId="15727" xr:uid="{1927743D-CECB-4E16-8A26-946A64D9D0B7}"/>
    <cellStyle name="Normal 16 6" xfId="15728" xr:uid="{4E554148-E407-4E20-A90C-5F9374867345}"/>
    <cellStyle name="Normal 16 6 2" xfId="15729" xr:uid="{910A8CF4-97E4-4550-AD88-75F3D8C5F0BD}"/>
    <cellStyle name="Normal 16 6 3" xfId="15730" xr:uid="{0D0D25D4-D922-4C8F-B5C5-E061C8D0E3DD}"/>
    <cellStyle name="Normal 16 7" xfId="15731" xr:uid="{8DA862E9-475B-40D2-9C78-66AC3A1E0BC7}"/>
    <cellStyle name="Normal 16 7 2" xfId="15732" xr:uid="{9686608E-FF8B-462B-AB2B-623B9A311DE5}"/>
    <cellStyle name="Normal 16 7 3" xfId="15733" xr:uid="{0EDC1253-9C28-4633-AF72-E5ECEC65F5B9}"/>
    <cellStyle name="Normal 16 8" xfId="15734" xr:uid="{77251184-EDE4-4DFD-94BA-B352A48E4814}"/>
    <cellStyle name="Normal 16 8 2" xfId="15735" xr:uid="{4AD51695-FA29-4B47-A76C-2A341CAC5DA3}"/>
    <cellStyle name="Normal 16 8 3" xfId="15736" xr:uid="{0C19C51A-ADE4-4682-9DB1-CBD80A3B6000}"/>
    <cellStyle name="Normal 16 9" xfId="15737" xr:uid="{08D6D65B-6666-44A5-A81A-17F8750D6E04}"/>
    <cellStyle name="Normal 16 9 2" xfId="15738" xr:uid="{8DA88FA5-0282-4AA0-A6A2-02C80E791942}"/>
    <cellStyle name="Normal 16 9 3" xfId="15739" xr:uid="{672FE75F-7960-4859-B0D9-9E0BAAFE1FBC}"/>
    <cellStyle name="Normal 17" xfId="694" xr:uid="{E39ED19A-097F-41FF-B16D-C141D5A0FF3F}"/>
    <cellStyle name="Normal 17 10" xfId="15740" xr:uid="{4FB33973-7F80-4F22-86B5-7CA44A6DE716}"/>
    <cellStyle name="Normal 17 10 2" xfId="15741" xr:uid="{338A7895-FA03-4874-AD0C-8FD461EBC885}"/>
    <cellStyle name="Normal 17 10 3" xfId="15742" xr:uid="{65195AE7-E889-48ED-A6F1-38EAB4AF0E0B}"/>
    <cellStyle name="Normal 17 11" xfId="15743" xr:uid="{5F9BDBD9-B52D-4471-8D51-2A5C1A12A121}"/>
    <cellStyle name="Normal 17 11 2" xfId="15744" xr:uid="{9DAAF6DF-95B9-4206-B6E1-E86CE7475031}"/>
    <cellStyle name="Normal 17 11 3" xfId="15745" xr:uid="{04F45B02-FD60-46AB-A943-C8F9B81CCE22}"/>
    <cellStyle name="Normal 17 12" xfId="15746" xr:uid="{5502B47D-D13E-47B0-843B-6E7D9E28D417}"/>
    <cellStyle name="Normal 17 12 2" xfId="15747" xr:uid="{F3850BFA-8DD3-4FC1-BA5D-3970A3FC81F9}"/>
    <cellStyle name="Normal 17 12 3" xfId="15748" xr:uid="{78D932FC-0746-4155-B27A-E09AA90AE383}"/>
    <cellStyle name="Normal 17 13" xfId="15749" xr:uid="{E250F7A1-F319-489E-89E9-9A91B3A9A77E}"/>
    <cellStyle name="Normal 17 13 2" xfId="15750" xr:uid="{C0686745-843C-41E9-A753-AA59296B07B9}"/>
    <cellStyle name="Normal 17 13 3" xfId="15751" xr:uid="{E7287D32-1AC6-4261-8CA1-3AB3FC211B41}"/>
    <cellStyle name="Normal 17 14" xfId="15752" xr:uid="{74D3F790-7881-48E3-AED4-1BAFCD1609EB}"/>
    <cellStyle name="Normal 17 14 2" xfId="15753" xr:uid="{D449E115-3AB9-4888-96D7-204DD697FD41}"/>
    <cellStyle name="Normal 17 14 3" xfId="15754" xr:uid="{F049EED5-C4C5-49D4-B6CE-19222E0920C6}"/>
    <cellStyle name="Normal 17 15" xfId="15755" xr:uid="{6ED0D384-0C2B-4D59-A139-A79B5A43AC60}"/>
    <cellStyle name="Normal 17 15 2" xfId="15756" xr:uid="{DBCB9163-4D6E-44BB-A5FE-C3AA5C3C4CEE}"/>
    <cellStyle name="Normal 17 15 3" xfId="15757" xr:uid="{F4264C40-F4CF-45D3-9BB5-B6CE707C3F06}"/>
    <cellStyle name="Normal 17 16" xfId="15758" xr:uid="{7901A7C4-0A84-4FFD-B15F-5DE51F425762}"/>
    <cellStyle name="Normal 17 16 2" xfId="15759" xr:uid="{6CBD87A3-E0DA-42B2-9041-6DB2BEFEBA9B}"/>
    <cellStyle name="Normal 17 16 3" xfId="15760" xr:uid="{4A982BD7-5016-4556-B193-8CEB36C27F56}"/>
    <cellStyle name="Normal 17 17" xfId="15761" xr:uid="{3ED77757-91FE-4CFB-A158-E6E4ADFC0D63}"/>
    <cellStyle name="Normal 17 17 2" xfId="15762" xr:uid="{97144C7F-AD42-4A8F-A90A-E4CC0C955CBE}"/>
    <cellStyle name="Normal 17 17 3" xfId="15763" xr:uid="{B7417AA5-85C1-4E4A-9DF3-88CB4FDB7364}"/>
    <cellStyle name="Normal 17 18" xfId="15764" xr:uid="{461E6657-FA93-4744-B74F-5ED34F571DC9}"/>
    <cellStyle name="Normal 17 18 2" xfId="15765" xr:uid="{B101E260-7396-4696-9149-47E8A9800B84}"/>
    <cellStyle name="Normal 17 18 3" xfId="15766" xr:uid="{F6DDF339-A617-4E3D-903B-2C011CFB988D}"/>
    <cellStyle name="Normal 17 19" xfId="15767" xr:uid="{0251BBFB-DC63-4943-B607-BEAB131ECDBA}"/>
    <cellStyle name="Normal 17 19 2" xfId="15768" xr:uid="{7C6D25DA-BD14-4429-952F-828BC29F5760}"/>
    <cellStyle name="Normal 17 19 3" xfId="15769" xr:uid="{B55BC55D-E4D4-4298-A357-94164C98058F}"/>
    <cellStyle name="Normal 17 2" xfId="695" xr:uid="{8AB6ECD2-0AEA-4319-A903-E8CBBA0F2C55}"/>
    <cellStyle name="Normal 17 2 2" xfId="15770" xr:uid="{2BF451CA-18DF-486A-A596-D9D4576C3827}"/>
    <cellStyle name="Normal 17 2 3" xfId="15771" xr:uid="{A88E81D7-270B-4781-A099-4F4CB67EB201}"/>
    <cellStyle name="Normal 17 20" xfId="15772" xr:uid="{B92A00A5-447C-487A-BD63-31312A95879B}"/>
    <cellStyle name="Normal 17 20 2" xfId="15773" xr:uid="{9CA00D9F-9703-455A-88AD-43A2344C3E56}"/>
    <cellStyle name="Normal 17 20 3" xfId="15774" xr:uid="{373966A1-0785-449A-8499-1E855BA0CD00}"/>
    <cellStyle name="Normal 17 21" xfId="15775" xr:uid="{85ED461B-2CB6-492A-B5D8-C0A6AEAE5D3F}"/>
    <cellStyle name="Normal 17 21 2" xfId="15776" xr:uid="{4ED1DD1E-71B4-43ED-A99A-62CDDEF9D645}"/>
    <cellStyle name="Normal 17 21 3" xfId="15777" xr:uid="{7026FE38-2D95-4CFF-8A3A-27F86C47655D}"/>
    <cellStyle name="Normal 17 3" xfId="15778" xr:uid="{090A5DD4-826E-42DE-93B3-C67F74B29752}"/>
    <cellStyle name="Normal 17 3 2" xfId="15779" xr:uid="{1749E1B3-F8CC-46C1-95D4-CF87FB5B8165}"/>
    <cellStyle name="Normal 17 3 3" xfId="15780" xr:uid="{263FE9BF-1DED-420D-AD32-1CCC520F77A9}"/>
    <cellStyle name="Normal 17 4" xfId="15781" xr:uid="{2A339631-F8F3-4A04-83D0-CC9526850E04}"/>
    <cellStyle name="Normal 17 4 2" xfId="15782" xr:uid="{05BF4FC3-3569-463B-AD66-5074114D5C03}"/>
    <cellStyle name="Normal 17 4 3" xfId="15783" xr:uid="{E0A58509-9C35-4963-823C-A22424FFAB05}"/>
    <cellStyle name="Normal 17 5" xfId="15784" xr:uid="{FA36AFD0-0D27-4137-9AA6-67D93EB83CD6}"/>
    <cellStyle name="Normal 17 5 2" xfId="15785" xr:uid="{E1833FD8-945F-4558-87DF-461648D5FBCC}"/>
    <cellStyle name="Normal 17 5 3" xfId="15786" xr:uid="{FF22C113-DAB1-488C-ADC5-4774B7F5E06B}"/>
    <cellStyle name="Normal 17 6" xfId="15787" xr:uid="{56F5550F-9813-4B6A-A1AD-2E7CA9158FE1}"/>
    <cellStyle name="Normal 17 6 2" xfId="15788" xr:uid="{B2BA753E-82A8-4DD1-8AEC-A851805E7427}"/>
    <cellStyle name="Normal 17 6 3" xfId="15789" xr:uid="{3B6FBF7F-0B1A-4408-9892-79A2808F0D47}"/>
    <cellStyle name="Normal 17 7" xfId="15790" xr:uid="{90697BC5-CA11-4E9E-BF87-076D34BF1142}"/>
    <cellStyle name="Normal 17 7 2" xfId="15791" xr:uid="{1C8C7E60-BA94-448C-BF58-EA44BEA0523E}"/>
    <cellStyle name="Normal 17 7 3" xfId="15792" xr:uid="{7ADFCE1B-28EE-43DD-B384-390D6770649D}"/>
    <cellStyle name="Normal 17 8" xfId="15793" xr:uid="{EB2B71F4-8531-4D56-8CAC-3BB785A01C09}"/>
    <cellStyle name="Normal 17 8 2" xfId="15794" xr:uid="{C7DBF38A-A95F-4ABE-9497-6BF04F878FC1}"/>
    <cellStyle name="Normal 17 8 3" xfId="15795" xr:uid="{C2A1E0CD-5014-46B6-A917-9926ED3A00DC}"/>
    <cellStyle name="Normal 17 9" xfId="15796" xr:uid="{913D2123-E324-47E0-87AE-1A28F07D321E}"/>
    <cellStyle name="Normal 17 9 2" xfId="15797" xr:uid="{AF3371BB-0358-46C8-AC0A-66B02D1963DC}"/>
    <cellStyle name="Normal 17 9 3" xfId="15798" xr:uid="{B3DD43CC-BA86-48A9-9E65-A177F524992F}"/>
    <cellStyle name="Normal 173" xfId="696" xr:uid="{B8681EC0-A949-411A-B3D7-A9B38EE4AF46}"/>
    <cellStyle name="Normal 173 10" xfId="697" xr:uid="{1AE164AD-6F2F-469D-962A-3C14EF57AB68}"/>
    <cellStyle name="Normal 173 10 2" xfId="698" xr:uid="{5BA969CF-040C-4F02-A92C-67F886E57BBF}"/>
    <cellStyle name="Normal 173 10 2 2" xfId="699" xr:uid="{A2A0E084-7180-417B-8178-2024521F5FEF}"/>
    <cellStyle name="Normal 173 10 2 2 2" xfId="700" xr:uid="{2049643A-CCE3-4835-8664-6CAD9DE0546B}"/>
    <cellStyle name="Normal 173 10 2 2 2 2" xfId="18407" xr:uid="{AB83E020-7F9F-437D-8987-CE271E1586FF}"/>
    <cellStyle name="Normal 173 10 2 2 2 2 2" xfId="28756" xr:uid="{98CC5FF3-34EA-4FB6-95B3-1C53BCAC39D0}"/>
    <cellStyle name="Normal 173 10 2 2 2 3" xfId="23587" xr:uid="{03B7E59E-CD65-47F4-93FC-819432A40323}"/>
    <cellStyle name="Normal 173 10 2 2 3" xfId="701" xr:uid="{AD967661-F160-454F-A6B8-97D838254F12}"/>
    <cellStyle name="Normal 173 10 2 2 3 2" xfId="18408" xr:uid="{5366C01B-FB4D-4874-BA28-6AA12949ADF1}"/>
    <cellStyle name="Normal 173 10 2 2 3 2 2" xfId="28757" xr:uid="{E0A8DBB0-D329-4655-9452-9D7D3A4495B3}"/>
    <cellStyle name="Normal 173 10 2 2 3 3" xfId="23588" xr:uid="{13893FE6-7D42-45E8-85B4-8596DA10421B}"/>
    <cellStyle name="Normal 173 10 2 2 4" xfId="18406" xr:uid="{71BBE8D9-1AB9-4FB6-BC64-8E0C10B3ED4E}"/>
    <cellStyle name="Normal 173 10 2 2 4 2" xfId="28755" xr:uid="{0780E732-E6EB-4C33-A2FD-9142CFA88A15}"/>
    <cellStyle name="Normal 173 10 2 2 5" xfId="23586" xr:uid="{CFC40BD2-E70B-4C3C-8AA8-4C1142E1D61A}"/>
    <cellStyle name="Normal 173 10 2 3" xfId="702" xr:uid="{BFD58558-1342-4120-B2EE-685A3703F17B}"/>
    <cellStyle name="Normal 173 10 2 3 2" xfId="18409" xr:uid="{79450150-5899-4AB7-9D14-1186BFCD8360}"/>
    <cellStyle name="Normal 173 10 2 3 2 2" xfId="28758" xr:uid="{8FE970E6-3E24-499B-93D8-9E54A0A49536}"/>
    <cellStyle name="Normal 173 10 2 3 3" xfId="23589" xr:uid="{EFFC701D-1823-4B41-9C5C-FC9609882661}"/>
    <cellStyle name="Normal 173 10 2 4" xfId="703" xr:uid="{95D1F775-1502-4AA8-BE69-4C6B3F314742}"/>
    <cellStyle name="Normal 173 10 2 4 2" xfId="18410" xr:uid="{D6363F76-637B-4383-8082-5B1DD138603A}"/>
    <cellStyle name="Normal 173 10 2 4 2 2" xfId="28759" xr:uid="{744D2D0D-BBC6-4D14-B53E-C3541FAB5DB6}"/>
    <cellStyle name="Normal 173 10 2 4 3" xfId="23590" xr:uid="{0802D2EE-9F58-4386-8042-979815B221CA}"/>
    <cellStyle name="Normal 173 10 2 5" xfId="18405" xr:uid="{B831940D-C2EC-4E82-82B6-C203C142C53C}"/>
    <cellStyle name="Normal 173 10 2 5 2" xfId="28754" xr:uid="{3E9E202B-634B-49D2-9506-3F38816B54A9}"/>
    <cellStyle name="Normal 173 10 2 6" xfId="23585" xr:uid="{37835F5F-3FBC-4F76-901C-F0A7EC6520C6}"/>
    <cellStyle name="Normal 173 10 3" xfId="704" xr:uid="{66DA1581-0EFD-46C7-ADD3-F7F2FA2BDA11}"/>
    <cellStyle name="Normal 173 10 3 2" xfId="705" xr:uid="{6DFC13BA-55BE-40D1-907A-975A1FDFA769}"/>
    <cellStyle name="Normal 173 10 3 2 2" xfId="18412" xr:uid="{722010D1-4C70-4EAD-9FF9-59961140C450}"/>
    <cellStyle name="Normal 173 10 3 2 2 2" xfId="28761" xr:uid="{513ACAB0-9798-4894-8222-4F34991C4710}"/>
    <cellStyle name="Normal 173 10 3 2 3" xfId="23592" xr:uid="{E669C3FE-AC49-4BB6-9410-411F1674039F}"/>
    <cellStyle name="Normal 173 10 3 3" xfId="706" xr:uid="{89D6A6A7-673B-4D5F-997E-F10AFA232757}"/>
    <cellStyle name="Normal 173 10 3 3 2" xfId="18413" xr:uid="{A9A5DB47-C1AE-42AF-B272-6BB55E375500}"/>
    <cellStyle name="Normal 173 10 3 3 2 2" xfId="28762" xr:uid="{A3F48DF7-9A02-4677-BB3B-5AB1759BC7D6}"/>
    <cellStyle name="Normal 173 10 3 3 3" xfId="23593" xr:uid="{3EB8BA12-4A6F-48A1-927B-7C83BE9E714E}"/>
    <cellStyle name="Normal 173 10 3 4" xfId="18411" xr:uid="{0CA244DB-FAA0-4930-B980-18660F5F84D2}"/>
    <cellStyle name="Normal 173 10 3 4 2" xfId="28760" xr:uid="{19F3CEC0-4E91-45FB-BED0-37115D0BD85C}"/>
    <cellStyle name="Normal 173 10 3 5" xfId="23591" xr:uid="{7295DCD3-3F64-40F5-8E19-1D5D6161633A}"/>
    <cellStyle name="Normal 173 10 4" xfId="707" xr:uid="{C5CFDCFF-6F67-46EA-9CCF-E05245FCCD63}"/>
    <cellStyle name="Normal 173 10 4 2" xfId="18414" xr:uid="{6F00798E-F066-4725-96E1-5F981846E13E}"/>
    <cellStyle name="Normal 173 10 4 2 2" xfId="28763" xr:uid="{4C7CDCF7-0A8F-45C5-9DDB-A8E8848BF99E}"/>
    <cellStyle name="Normal 173 10 4 3" xfId="23594" xr:uid="{08D46A0F-5BD6-4B10-96CA-25C27D5602BA}"/>
    <cellStyle name="Normal 173 10 5" xfId="708" xr:uid="{A322E6EE-EDE0-45A6-A9A3-C19D63EF34B2}"/>
    <cellStyle name="Normal 173 10 5 2" xfId="18415" xr:uid="{49062454-CA12-4C8E-A584-9F1D693E841F}"/>
    <cellStyle name="Normal 173 10 5 2 2" xfId="28764" xr:uid="{52A0341C-38F3-455E-ABA8-9C78690CDD61}"/>
    <cellStyle name="Normal 173 10 5 3" xfId="23595" xr:uid="{455FDAEA-7E39-42D4-97A4-03D880030C3D}"/>
    <cellStyle name="Normal 173 10 6" xfId="18404" xr:uid="{F28DA120-530C-44B8-98A0-3BA5F5723E21}"/>
    <cellStyle name="Normal 173 10 6 2" xfId="28753" xr:uid="{F7F65ED1-CBAA-469A-A898-1463DD416190}"/>
    <cellStyle name="Normal 173 10 7" xfId="23584" xr:uid="{6908170D-36DA-4548-93F5-3502112153D7}"/>
    <cellStyle name="Normal 173 11" xfId="709" xr:uid="{50BE2D37-9305-49E4-A3CF-628282595D1B}"/>
    <cellStyle name="Normal 173 11 2" xfId="710" xr:uid="{EE79F3E1-FABE-48E4-8764-B2E07EAC2E6C}"/>
    <cellStyle name="Normal 173 11 2 2" xfId="711" xr:uid="{2D1F0CC4-E233-4144-BF01-264B1A5D25A3}"/>
    <cellStyle name="Normal 173 11 2 2 2" xfId="712" xr:uid="{DA245BD6-2545-4CCB-842E-68111B3BC4C7}"/>
    <cellStyle name="Normal 173 11 2 2 2 2" xfId="18419" xr:uid="{85626135-C686-4D5B-A7C9-825196087490}"/>
    <cellStyle name="Normal 173 11 2 2 2 2 2" xfId="28768" xr:uid="{122DE242-4794-4251-9A5B-1149CBEB2555}"/>
    <cellStyle name="Normal 173 11 2 2 2 3" xfId="23599" xr:uid="{EF98247F-91A1-4F40-9B1C-CA178FF41BC4}"/>
    <cellStyle name="Normal 173 11 2 2 3" xfId="713" xr:uid="{D5536DBB-CFF5-4F0B-999A-57847D512C58}"/>
    <cellStyle name="Normal 173 11 2 2 3 2" xfId="18420" xr:uid="{29AE6885-68E5-4DE7-B429-B7B1E79253BC}"/>
    <cellStyle name="Normal 173 11 2 2 3 2 2" xfId="28769" xr:uid="{F9D59013-5A39-4169-BA60-E2D0AFB34BB9}"/>
    <cellStyle name="Normal 173 11 2 2 3 3" xfId="23600" xr:uid="{EB65B142-17AD-458E-AD3E-DADA250C8356}"/>
    <cellStyle name="Normal 173 11 2 2 4" xfId="18418" xr:uid="{4464C83B-F91D-4E0C-9FEA-C8443F65DC2D}"/>
    <cellStyle name="Normal 173 11 2 2 4 2" xfId="28767" xr:uid="{3ED5D942-396B-4B19-94AB-783162B0B04C}"/>
    <cellStyle name="Normal 173 11 2 2 5" xfId="23598" xr:uid="{A3C33A64-60CB-4ABD-9CC2-7A7779FF6D40}"/>
    <cellStyle name="Normal 173 11 2 3" xfId="714" xr:uid="{80653CCD-DEB8-4EA6-A44D-D0370EB793A4}"/>
    <cellStyle name="Normal 173 11 2 3 2" xfId="18421" xr:uid="{1FCFAE72-8D42-4FB0-A6C1-F447F4386802}"/>
    <cellStyle name="Normal 173 11 2 3 2 2" xfId="28770" xr:uid="{6D446F4D-B70D-437D-AE18-3472D8E0FADA}"/>
    <cellStyle name="Normal 173 11 2 3 3" xfId="23601" xr:uid="{1833BDA4-B3BE-43F0-914A-5AB5CD993CC0}"/>
    <cellStyle name="Normal 173 11 2 4" xfId="715" xr:uid="{F4B90788-F611-4E57-8328-8594DDB1BE7F}"/>
    <cellStyle name="Normal 173 11 2 4 2" xfId="18422" xr:uid="{0BA2BF3A-D97B-455F-BEE8-C6E321B9FE9D}"/>
    <cellStyle name="Normal 173 11 2 4 2 2" xfId="28771" xr:uid="{32B0EC19-9A5A-4F17-A561-0030223C4662}"/>
    <cellStyle name="Normal 173 11 2 4 3" xfId="23602" xr:uid="{CF92227C-B1BF-4DF8-920F-934DED42CEAA}"/>
    <cellStyle name="Normal 173 11 2 5" xfId="18417" xr:uid="{359AEB56-80D8-4B59-A975-A649DC19959D}"/>
    <cellStyle name="Normal 173 11 2 5 2" xfId="28766" xr:uid="{109E128B-0AA5-4C50-8543-03CEAE8A327C}"/>
    <cellStyle name="Normal 173 11 2 6" xfId="23597" xr:uid="{9BBC1905-7F17-4E6E-BD86-A775F113E124}"/>
    <cellStyle name="Normal 173 11 3" xfId="716" xr:uid="{23707D11-6DAF-45F2-8DAD-5C21F71E5CEC}"/>
    <cellStyle name="Normal 173 11 3 2" xfId="717" xr:uid="{9E525D60-0C95-476A-B3A8-DFA0DBEBFBF4}"/>
    <cellStyle name="Normal 173 11 3 2 2" xfId="18424" xr:uid="{DD8DEBC9-333E-4735-A1B4-DAE862CA7719}"/>
    <cellStyle name="Normal 173 11 3 2 2 2" xfId="28773" xr:uid="{5A68EB52-EFE2-443F-90EC-F1EBA42BC5AA}"/>
    <cellStyle name="Normal 173 11 3 2 3" xfId="23604" xr:uid="{DB3635A5-0520-4506-9929-63F2465BF8FF}"/>
    <cellStyle name="Normal 173 11 3 3" xfId="718" xr:uid="{27B96337-A03A-4EB3-A34C-ED527A82FA22}"/>
    <cellStyle name="Normal 173 11 3 3 2" xfId="18425" xr:uid="{1B65379F-CDA5-4865-A9E2-57395631A7BE}"/>
    <cellStyle name="Normal 173 11 3 3 2 2" xfId="28774" xr:uid="{0B1D0182-6785-4AA8-99F2-766055D88E77}"/>
    <cellStyle name="Normal 173 11 3 3 3" xfId="23605" xr:uid="{5E32480E-8C24-47D9-A8B8-BA95E456EAAC}"/>
    <cellStyle name="Normal 173 11 3 4" xfId="18423" xr:uid="{E6CC0C9E-1C6B-495D-A236-5AD23A493A18}"/>
    <cellStyle name="Normal 173 11 3 4 2" xfId="28772" xr:uid="{1735F22C-4A60-424D-9042-D850697113C1}"/>
    <cellStyle name="Normal 173 11 3 5" xfId="23603" xr:uid="{91E60AA6-BCF9-4FF4-9503-C44316A00ED3}"/>
    <cellStyle name="Normal 173 11 4" xfId="719" xr:uid="{B46CFCF4-3529-4296-9C4B-C6AB95A1E500}"/>
    <cellStyle name="Normal 173 11 4 2" xfId="18426" xr:uid="{1E3CE0FD-9B79-47CA-B81A-CBE755D8B24C}"/>
    <cellStyle name="Normal 173 11 4 2 2" xfId="28775" xr:uid="{9E754734-5B19-4A1C-9223-DD4D0C61C947}"/>
    <cellStyle name="Normal 173 11 4 3" xfId="23606" xr:uid="{C0E3B626-4FE0-4693-B5C6-A9D11D8E9353}"/>
    <cellStyle name="Normal 173 11 5" xfId="720" xr:uid="{0853F175-E5B4-49DD-AA54-149705BD070C}"/>
    <cellStyle name="Normal 173 11 5 2" xfId="18427" xr:uid="{BFE69E21-CAFB-4BD6-9BEA-832B10A3E338}"/>
    <cellStyle name="Normal 173 11 5 2 2" xfId="28776" xr:uid="{DAA830C6-4404-43C5-8C83-63778928B8E8}"/>
    <cellStyle name="Normal 173 11 5 3" xfId="23607" xr:uid="{25CD014A-3CA5-40A1-942E-810D355A1A78}"/>
    <cellStyle name="Normal 173 11 6" xfId="18416" xr:uid="{7B5D4077-901F-44F1-A73C-007743A50F66}"/>
    <cellStyle name="Normal 173 11 6 2" xfId="28765" xr:uid="{8D7A0A40-D8A1-4D84-90D2-15491C868424}"/>
    <cellStyle name="Normal 173 11 7" xfId="23596" xr:uid="{1F946449-1D73-458E-934D-314E6D75C702}"/>
    <cellStyle name="Normal 173 12" xfId="721" xr:uid="{7C57F3F3-9507-47C4-BCB6-29E9A3D3128A}"/>
    <cellStyle name="Normal 173 12 2" xfId="722" xr:uid="{4972251C-D12F-444C-8CDD-C9612B9A9EE5}"/>
    <cellStyle name="Normal 173 12 2 2" xfId="723" xr:uid="{D67B1C4A-BB3A-4B07-9FA0-4D56E3C9BB38}"/>
    <cellStyle name="Normal 173 12 2 2 2" xfId="724" xr:uid="{70FBFE58-F897-44B4-BC6A-EAFEBCFC6B11}"/>
    <cellStyle name="Normal 173 12 2 2 2 2" xfId="18431" xr:uid="{61EF4CDA-3C45-4928-962A-74FFFD4745DC}"/>
    <cellStyle name="Normal 173 12 2 2 2 2 2" xfId="28780" xr:uid="{DBBA3E8A-4ED5-47C1-ADBC-4EF0509C716F}"/>
    <cellStyle name="Normal 173 12 2 2 2 3" xfId="23611" xr:uid="{8D676546-8DA6-418C-9F7A-2975541544E3}"/>
    <cellStyle name="Normal 173 12 2 2 3" xfId="725" xr:uid="{28A4A4D6-1AEC-4333-A85C-7119D7E67450}"/>
    <cellStyle name="Normal 173 12 2 2 3 2" xfId="18432" xr:uid="{659229D1-2A6B-420B-85F8-F5A50FD74AB4}"/>
    <cellStyle name="Normal 173 12 2 2 3 2 2" xfId="28781" xr:uid="{82BF095B-B3C5-442F-B505-E88C5BFE963F}"/>
    <cellStyle name="Normal 173 12 2 2 3 3" xfId="23612" xr:uid="{6FFECC87-200F-4030-A260-C1F4FCB683AF}"/>
    <cellStyle name="Normal 173 12 2 2 4" xfId="18430" xr:uid="{5FD8E796-3CB9-4BC6-91D2-6CABFA7DB5C1}"/>
    <cellStyle name="Normal 173 12 2 2 4 2" xfId="28779" xr:uid="{4ED75A04-491E-4257-A362-0792372BB5EA}"/>
    <cellStyle name="Normal 173 12 2 2 5" xfId="23610" xr:uid="{EEF25881-EAEA-42FF-9DFE-C169EA581DB5}"/>
    <cellStyle name="Normal 173 12 2 3" xfId="726" xr:uid="{C8580DBA-A299-4BD4-B3F2-DC94B779DC40}"/>
    <cellStyle name="Normal 173 12 2 3 2" xfId="18433" xr:uid="{2BF51401-B44F-48B1-BCB2-AFA96D4FA108}"/>
    <cellStyle name="Normal 173 12 2 3 2 2" xfId="28782" xr:uid="{C24D1414-5653-4809-9FDE-BDB745C689C4}"/>
    <cellStyle name="Normal 173 12 2 3 3" xfId="23613" xr:uid="{6D4DF060-C53F-4899-9684-15A84BD38B7A}"/>
    <cellStyle name="Normal 173 12 2 4" xfId="727" xr:uid="{5E106CFE-6E36-4D04-9817-2370E0AB7EED}"/>
    <cellStyle name="Normal 173 12 2 4 2" xfId="18434" xr:uid="{239286F5-ACF8-4F10-9AA3-533FAA0E97BC}"/>
    <cellStyle name="Normal 173 12 2 4 2 2" xfId="28783" xr:uid="{5B263804-2173-4448-8734-BFFB6F93BD0A}"/>
    <cellStyle name="Normal 173 12 2 4 3" xfId="23614" xr:uid="{A75BB421-A1CD-4929-A609-678230755AEF}"/>
    <cellStyle name="Normal 173 12 2 5" xfId="18429" xr:uid="{709B2466-5757-4038-B5F5-1A54C913C36D}"/>
    <cellStyle name="Normal 173 12 2 5 2" xfId="28778" xr:uid="{92DCA494-CF92-48E8-8BF6-87BD74CD676F}"/>
    <cellStyle name="Normal 173 12 2 6" xfId="23609" xr:uid="{D09F9915-8C5A-45FE-AE4B-96D41ECF5F9C}"/>
    <cellStyle name="Normal 173 12 3" xfId="728" xr:uid="{1A1843CF-91B3-4507-BBDF-22599CDEE77A}"/>
    <cellStyle name="Normal 173 12 3 2" xfId="729" xr:uid="{2BFC94A8-3B9C-4231-8044-70CCE6CD3DBF}"/>
    <cellStyle name="Normal 173 12 3 2 2" xfId="18436" xr:uid="{2507678B-6DA2-4503-98ED-B961CCA785E8}"/>
    <cellStyle name="Normal 173 12 3 2 2 2" xfId="28785" xr:uid="{F20D80A7-0135-4FCE-84BF-D3DDB8C076E5}"/>
    <cellStyle name="Normal 173 12 3 2 3" xfId="23616" xr:uid="{EDA1BDC1-A221-4C14-B1EB-D648ED2D7ED1}"/>
    <cellStyle name="Normal 173 12 3 3" xfId="730" xr:uid="{356225AA-3D8D-462E-AC47-036BCB0507EC}"/>
    <cellStyle name="Normal 173 12 3 3 2" xfId="18437" xr:uid="{268B45E1-5E2E-4D64-80DB-5D857EF04CF6}"/>
    <cellStyle name="Normal 173 12 3 3 2 2" xfId="28786" xr:uid="{A33F6BFF-1E99-4724-A371-F5E8F54CF558}"/>
    <cellStyle name="Normal 173 12 3 3 3" xfId="23617" xr:uid="{8B349C0F-E981-4731-8E6C-C34703116B57}"/>
    <cellStyle name="Normal 173 12 3 4" xfId="18435" xr:uid="{0716C072-F645-4CE3-BDAC-ED0389D15190}"/>
    <cellStyle name="Normal 173 12 3 4 2" xfId="28784" xr:uid="{90739859-1093-45EF-8678-74326EC8A2D2}"/>
    <cellStyle name="Normal 173 12 3 5" xfId="23615" xr:uid="{77F326AB-2F02-4E71-88A7-2D4FE791C753}"/>
    <cellStyle name="Normal 173 12 4" xfId="731" xr:uid="{E26E9222-E880-4B94-AF67-C09D682202B2}"/>
    <cellStyle name="Normal 173 12 4 2" xfId="18438" xr:uid="{8F3D0BCC-4D35-4C2E-958A-CE7B9C3F92D3}"/>
    <cellStyle name="Normal 173 12 4 2 2" xfId="28787" xr:uid="{A9062224-9E4B-46D0-ABC3-985263B0CB6C}"/>
    <cellStyle name="Normal 173 12 4 3" xfId="23618" xr:uid="{13870A4F-A15C-4514-9753-5EDE2FDFD0D9}"/>
    <cellStyle name="Normal 173 12 5" xfId="732" xr:uid="{19FA607F-5AB2-4841-B5C8-BFC111EA7A11}"/>
    <cellStyle name="Normal 173 12 5 2" xfId="18439" xr:uid="{01BCB7D8-B033-4504-A47E-7E90750FD436}"/>
    <cellStyle name="Normal 173 12 5 2 2" xfId="28788" xr:uid="{FBF2C189-1468-48B7-B5F1-BFC42D28EC9E}"/>
    <cellStyle name="Normal 173 12 5 3" xfId="23619" xr:uid="{D15C966B-06E4-4959-98E7-6BFFF7706534}"/>
    <cellStyle name="Normal 173 12 6" xfId="18428" xr:uid="{BF2AE824-44F9-4F46-B4DD-3205B7F0E988}"/>
    <cellStyle name="Normal 173 12 6 2" xfId="28777" xr:uid="{3FCA96F7-A2A7-46AA-8638-BF41609BB29C}"/>
    <cellStyle name="Normal 173 12 7" xfId="23608" xr:uid="{9FB70C6E-1072-44A1-9515-EF7631F02E62}"/>
    <cellStyle name="Normal 173 13" xfId="733" xr:uid="{FA3CA122-6279-4D61-8273-2E9EDF4C59C1}"/>
    <cellStyle name="Normal 173 13 2" xfId="734" xr:uid="{7FCCBB51-85C4-4489-933C-CC1580D7AD90}"/>
    <cellStyle name="Normal 173 13 2 2" xfId="735" xr:uid="{3CE73215-ECA5-42E7-84D2-5479909B124A}"/>
    <cellStyle name="Normal 173 13 2 2 2" xfId="736" xr:uid="{261FAAEA-40FC-4A7D-88A6-C3D14D9F716E}"/>
    <cellStyle name="Normal 173 13 2 2 2 2" xfId="18443" xr:uid="{93C49684-D8C3-441C-A2EB-18F617AFE8C9}"/>
    <cellStyle name="Normal 173 13 2 2 2 2 2" xfId="28792" xr:uid="{70C2C028-8B5A-4792-B59E-0EA532330F01}"/>
    <cellStyle name="Normal 173 13 2 2 2 3" xfId="23623" xr:uid="{150FBFBE-F41C-4979-B63C-D0BB7DC11978}"/>
    <cellStyle name="Normal 173 13 2 2 3" xfId="737" xr:uid="{54BB05B4-6CB6-4C75-ADE0-28B69C419F1B}"/>
    <cellStyle name="Normal 173 13 2 2 3 2" xfId="18444" xr:uid="{FA469180-7622-45A8-98CD-DD431A90B7B5}"/>
    <cellStyle name="Normal 173 13 2 2 3 2 2" xfId="28793" xr:uid="{3821CDF1-74EF-42BD-85B2-DA4B45489962}"/>
    <cellStyle name="Normal 173 13 2 2 3 3" xfId="23624" xr:uid="{607788AA-0E83-42AC-B2C4-C29CA06B080A}"/>
    <cellStyle name="Normal 173 13 2 2 4" xfId="18442" xr:uid="{138BFB5B-E6F2-4C0D-9CB6-ED82179DCE4F}"/>
    <cellStyle name="Normal 173 13 2 2 4 2" xfId="28791" xr:uid="{CA8C4F5E-B59F-4C44-A021-6D7872113E5A}"/>
    <cellStyle name="Normal 173 13 2 2 5" xfId="23622" xr:uid="{DD4A2CAC-4FF2-454A-AB6D-1FAEEA079885}"/>
    <cellStyle name="Normal 173 13 2 3" xfId="738" xr:uid="{37A49E64-A726-45BC-965D-859992D8FB12}"/>
    <cellStyle name="Normal 173 13 2 3 2" xfId="18445" xr:uid="{5CA38D68-E29F-4AB2-816B-8C3E4CB03C08}"/>
    <cellStyle name="Normal 173 13 2 3 2 2" xfId="28794" xr:uid="{B1EBF0D6-8533-43F8-8F4F-069BA0B6731D}"/>
    <cellStyle name="Normal 173 13 2 3 3" xfId="23625" xr:uid="{50345819-D8A3-47A2-A359-8DC27C341650}"/>
    <cellStyle name="Normal 173 13 2 4" xfId="739" xr:uid="{FC07D004-5731-428D-9CDF-5CFB47E815B4}"/>
    <cellStyle name="Normal 173 13 2 4 2" xfId="18446" xr:uid="{3E56F08E-174B-4AD2-87FD-C4E345472615}"/>
    <cellStyle name="Normal 173 13 2 4 2 2" xfId="28795" xr:uid="{34139635-6CE3-4A94-BE94-1D63C0707DCF}"/>
    <cellStyle name="Normal 173 13 2 4 3" xfId="23626" xr:uid="{094896FD-2916-4B4A-A5A1-902FB4FE6090}"/>
    <cellStyle name="Normal 173 13 2 5" xfId="18441" xr:uid="{3650DE7E-F60D-4017-A46E-391125CD046E}"/>
    <cellStyle name="Normal 173 13 2 5 2" xfId="28790" xr:uid="{E80EC5C8-9086-41A3-85E6-03313B12FB20}"/>
    <cellStyle name="Normal 173 13 2 6" xfId="23621" xr:uid="{43E94BFD-D358-4DE2-A6C2-49EC793902B6}"/>
    <cellStyle name="Normal 173 13 3" xfId="740" xr:uid="{96AE8B88-3961-4245-95C9-AB2B8BABE259}"/>
    <cellStyle name="Normal 173 13 3 2" xfId="741" xr:uid="{132F7D5F-CA16-47AD-AE58-59FCB23E6A67}"/>
    <cellStyle name="Normal 173 13 3 2 2" xfId="18448" xr:uid="{591CD84E-9530-4974-AAC4-840E225A8D5C}"/>
    <cellStyle name="Normal 173 13 3 2 2 2" xfId="28797" xr:uid="{A0708EF3-6EB7-4F5C-A623-A6EB0106E6E0}"/>
    <cellStyle name="Normal 173 13 3 2 3" xfId="23628" xr:uid="{2A5412C3-376A-43B2-8DA7-1508C7CEA463}"/>
    <cellStyle name="Normal 173 13 3 3" xfId="742" xr:uid="{CE549504-79D7-4DC5-9CCF-CC3A64358F01}"/>
    <cellStyle name="Normal 173 13 3 3 2" xfId="18449" xr:uid="{4334EE3B-A363-4802-8E01-39AF9E48BBBE}"/>
    <cellStyle name="Normal 173 13 3 3 2 2" xfId="28798" xr:uid="{751AB30A-D766-4651-8E79-D0D07CA50E2D}"/>
    <cellStyle name="Normal 173 13 3 3 3" xfId="23629" xr:uid="{6D09D8CF-E4AE-4983-9076-B20C27D81924}"/>
    <cellStyle name="Normal 173 13 3 4" xfId="18447" xr:uid="{DD5D5114-4AD9-4283-93A5-2D2C35D82D4C}"/>
    <cellStyle name="Normal 173 13 3 4 2" xfId="28796" xr:uid="{C5B93A6B-8572-47F3-8A45-826B897B8A0C}"/>
    <cellStyle name="Normal 173 13 3 5" xfId="23627" xr:uid="{0D8EDFA3-F301-4FC4-8E1C-763DBA720210}"/>
    <cellStyle name="Normal 173 13 4" xfId="743" xr:uid="{991BE14C-FF4C-4DCF-8C0F-C6AF14D1A8F2}"/>
    <cellStyle name="Normal 173 13 4 2" xfId="18450" xr:uid="{4FAEDD72-D621-4BBA-835B-3E99A92BCC00}"/>
    <cellStyle name="Normal 173 13 4 2 2" xfId="28799" xr:uid="{8C8C694E-3683-4519-B664-D1A824D2E8B8}"/>
    <cellStyle name="Normal 173 13 4 3" xfId="23630" xr:uid="{D1439CE1-4126-4B21-93D1-9199E642C06E}"/>
    <cellStyle name="Normal 173 13 5" xfId="744" xr:uid="{3EE07D43-C35F-4380-97CD-543C6D95FDD3}"/>
    <cellStyle name="Normal 173 13 5 2" xfId="18451" xr:uid="{F031656E-D8A7-40CE-91BE-8DC60E167FE3}"/>
    <cellStyle name="Normal 173 13 5 2 2" xfId="28800" xr:uid="{7E3462D2-922A-4BAC-9293-1A8BBE806166}"/>
    <cellStyle name="Normal 173 13 5 3" xfId="23631" xr:uid="{1EE817D7-2F9B-4AE4-93BA-B24555EC86DD}"/>
    <cellStyle name="Normal 173 13 6" xfId="18440" xr:uid="{4AA705DD-E56E-46FF-832B-C7E5F46B957A}"/>
    <cellStyle name="Normal 173 13 6 2" xfId="28789" xr:uid="{C167836C-C7C7-439C-952D-A97552FC2EF6}"/>
    <cellStyle name="Normal 173 13 7" xfId="23620" xr:uid="{5D332BFF-236A-4B4D-89AF-F781C743F2BA}"/>
    <cellStyle name="Normal 173 14" xfId="745" xr:uid="{1E2C4807-C5D4-4586-83E2-857347FD131F}"/>
    <cellStyle name="Normal 173 14 2" xfId="746" xr:uid="{B8989DE4-1D62-4462-9C36-69A6E78C412E}"/>
    <cellStyle name="Normal 173 14 2 2" xfId="747" xr:uid="{D6CB24DB-3243-4C49-A63F-8AF817CBF0D5}"/>
    <cellStyle name="Normal 173 14 2 2 2" xfId="748" xr:uid="{6C01B439-4F1A-422D-8AD4-01505614069B}"/>
    <cellStyle name="Normal 173 14 2 2 2 2" xfId="18455" xr:uid="{3F0C7146-14E6-44BD-8A2E-64FE1FB26677}"/>
    <cellStyle name="Normal 173 14 2 2 2 2 2" xfId="28804" xr:uid="{0DC49E70-24BB-44FA-83A9-518D9516A186}"/>
    <cellStyle name="Normal 173 14 2 2 2 3" xfId="23635" xr:uid="{15DD8A45-3732-499E-9DE6-2676EFE5F4CF}"/>
    <cellStyle name="Normal 173 14 2 2 3" xfId="749" xr:uid="{88646435-6CE1-4755-A9E4-886B32B14DEB}"/>
    <cellStyle name="Normal 173 14 2 2 3 2" xfId="18456" xr:uid="{725A8C25-A66D-4635-9A3A-81FD8BF2121F}"/>
    <cellStyle name="Normal 173 14 2 2 3 2 2" xfId="28805" xr:uid="{F8D91A6B-CE5D-4F8E-9CD5-4D85EA10C3F9}"/>
    <cellStyle name="Normal 173 14 2 2 3 3" xfId="23636" xr:uid="{DD66C86A-2F5F-407A-BB76-37E383F57230}"/>
    <cellStyle name="Normal 173 14 2 2 4" xfId="18454" xr:uid="{951E7CA5-3F19-4DF6-A139-B7B5FEA5445B}"/>
    <cellStyle name="Normal 173 14 2 2 4 2" xfId="28803" xr:uid="{BCB87795-8071-4368-A8EC-2047FFCE89C3}"/>
    <cellStyle name="Normal 173 14 2 2 5" xfId="23634" xr:uid="{422CFFFC-6CEB-4D02-90E0-17CBE25AA5DA}"/>
    <cellStyle name="Normal 173 14 2 3" xfId="750" xr:uid="{8443FE58-13F8-4592-A853-8CE326C707C2}"/>
    <cellStyle name="Normal 173 14 2 3 2" xfId="18457" xr:uid="{45187B7A-9DEA-45B9-AAA2-E409CBB9495A}"/>
    <cellStyle name="Normal 173 14 2 3 2 2" xfId="28806" xr:uid="{46D28869-C25F-4237-83DE-5D5091AC9676}"/>
    <cellStyle name="Normal 173 14 2 3 3" xfId="23637" xr:uid="{A6581B08-4B8F-435C-BE98-9F7570EE6EDA}"/>
    <cellStyle name="Normal 173 14 2 4" xfId="751" xr:uid="{563A3D3D-C0F5-44EA-BEE1-F426E9573D5A}"/>
    <cellStyle name="Normal 173 14 2 4 2" xfId="18458" xr:uid="{3F7F26A6-636D-466D-8C6E-BE29A12E8736}"/>
    <cellStyle name="Normal 173 14 2 4 2 2" xfId="28807" xr:uid="{B695E052-2149-4470-9925-1D2AE68712BA}"/>
    <cellStyle name="Normal 173 14 2 4 3" xfId="23638" xr:uid="{35FE2592-5D21-4E63-8927-35286E12A0FA}"/>
    <cellStyle name="Normal 173 14 2 5" xfId="18453" xr:uid="{DECFF24B-B2CB-4FCE-9C63-9CA37FCD3EAE}"/>
    <cellStyle name="Normal 173 14 2 5 2" xfId="28802" xr:uid="{E9ACE5C9-3F8B-42CA-8BEF-A4A34B91BC91}"/>
    <cellStyle name="Normal 173 14 2 6" xfId="23633" xr:uid="{D1BF558E-957E-419E-A533-85463BFB80A6}"/>
    <cellStyle name="Normal 173 14 3" xfId="752" xr:uid="{9F72926E-CF8C-40ED-8DB8-3ECD06737F42}"/>
    <cellStyle name="Normal 173 14 3 2" xfId="753" xr:uid="{E65167CE-9C02-4C7C-BEB0-C205A79DA671}"/>
    <cellStyle name="Normal 173 14 3 2 2" xfId="18460" xr:uid="{AEBF8F2C-51A8-418D-8D01-F15A94BFE9EA}"/>
    <cellStyle name="Normal 173 14 3 2 2 2" xfId="28809" xr:uid="{1624F843-2D91-441B-963E-9B5060AD288F}"/>
    <cellStyle name="Normal 173 14 3 2 3" xfId="23640" xr:uid="{9E3AF056-C912-4FAF-82A2-E7DB440ACE48}"/>
    <cellStyle name="Normal 173 14 3 3" xfId="754" xr:uid="{D4CFA5F5-DFD0-47DF-8EEE-A7F64C6A2362}"/>
    <cellStyle name="Normal 173 14 3 3 2" xfId="18461" xr:uid="{3475425E-B8A0-48D2-9759-58E5EF8DF328}"/>
    <cellStyle name="Normal 173 14 3 3 2 2" xfId="28810" xr:uid="{186D1B6B-F396-47B7-B40A-01C4A3DC5AB1}"/>
    <cellStyle name="Normal 173 14 3 3 3" xfId="23641" xr:uid="{F920D924-A9C8-4F40-A9B1-6444A99618B3}"/>
    <cellStyle name="Normal 173 14 3 4" xfId="18459" xr:uid="{0DF8EC2F-F2D7-45D7-8032-866B4754B4EE}"/>
    <cellStyle name="Normal 173 14 3 4 2" xfId="28808" xr:uid="{0930270B-FB98-4927-9774-8FBB846C4AA1}"/>
    <cellStyle name="Normal 173 14 3 5" xfId="23639" xr:uid="{B3E2EBE3-2F59-4132-BC78-2E4C89AE9211}"/>
    <cellStyle name="Normal 173 14 4" xfId="755" xr:uid="{C7951E90-0759-4C23-AC02-C2E97788596F}"/>
    <cellStyle name="Normal 173 14 4 2" xfId="18462" xr:uid="{3775402D-F704-44FC-B30F-5ED181EAB6AA}"/>
    <cellStyle name="Normal 173 14 4 2 2" xfId="28811" xr:uid="{2FBADF93-DEB1-4DC8-97DE-DFD3719BF711}"/>
    <cellStyle name="Normal 173 14 4 3" xfId="23642" xr:uid="{EE4E7E73-7191-43FA-B1EA-6EE0C7548C34}"/>
    <cellStyle name="Normal 173 14 5" xfId="756" xr:uid="{AF59FC5A-7F27-4ED0-B406-77058AC9793A}"/>
    <cellStyle name="Normal 173 14 5 2" xfId="18463" xr:uid="{CBDC0697-20A6-471E-9437-879C39B7E7F0}"/>
    <cellStyle name="Normal 173 14 5 2 2" xfId="28812" xr:uid="{B9D55D7B-2635-41CD-8B5C-1DF91ECDD713}"/>
    <cellStyle name="Normal 173 14 5 3" xfId="23643" xr:uid="{EE5263D0-B749-4A42-890A-7C147B498F89}"/>
    <cellStyle name="Normal 173 14 6" xfId="18452" xr:uid="{C38E2084-D88D-49A0-A35B-A446A28A3969}"/>
    <cellStyle name="Normal 173 14 6 2" xfId="28801" xr:uid="{CD1A9130-21E3-449A-926C-FFAB48ECB4EB}"/>
    <cellStyle name="Normal 173 14 7" xfId="23632" xr:uid="{3B7DFE51-74FA-4604-8BE1-928B1DCDA4B3}"/>
    <cellStyle name="Normal 173 15" xfId="757" xr:uid="{B350FFE7-15DA-4454-A1B4-012EF8D44D1F}"/>
    <cellStyle name="Normal 173 15 2" xfId="758" xr:uid="{7D33A568-17BC-4E52-941D-4D90E31E258F}"/>
    <cellStyle name="Normal 173 15 2 2" xfId="759" xr:uid="{A7057ABB-BC93-4254-BC84-7BD38EB27282}"/>
    <cellStyle name="Normal 173 15 2 2 2" xfId="760" xr:uid="{2FF2BB84-28F6-4069-A5F8-EC278733739F}"/>
    <cellStyle name="Normal 173 15 2 2 2 2" xfId="18467" xr:uid="{D91EDC2B-9635-47ED-B9B8-7A5C8467694C}"/>
    <cellStyle name="Normal 173 15 2 2 2 2 2" xfId="28816" xr:uid="{6000816B-BA7A-414B-AFA1-368ABC3994B7}"/>
    <cellStyle name="Normal 173 15 2 2 2 3" xfId="23647" xr:uid="{BF777F6A-521A-4325-8F2F-DF84C7D96EE3}"/>
    <cellStyle name="Normal 173 15 2 2 3" xfId="761" xr:uid="{D1066BEE-9F10-4BB2-A239-281D3C000865}"/>
    <cellStyle name="Normal 173 15 2 2 3 2" xfId="18468" xr:uid="{C9E08AE2-C4A8-4152-B6B2-02EB6BD6BCC9}"/>
    <cellStyle name="Normal 173 15 2 2 3 2 2" xfId="28817" xr:uid="{C598268B-1AB0-439F-9B96-678B888375FF}"/>
    <cellStyle name="Normal 173 15 2 2 3 3" xfId="23648" xr:uid="{BADEAEED-5066-4814-B62E-3231C83410C3}"/>
    <cellStyle name="Normal 173 15 2 2 4" xfId="18466" xr:uid="{4AD45567-6474-4A50-A9F8-C9E41264655C}"/>
    <cellStyle name="Normal 173 15 2 2 4 2" xfId="28815" xr:uid="{3515A2C2-804E-4F81-B988-4E596B398C8D}"/>
    <cellStyle name="Normal 173 15 2 2 5" xfId="23646" xr:uid="{5C3D365B-919D-4DE8-94A4-89EAF4123B2E}"/>
    <cellStyle name="Normal 173 15 2 3" xfId="762" xr:uid="{1E6E134E-42BB-4FCF-9BB0-16BA4CFDF8AC}"/>
    <cellStyle name="Normal 173 15 2 3 2" xfId="18469" xr:uid="{E3D52096-FCF8-43A3-89CE-6455EEDD82CC}"/>
    <cellStyle name="Normal 173 15 2 3 2 2" xfId="28818" xr:uid="{B5721D9C-B810-447C-85E1-75BF62A7BC61}"/>
    <cellStyle name="Normal 173 15 2 3 3" xfId="23649" xr:uid="{890CCC8E-DC40-4A3F-8BF8-E1D18258266E}"/>
    <cellStyle name="Normal 173 15 2 4" xfId="763" xr:uid="{934EE69A-394A-4E07-A1F1-0F59958977BB}"/>
    <cellStyle name="Normal 173 15 2 4 2" xfId="18470" xr:uid="{E46C4E39-2438-480A-9DC9-14B4654F9F2B}"/>
    <cellStyle name="Normal 173 15 2 4 2 2" xfId="28819" xr:uid="{1588A5AE-4D76-465A-A6CA-18FF0FFAB7B7}"/>
    <cellStyle name="Normal 173 15 2 4 3" xfId="23650" xr:uid="{5AF9B5D5-C6D0-4098-B85C-C63BF14DECED}"/>
    <cellStyle name="Normal 173 15 2 5" xfId="18465" xr:uid="{D48D2B2B-2CD8-40C0-84EE-B783835C026F}"/>
    <cellStyle name="Normal 173 15 2 5 2" xfId="28814" xr:uid="{821A100D-6BB0-4639-9EF6-11AD1E4F08AB}"/>
    <cellStyle name="Normal 173 15 2 6" xfId="23645" xr:uid="{1B3EA0EE-FCD2-46D1-B327-B8052EEBD8B6}"/>
    <cellStyle name="Normal 173 15 3" xfId="764" xr:uid="{47D129B5-B41C-440E-A7B6-54C74DE94FD0}"/>
    <cellStyle name="Normal 173 15 3 2" xfId="765" xr:uid="{F8D9D025-3C9F-4024-A86E-3171B7332C61}"/>
    <cellStyle name="Normal 173 15 3 2 2" xfId="18472" xr:uid="{EC7E06B7-D559-4C74-A195-580FD1E0DE66}"/>
    <cellStyle name="Normal 173 15 3 2 2 2" xfId="28821" xr:uid="{53AC0E1C-265F-4F08-8F5B-22C5C790139B}"/>
    <cellStyle name="Normal 173 15 3 2 3" xfId="23652" xr:uid="{754545A2-765F-4DAC-9407-E4DB60607010}"/>
    <cellStyle name="Normal 173 15 3 3" xfId="766" xr:uid="{497D29EF-2BB8-4530-BDBC-2D4F64970269}"/>
    <cellStyle name="Normal 173 15 3 3 2" xfId="18473" xr:uid="{350E92CD-A9D2-4058-AEA1-09D862755AF6}"/>
    <cellStyle name="Normal 173 15 3 3 2 2" xfId="28822" xr:uid="{4F53B42E-C70E-4A1C-B831-8EE6C4408CA1}"/>
    <cellStyle name="Normal 173 15 3 3 3" xfId="23653" xr:uid="{B4D6D776-442F-4445-B112-3EE1AA789FB8}"/>
    <cellStyle name="Normal 173 15 3 4" xfId="18471" xr:uid="{86E4F2B0-7506-4FE4-BC5A-65DED3AE5B69}"/>
    <cellStyle name="Normal 173 15 3 4 2" xfId="28820" xr:uid="{CDA95E10-6BC3-4EFB-B307-56CBDB39747A}"/>
    <cellStyle name="Normal 173 15 3 5" xfId="23651" xr:uid="{E1874FC1-BD15-4A4E-93D9-F8381B836109}"/>
    <cellStyle name="Normal 173 15 4" xfId="767" xr:uid="{7D623525-9872-41C0-BA67-236629D2DF67}"/>
    <cellStyle name="Normal 173 15 4 2" xfId="18474" xr:uid="{F0C2FBEF-FC47-432B-853C-42C11C3EB28D}"/>
    <cellStyle name="Normal 173 15 4 2 2" xfId="28823" xr:uid="{F4ABA8E6-D475-4AE4-94FC-A78E3B97B41F}"/>
    <cellStyle name="Normal 173 15 4 3" xfId="23654" xr:uid="{90BAF58D-B20B-4A90-8C07-61A360433DAE}"/>
    <cellStyle name="Normal 173 15 5" xfId="768" xr:uid="{303E4309-B9A0-406D-AF8B-3225935794D0}"/>
    <cellStyle name="Normal 173 15 5 2" xfId="18475" xr:uid="{D2902DBE-5486-4D4E-B03D-C421F6A436FD}"/>
    <cellStyle name="Normal 173 15 5 2 2" xfId="28824" xr:uid="{D55E3808-5538-4BC9-ABA3-D0B896163E16}"/>
    <cellStyle name="Normal 173 15 5 3" xfId="23655" xr:uid="{E148496D-E1D5-4505-92F7-BF3771C30574}"/>
    <cellStyle name="Normal 173 15 6" xfId="18464" xr:uid="{A3BDB91C-6631-4FFD-B70C-86F7B14CD954}"/>
    <cellStyle name="Normal 173 15 6 2" xfId="28813" xr:uid="{D40B6094-D56E-4A5A-BD32-DC8C29EC346F}"/>
    <cellStyle name="Normal 173 15 7" xfId="23644" xr:uid="{E62528D8-91EC-4336-91F5-4164CBA60CA6}"/>
    <cellStyle name="Normal 173 16" xfId="769" xr:uid="{644ABED7-008C-41F8-8205-39F847CC957C}"/>
    <cellStyle name="Normal 173 16 2" xfId="770" xr:uid="{54B2D406-9155-4EFE-9329-AE2C9F5C7FE0}"/>
    <cellStyle name="Normal 173 16 2 2" xfId="771" xr:uid="{1EE69176-7B79-4402-9503-AB334F898644}"/>
    <cellStyle name="Normal 173 16 2 2 2" xfId="772" xr:uid="{E450C399-D867-46B1-BF53-BD08AD4213AF}"/>
    <cellStyle name="Normal 173 16 2 2 2 2" xfId="18479" xr:uid="{95D73070-7E17-4A2D-8A22-F3D17383ECC9}"/>
    <cellStyle name="Normal 173 16 2 2 2 2 2" xfId="28828" xr:uid="{7BA0F433-71A1-4035-B8DB-BB2727D5003C}"/>
    <cellStyle name="Normal 173 16 2 2 2 3" xfId="23659" xr:uid="{043150F5-4530-43A4-8C2E-82151FB7ADED}"/>
    <cellStyle name="Normal 173 16 2 2 3" xfId="773" xr:uid="{8CA56C69-0BEB-44FD-BC5E-7C53A24B140B}"/>
    <cellStyle name="Normal 173 16 2 2 3 2" xfId="18480" xr:uid="{64144D9D-BE22-4855-B798-18307334DC86}"/>
    <cellStyle name="Normal 173 16 2 2 3 2 2" xfId="28829" xr:uid="{65D15A45-4A56-445F-8302-9FEDF8940C90}"/>
    <cellStyle name="Normal 173 16 2 2 3 3" xfId="23660" xr:uid="{E44D890B-E2CA-4D6E-91DB-6E19CB51BF12}"/>
    <cellStyle name="Normal 173 16 2 2 4" xfId="18478" xr:uid="{BEE0CBEF-462B-48B3-B628-1165DE9BF91F}"/>
    <cellStyle name="Normal 173 16 2 2 4 2" xfId="28827" xr:uid="{76FDA22E-2AD3-49F8-9745-3A26FB7F0228}"/>
    <cellStyle name="Normal 173 16 2 2 5" xfId="23658" xr:uid="{A3DB045A-F152-40B6-AD80-6E0C62D52CF1}"/>
    <cellStyle name="Normal 173 16 2 3" xfId="774" xr:uid="{2C1ABC92-CFB4-4DF7-A110-8588260C8EF1}"/>
    <cellStyle name="Normal 173 16 2 3 2" xfId="18481" xr:uid="{C782E960-1F55-457B-B6EA-66D55E4448A7}"/>
    <cellStyle name="Normal 173 16 2 3 2 2" xfId="28830" xr:uid="{8CE84878-7EB7-474A-B15D-E58B1CDE5A8C}"/>
    <cellStyle name="Normal 173 16 2 3 3" xfId="23661" xr:uid="{D3DDB882-401E-4085-95A4-32832DA3F0B4}"/>
    <cellStyle name="Normal 173 16 2 4" xfId="775" xr:uid="{F3306D89-FAF8-4161-B943-CA8EE648308D}"/>
    <cellStyle name="Normal 173 16 2 4 2" xfId="18482" xr:uid="{DE1FE385-D773-4188-AB68-2818BC13EB44}"/>
    <cellStyle name="Normal 173 16 2 4 2 2" xfId="28831" xr:uid="{A066504A-C743-4BB9-B869-A4BB19798616}"/>
    <cellStyle name="Normal 173 16 2 4 3" xfId="23662" xr:uid="{89802BD0-73D2-4593-BCFB-A1B39334A1B6}"/>
    <cellStyle name="Normal 173 16 2 5" xfId="18477" xr:uid="{72748891-E2C7-4482-A884-6A8A68307B88}"/>
    <cellStyle name="Normal 173 16 2 5 2" xfId="28826" xr:uid="{6468210C-B762-41F4-97F3-5C1D02071F19}"/>
    <cellStyle name="Normal 173 16 2 6" xfId="23657" xr:uid="{2D4435C6-BC72-4578-932E-11AA00D2571A}"/>
    <cellStyle name="Normal 173 16 3" xfId="776" xr:uid="{E31113C2-471D-4FA2-8052-62AC3DA02917}"/>
    <cellStyle name="Normal 173 16 3 2" xfId="777" xr:uid="{A3592DB1-4C3E-4655-BAC4-C96B6EC8AD7E}"/>
    <cellStyle name="Normal 173 16 3 2 2" xfId="18484" xr:uid="{6F08C3C5-B468-4E41-B5AA-296D05532D7F}"/>
    <cellStyle name="Normal 173 16 3 2 2 2" xfId="28833" xr:uid="{0DBEE6BF-BBA9-4069-8AC6-6950803C7FF2}"/>
    <cellStyle name="Normal 173 16 3 2 3" xfId="23664" xr:uid="{3552E8CF-5083-43BF-AC7B-9ACC0FE7F899}"/>
    <cellStyle name="Normal 173 16 3 3" xfId="778" xr:uid="{3C043EF2-1ED1-416A-B356-08CF75967856}"/>
    <cellStyle name="Normal 173 16 3 3 2" xfId="18485" xr:uid="{41CC5454-FA74-41A6-91EA-9E7406E23D1F}"/>
    <cellStyle name="Normal 173 16 3 3 2 2" xfId="28834" xr:uid="{0EEB7121-7B58-4A8A-A8F7-C9D060494592}"/>
    <cellStyle name="Normal 173 16 3 3 3" xfId="23665" xr:uid="{B0099E7F-B37D-4955-A0A6-A3DABEA8FD12}"/>
    <cellStyle name="Normal 173 16 3 4" xfId="18483" xr:uid="{423BAD6A-EF6B-45FB-8520-991DB9F58765}"/>
    <cellStyle name="Normal 173 16 3 4 2" xfId="28832" xr:uid="{7410A7A1-D2C9-4420-80CA-AE9C3AB8191E}"/>
    <cellStyle name="Normal 173 16 3 5" xfId="23663" xr:uid="{80AF2053-C307-44A4-A5C3-EFB5E0342D8B}"/>
    <cellStyle name="Normal 173 16 4" xfId="779" xr:uid="{9574356A-99D3-441E-87C3-4A95340CFDF6}"/>
    <cellStyle name="Normal 173 16 4 2" xfId="18486" xr:uid="{47267ECD-53C5-43E4-822C-867F97E43048}"/>
    <cellStyle name="Normal 173 16 4 2 2" xfId="28835" xr:uid="{3EFCACC1-D5A3-4506-B6D6-5CF77BC626C3}"/>
    <cellStyle name="Normal 173 16 4 3" xfId="23666" xr:uid="{526611EC-AAFC-44B1-90A6-31A19900D50E}"/>
    <cellStyle name="Normal 173 16 5" xfId="780" xr:uid="{D9EAFDC4-7B34-4CE6-8035-3FF25DEB2F71}"/>
    <cellStyle name="Normal 173 16 5 2" xfId="18487" xr:uid="{D52D5E26-980E-4E8E-A46E-6A7AF5DFD79A}"/>
    <cellStyle name="Normal 173 16 5 2 2" xfId="28836" xr:uid="{29397DC8-D2BE-42AD-A0C3-5D3A7403DDD2}"/>
    <cellStyle name="Normal 173 16 5 3" xfId="23667" xr:uid="{9AFFE183-3599-4E97-AC10-EE1F9402ECC8}"/>
    <cellStyle name="Normal 173 16 6" xfId="18476" xr:uid="{E8BC7D80-0A41-4B75-917E-3CDF7527ACE2}"/>
    <cellStyle name="Normal 173 16 6 2" xfId="28825" xr:uid="{2DD22162-A8B8-45CD-B880-742500D97160}"/>
    <cellStyle name="Normal 173 16 7" xfId="23656" xr:uid="{193C1872-CD9E-4046-A26C-4E22D4F0913B}"/>
    <cellStyle name="Normal 173 17" xfId="781" xr:uid="{BD27686E-F127-4670-ABD5-8FE405190806}"/>
    <cellStyle name="Normal 173 17 2" xfId="782" xr:uid="{E5DC033A-F2DC-4C71-9E4F-F69A9D7BE3B4}"/>
    <cellStyle name="Normal 173 17 2 2" xfId="783" xr:uid="{2CD8BC98-C077-41ED-9620-0FEC621BBFF0}"/>
    <cellStyle name="Normal 173 17 2 2 2" xfId="784" xr:uid="{F039A28A-A32E-4BFA-8FD8-1076625E9EED}"/>
    <cellStyle name="Normal 173 17 2 2 2 2" xfId="18491" xr:uid="{249FA90D-D1C2-457B-AD08-B76FDE8598F9}"/>
    <cellStyle name="Normal 173 17 2 2 2 2 2" xfId="28840" xr:uid="{1F6EB667-8054-435F-9FDC-025D0F7C7247}"/>
    <cellStyle name="Normal 173 17 2 2 2 3" xfId="23671" xr:uid="{BD46E439-EC94-48DD-B2A6-3DB5B67AD97D}"/>
    <cellStyle name="Normal 173 17 2 2 3" xfId="785" xr:uid="{59ABC469-268A-4A0E-B488-D0277EF0E99A}"/>
    <cellStyle name="Normal 173 17 2 2 3 2" xfId="18492" xr:uid="{3607BABC-A7B7-4363-A06C-A4A11FCEAF41}"/>
    <cellStyle name="Normal 173 17 2 2 3 2 2" xfId="28841" xr:uid="{911001FC-8D1D-40D7-B6FA-FA06BC574391}"/>
    <cellStyle name="Normal 173 17 2 2 3 3" xfId="23672" xr:uid="{021BF9FF-D161-46A4-A786-A33151805C5B}"/>
    <cellStyle name="Normal 173 17 2 2 4" xfId="18490" xr:uid="{C5155C19-0C7C-4527-97A4-02EF1088C33A}"/>
    <cellStyle name="Normal 173 17 2 2 4 2" xfId="28839" xr:uid="{3A78978E-5319-48D0-AB9C-7EFE564556C6}"/>
    <cellStyle name="Normal 173 17 2 2 5" xfId="23670" xr:uid="{840C7289-77EC-4811-8722-48D380DE8B67}"/>
    <cellStyle name="Normal 173 17 2 3" xfId="786" xr:uid="{EDDBC507-C7D4-4B7F-81B7-5AB28A6D1183}"/>
    <cellStyle name="Normal 173 17 2 3 2" xfId="18493" xr:uid="{A4C8E842-6CFC-4BA0-AF6B-401A57F6F1F0}"/>
    <cellStyle name="Normal 173 17 2 3 2 2" xfId="28842" xr:uid="{F6E57825-4D46-4A93-8BFA-30E86D3E8DE2}"/>
    <cellStyle name="Normal 173 17 2 3 3" xfId="23673" xr:uid="{00F3BEEB-43B4-4E5C-8E88-CACFE0BE306A}"/>
    <cellStyle name="Normal 173 17 2 4" xfId="787" xr:uid="{B53304A0-839A-48F7-A64B-775225512152}"/>
    <cellStyle name="Normal 173 17 2 4 2" xfId="18494" xr:uid="{FD54A274-CFB4-4D58-9069-BA53D37B4D28}"/>
    <cellStyle name="Normal 173 17 2 4 2 2" xfId="28843" xr:uid="{04B72CAC-D923-4094-9818-7CC1AF412B72}"/>
    <cellStyle name="Normal 173 17 2 4 3" xfId="23674" xr:uid="{CE9C7403-69C3-4386-A68E-C3B448C76658}"/>
    <cellStyle name="Normal 173 17 2 5" xfId="18489" xr:uid="{60C61572-FE82-4CF0-BECC-C7CC2233961C}"/>
    <cellStyle name="Normal 173 17 2 5 2" xfId="28838" xr:uid="{F1BDFE53-1C7B-4188-A19E-CBD3F870AC01}"/>
    <cellStyle name="Normal 173 17 2 6" xfId="23669" xr:uid="{DE325D5C-A1CC-475B-8A0B-7E4149F283E8}"/>
    <cellStyle name="Normal 173 17 3" xfId="788" xr:uid="{467452B8-0198-4F1D-B2F1-13246E9056A2}"/>
    <cellStyle name="Normal 173 17 3 2" xfId="789" xr:uid="{11BFC7DE-B562-4319-92CC-4242381C3D6E}"/>
    <cellStyle name="Normal 173 17 3 2 2" xfId="18496" xr:uid="{4288AA11-EAA1-492F-A327-2ED76C1A1CE4}"/>
    <cellStyle name="Normal 173 17 3 2 2 2" xfId="28845" xr:uid="{85FD267D-E19E-47D8-9C24-0685F22C7594}"/>
    <cellStyle name="Normal 173 17 3 2 3" xfId="23676" xr:uid="{76542753-69EB-4867-986F-4D7C7C2483EA}"/>
    <cellStyle name="Normal 173 17 3 3" xfId="790" xr:uid="{CDF88FB5-C311-4684-8349-E024C0B0C7E8}"/>
    <cellStyle name="Normal 173 17 3 3 2" xfId="18497" xr:uid="{BC343B6A-F2DA-4749-8572-4A9056E00A15}"/>
    <cellStyle name="Normal 173 17 3 3 2 2" xfId="28846" xr:uid="{051BDFAF-6D06-4A96-BFFC-4E9AB9124236}"/>
    <cellStyle name="Normal 173 17 3 3 3" xfId="23677" xr:uid="{F2D6DDBC-878A-437F-81EA-47990D7E2DE7}"/>
    <cellStyle name="Normal 173 17 3 4" xfId="18495" xr:uid="{44E8A7FB-D905-4309-8240-5FFF4B8F8366}"/>
    <cellStyle name="Normal 173 17 3 4 2" xfId="28844" xr:uid="{906A8CB7-B6F4-48DA-8ECF-41442E11B1A7}"/>
    <cellStyle name="Normal 173 17 3 5" xfId="23675" xr:uid="{AB68A35A-650C-404E-BEE5-DBB422732206}"/>
    <cellStyle name="Normal 173 17 4" xfId="791" xr:uid="{9E42BBEB-30D7-46A7-9084-4127967935CD}"/>
    <cellStyle name="Normal 173 17 4 2" xfId="18498" xr:uid="{641F17B0-EE2C-4E3C-928D-EC2573C56FDE}"/>
    <cellStyle name="Normal 173 17 4 2 2" xfId="28847" xr:uid="{B9E67977-1219-44E6-9227-F43D254B8212}"/>
    <cellStyle name="Normal 173 17 4 3" xfId="23678" xr:uid="{A7DF547C-4222-4FC2-A2D4-FE492642F896}"/>
    <cellStyle name="Normal 173 17 5" xfId="792" xr:uid="{3315396D-A072-4C6B-8E1C-1E59E0DE58EE}"/>
    <cellStyle name="Normal 173 17 5 2" xfId="18499" xr:uid="{E0233E2A-EF86-4487-81C2-2D15BDE97B61}"/>
    <cellStyle name="Normal 173 17 5 2 2" xfId="28848" xr:uid="{4D8FF6C9-61BD-4E80-A69A-C525C96EC3A4}"/>
    <cellStyle name="Normal 173 17 5 3" xfId="23679" xr:uid="{59390A36-3D9B-4AD8-8B38-36C9BC1B3FE7}"/>
    <cellStyle name="Normal 173 17 6" xfId="18488" xr:uid="{CC02FF13-E0B1-4217-9D6A-055579863A42}"/>
    <cellStyle name="Normal 173 17 6 2" xfId="28837" xr:uid="{E095447A-D170-4021-9D1E-709F7A155B2D}"/>
    <cellStyle name="Normal 173 17 7" xfId="23668" xr:uid="{07B2CAAA-575C-4DBC-B7A6-84E36F0ECC3F}"/>
    <cellStyle name="Normal 173 18" xfId="793" xr:uid="{84BEB278-6AAD-40E3-A028-14E24ED57ED9}"/>
    <cellStyle name="Normal 173 18 2" xfId="794" xr:uid="{2ED1CF96-C402-474A-8884-A7CA79C30D2B}"/>
    <cellStyle name="Normal 173 18 2 2" xfId="795" xr:uid="{F075D137-C52D-4CA1-AFE8-437E534AB1E6}"/>
    <cellStyle name="Normal 173 18 2 2 2" xfId="796" xr:uid="{2386CD87-CF9A-4A23-B274-9A18E0A5DE18}"/>
    <cellStyle name="Normal 173 18 2 2 2 2" xfId="18503" xr:uid="{AEF28235-86B6-4E2B-8431-5DFF411BBAD1}"/>
    <cellStyle name="Normal 173 18 2 2 2 2 2" xfId="28852" xr:uid="{6B0E68BF-2648-46FF-83F6-8B67AFD9EDE5}"/>
    <cellStyle name="Normal 173 18 2 2 2 3" xfId="23683" xr:uid="{67BDC528-2481-4FF8-BFF6-A0D01C3FC70F}"/>
    <cellStyle name="Normal 173 18 2 2 3" xfId="797" xr:uid="{C3BD4539-849A-4BB4-9FA2-C26E0971DE61}"/>
    <cellStyle name="Normal 173 18 2 2 3 2" xfId="18504" xr:uid="{53CD8643-CA99-4191-BC09-3A7A31C49627}"/>
    <cellStyle name="Normal 173 18 2 2 3 2 2" xfId="28853" xr:uid="{089C7AC6-A928-420A-9A07-027F76AE7E41}"/>
    <cellStyle name="Normal 173 18 2 2 3 3" xfId="23684" xr:uid="{96999388-0F40-4C73-84DD-7DD9975F0CCC}"/>
    <cellStyle name="Normal 173 18 2 2 4" xfId="18502" xr:uid="{D527E5A6-811B-4A1D-BA6E-5C5DA9D8A59D}"/>
    <cellStyle name="Normal 173 18 2 2 4 2" xfId="28851" xr:uid="{40D42256-9CD2-4584-BDF6-D82ACFB41720}"/>
    <cellStyle name="Normal 173 18 2 2 5" xfId="23682" xr:uid="{1A7032D2-A7E9-434E-BCAF-E2B1D4700BA4}"/>
    <cellStyle name="Normal 173 18 2 3" xfId="798" xr:uid="{ED7DBB2B-61F5-4EDD-AED3-6A7081013048}"/>
    <cellStyle name="Normal 173 18 2 3 2" xfId="18505" xr:uid="{C5ED7AD3-2276-404C-8AC9-E3C176DCAF5F}"/>
    <cellStyle name="Normal 173 18 2 3 2 2" xfId="28854" xr:uid="{8F22CE9A-0FBE-4B79-B5AA-EB7005C9B1BC}"/>
    <cellStyle name="Normal 173 18 2 3 3" xfId="23685" xr:uid="{AA037DA5-9B76-4F7B-B7DC-9E5E59627483}"/>
    <cellStyle name="Normal 173 18 2 4" xfId="799" xr:uid="{853C95F0-8CAB-4589-9163-28AA32CCA5FC}"/>
    <cellStyle name="Normal 173 18 2 4 2" xfId="18506" xr:uid="{F5161C11-66A8-43AF-81E5-502D32916311}"/>
    <cellStyle name="Normal 173 18 2 4 2 2" xfId="28855" xr:uid="{718717D3-0E61-4F8F-8E85-B564AB0C2638}"/>
    <cellStyle name="Normal 173 18 2 4 3" xfId="23686" xr:uid="{D0EE3D16-52BD-4A3D-BEA2-68004513C82B}"/>
    <cellStyle name="Normal 173 18 2 5" xfId="18501" xr:uid="{9DB99AFC-ED22-4EFA-9AFF-33FA4704D363}"/>
    <cellStyle name="Normal 173 18 2 5 2" xfId="28850" xr:uid="{9819515D-6AFC-42ED-B305-9E10DB7185EF}"/>
    <cellStyle name="Normal 173 18 2 6" xfId="23681" xr:uid="{AB924D22-676C-4A07-8BB0-1B9EA6CA4F16}"/>
    <cellStyle name="Normal 173 18 3" xfId="800" xr:uid="{EA5FA2A9-260F-457F-9F68-12D818C36443}"/>
    <cellStyle name="Normal 173 18 3 2" xfId="801" xr:uid="{1A391AD4-832C-4685-B245-DD1E41F0EABE}"/>
    <cellStyle name="Normal 173 18 3 2 2" xfId="18508" xr:uid="{6C1D3DFF-4024-4C6B-87EE-AF5F18114035}"/>
    <cellStyle name="Normal 173 18 3 2 2 2" xfId="28857" xr:uid="{11D5163E-E56C-4E85-A088-4EE924A5F195}"/>
    <cellStyle name="Normal 173 18 3 2 3" xfId="23688" xr:uid="{38F58713-5F20-4539-AE30-DC6EEF2872F3}"/>
    <cellStyle name="Normal 173 18 3 3" xfId="802" xr:uid="{66E279C2-C943-49B1-84D6-55720115A053}"/>
    <cellStyle name="Normal 173 18 3 3 2" xfId="18509" xr:uid="{027A59DD-F06E-4075-BBD0-4911644306AA}"/>
    <cellStyle name="Normal 173 18 3 3 2 2" xfId="28858" xr:uid="{57BBCEDA-5311-4838-B77E-513506128DAB}"/>
    <cellStyle name="Normal 173 18 3 3 3" xfId="23689" xr:uid="{324F26D4-DAEC-41AA-B568-47100EE13539}"/>
    <cellStyle name="Normal 173 18 3 4" xfId="18507" xr:uid="{DC9AD084-524D-45BC-80D9-266CB8539A35}"/>
    <cellStyle name="Normal 173 18 3 4 2" xfId="28856" xr:uid="{9EE6F7C2-4122-457F-80E2-5B90C2E336B7}"/>
    <cellStyle name="Normal 173 18 3 5" xfId="23687" xr:uid="{C5F6BF6B-06A7-41F1-98FE-FF0E5684622B}"/>
    <cellStyle name="Normal 173 18 4" xfId="803" xr:uid="{80E16502-81B1-4822-B513-753740021ECC}"/>
    <cellStyle name="Normal 173 18 4 2" xfId="18510" xr:uid="{4F858F60-CF4F-450A-8A1A-9DC698C3C121}"/>
    <cellStyle name="Normal 173 18 4 2 2" xfId="28859" xr:uid="{C811F8C4-B779-49FB-A1A0-5E8B1A6995D0}"/>
    <cellStyle name="Normal 173 18 4 3" xfId="23690" xr:uid="{CD9715CA-C927-495C-A3A2-D79975B3B938}"/>
    <cellStyle name="Normal 173 18 5" xfId="804" xr:uid="{BE770CF7-BDE5-4C7E-82E3-2F21AD455099}"/>
    <cellStyle name="Normal 173 18 5 2" xfId="18511" xr:uid="{7996291A-5D97-4A3E-825E-56ABD741DC0B}"/>
    <cellStyle name="Normal 173 18 5 2 2" xfId="28860" xr:uid="{1A0DFCE3-4294-40AD-A958-FD1FD7ACCE4E}"/>
    <cellStyle name="Normal 173 18 5 3" xfId="23691" xr:uid="{9358D38E-C160-4DA0-AA21-4DE7724CA458}"/>
    <cellStyle name="Normal 173 18 6" xfId="18500" xr:uid="{324C4D7B-914A-4B88-8326-042ACFF58D3F}"/>
    <cellStyle name="Normal 173 18 6 2" xfId="28849" xr:uid="{B6DB230A-DE6F-4E3E-B7C7-1044C1E50CEB}"/>
    <cellStyle name="Normal 173 18 7" xfId="23680" xr:uid="{C0A76233-8826-4D56-A0A4-63B8335862A2}"/>
    <cellStyle name="Normal 173 19" xfId="805" xr:uid="{1F4C08CE-F684-43C6-B037-B1C23419E514}"/>
    <cellStyle name="Normal 173 19 2" xfId="806" xr:uid="{9B339594-F4A0-4154-8FFA-4186B813AFEB}"/>
    <cellStyle name="Normal 173 19 2 2" xfId="807" xr:uid="{612D6F57-D2C0-4B5D-AA27-95032EAEDC91}"/>
    <cellStyle name="Normal 173 19 2 2 2" xfId="808" xr:uid="{295FA461-07D8-4F69-9E18-A4D15D10C237}"/>
    <cellStyle name="Normal 173 19 2 2 2 2" xfId="18515" xr:uid="{99B7EC63-46D6-495D-8205-56193AA1E6D8}"/>
    <cellStyle name="Normal 173 19 2 2 2 2 2" xfId="28864" xr:uid="{690C5465-976F-4F12-9EEA-1FFC811DB8F7}"/>
    <cellStyle name="Normal 173 19 2 2 2 3" xfId="23695" xr:uid="{6C714E74-4EB0-4F88-93BB-8CBE2BC467A9}"/>
    <cellStyle name="Normal 173 19 2 2 3" xfId="809" xr:uid="{CF05D3B4-A202-4814-A275-2F448C7392A8}"/>
    <cellStyle name="Normal 173 19 2 2 3 2" xfId="18516" xr:uid="{72E43A61-9AAB-461D-86C5-7A7D80BA10DF}"/>
    <cellStyle name="Normal 173 19 2 2 3 2 2" xfId="28865" xr:uid="{7302BE2F-C2A1-40EB-AA55-FCD647A067B9}"/>
    <cellStyle name="Normal 173 19 2 2 3 3" xfId="23696" xr:uid="{E259715E-5FEC-4680-887C-632053C75652}"/>
    <cellStyle name="Normal 173 19 2 2 4" xfId="18514" xr:uid="{0E8D005F-F2AB-4F16-92DF-0186402D8011}"/>
    <cellStyle name="Normal 173 19 2 2 4 2" xfId="28863" xr:uid="{DB7D10BD-5137-4F29-B09C-C7EC647B8422}"/>
    <cellStyle name="Normal 173 19 2 2 5" xfId="23694" xr:uid="{AB01600F-90C4-41E6-B3BD-42F31508EE1F}"/>
    <cellStyle name="Normal 173 19 2 3" xfId="810" xr:uid="{1A24AE89-BA4D-4BFB-8091-4BFA287F418B}"/>
    <cellStyle name="Normal 173 19 2 3 2" xfId="18517" xr:uid="{34D17D8B-6C84-44D7-9A89-3F0115B11EAD}"/>
    <cellStyle name="Normal 173 19 2 3 2 2" xfId="28866" xr:uid="{DE299C82-8D24-4997-A947-C70B4B506A83}"/>
    <cellStyle name="Normal 173 19 2 3 3" xfId="23697" xr:uid="{EDFB2999-72CC-4DAD-BE87-E4D0E024BA3A}"/>
    <cellStyle name="Normal 173 19 2 4" xfId="811" xr:uid="{4B146428-FBF0-410A-A649-B19DA02AD4BE}"/>
    <cellStyle name="Normal 173 19 2 4 2" xfId="18518" xr:uid="{1605B523-344D-4948-93CF-E32490108A5A}"/>
    <cellStyle name="Normal 173 19 2 4 2 2" xfId="28867" xr:uid="{7152279F-E10C-4896-B8FA-C2409BE4125F}"/>
    <cellStyle name="Normal 173 19 2 4 3" xfId="23698" xr:uid="{85171BDC-EB7F-4947-9421-43DC81628EE2}"/>
    <cellStyle name="Normal 173 19 2 5" xfId="18513" xr:uid="{A8201CF6-631E-45AE-BFF8-53E1D945021E}"/>
    <cellStyle name="Normal 173 19 2 5 2" xfId="28862" xr:uid="{B6A227AB-D259-455D-872A-8E77B3F47571}"/>
    <cellStyle name="Normal 173 19 2 6" xfId="23693" xr:uid="{56245260-B4B7-4276-814B-5D5502F65B94}"/>
    <cellStyle name="Normal 173 19 3" xfId="812" xr:uid="{8B68A7B0-B8C0-4365-9BBF-BFD577C0DC2F}"/>
    <cellStyle name="Normal 173 19 3 2" xfId="813" xr:uid="{F4459CBE-C30F-4046-9AA4-8FC42A41307B}"/>
    <cellStyle name="Normal 173 19 3 2 2" xfId="18520" xr:uid="{7C871D01-E828-4B72-8E0B-215A6962774D}"/>
    <cellStyle name="Normal 173 19 3 2 2 2" xfId="28869" xr:uid="{47ABA1EC-1653-4592-A378-F0E49218DFA3}"/>
    <cellStyle name="Normal 173 19 3 2 3" xfId="23700" xr:uid="{1FF228A1-BE3E-4578-A044-77E26149D710}"/>
    <cellStyle name="Normal 173 19 3 3" xfId="814" xr:uid="{AD95DB90-F5C2-4BD6-AE17-D0A7884AD38A}"/>
    <cellStyle name="Normal 173 19 3 3 2" xfId="18521" xr:uid="{B08DD64B-AD43-4501-9945-38A1B3AA8ADA}"/>
    <cellStyle name="Normal 173 19 3 3 2 2" xfId="28870" xr:uid="{2F58AA15-4461-4131-B073-99940509E02A}"/>
    <cellStyle name="Normal 173 19 3 3 3" xfId="23701" xr:uid="{21DC1DED-0E05-4664-B3F6-B1850B78012A}"/>
    <cellStyle name="Normal 173 19 3 4" xfId="18519" xr:uid="{0B43819A-8E27-4E1B-82E3-731C2957B3F9}"/>
    <cellStyle name="Normal 173 19 3 4 2" xfId="28868" xr:uid="{13259615-2314-4AD5-AE8F-196EF0549153}"/>
    <cellStyle name="Normal 173 19 3 5" xfId="23699" xr:uid="{F8CFD812-1453-4A04-825E-9FF6D802CB27}"/>
    <cellStyle name="Normal 173 19 4" xfId="815" xr:uid="{A2AB1BDE-EF55-4C9C-8066-A97F0ED7A8DE}"/>
    <cellStyle name="Normal 173 19 4 2" xfId="18522" xr:uid="{75BD9807-BB08-4640-B2DF-E16813B76E40}"/>
    <cellStyle name="Normal 173 19 4 2 2" xfId="28871" xr:uid="{BF044301-55AA-45C5-88B6-6C676AE8D2DC}"/>
    <cellStyle name="Normal 173 19 4 3" xfId="23702" xr:uid="{4F5A358E-92B1-4BDC-8B98-0AD5893AC525}"/>
    <cellStyle name="Normal 173 19 5" xfId="816" xr:uid="{8407168B-C787-4913-8FF9-1C12E39FED29}"/>
    <cellStyle name="Normal 173 19 5 2" xfId="18523" xr:uid="{51274B13-4B17-4A19-8715-17B7AFECE76E}"/>
    <cellStyle name="Normal 173 19 5 2 2" xfId="28872" xr:uid="{E273FBD2-18FD-4912-AD3E-2B67F5DEFA34}"/>
    <cellStyle name="Normal 173 19 5 3" xfId="23703" xr:uid="{AAA15011-3368-4748-966C-CA2B381A8176}"/>
    <cellStyle name="Normal 173 19 6" xfId="18512" xr:uid="{02F134A2-DA24-4C0B-8BA0-44582F38A337}"/>
    <cellStyle name="Normal 173 19 6 2" xfId="28861" xr:uid="{63E6F21E-746B-4590-BD29-661FA81DE518}"/>
    <cellStyle name="Normal 173 19 7" xfId="23692" xr:uid="{940C6FBD-25EA-4196-B31A-09E5776D487A}"/>
    <cellStyle name="Normal 173 2" xfId="817" xr:uid="{5689117D-1DCB-4FBE-B94B-F97F9BAE8922}"/>
    <cellStyle name="Normal 173 2 10" xfId="818" xr:uid="{AE8142F1-793B-4F98-9F24-4737BBAD7F33}"/>
    <cellStyle name="Normal 173 2 10 2" xfId="819" xr:uid="{1EF63FAB-CB88-4B0D-980C-6FCCAA5E0534}"/>
    <cellStyle name="Normal 173 2 10 2 2" xfId="820" xr:uid="{9B960C13-9670-46DA-BCB4-546AB4258628}"/>
    <cellStyle name="Normal 173 2 10 2 2 2" xfId="821" xr:uid="{06B5838C-3D20-4D2A-90F4-1D57FFA6A508}"/>
    <cellStyle name="Normal 173 2 10 2 2 2 2" xfId="18528" xr:uid="{7F84C55E-1B65-4443-959C-5C8BF545E682}"/>
    <cellStyle name="Normal 173 2 10 2 2 2 2 2" xfId="28877" xr:uid="{D63730C2-5F90-42CB-813A-43DB84C17F5C}"/>
    <cellStyle name="Normal 173 2 10 2 2 2 3" xfId="23708" xr:uid="{CE5D06BA-C3C3-44FA-B694-03DA0320FDBA}"/>
    <cellStyle name="Normal 173 2 10 2 2 3" xfId="822" xr:uid="{3292CC49-19E9-4436-86D6-191BDC52AAF1}"/>
    <cellStyle name="Normal 173 2 10 2 2 3 2" xfId="18529" xr:uid="{2C4EAF00-4373-4356-9C07-C4312AEA7615}"/>
    <cellStyle name="Normal 173 2 10 2 2 3 2 2" xfId="28878" xr:uid="{031CB7E2-31EF-4395-A79B-366707A3C2C9}"/>
    <cellStyle name="Normal 173 2 10 2 2 3 3" xfId="23709" xr:uid="{104191E5-DEEC-4FE8-BC8B-129D036A50FC}"/>
    <cellStyle name="Normal 173 2 10 2 2 4" xfId="18527" xr:uid="{0BD26CD6-C2AB-4824-A6D8-C8E8FDD3A2D6}"/>
    <cellStyle name="Normal 173 2 10 2 2 4 2" xfId="28876" xr:uid="{64366FB2-1EEB-4F22-9D3B-5801FAF15C25}"/>
    <cellStyle name="Normal 173 2 10 2 2 5" xfId="23707" xr:uid="{AB9C6CCB-E86A-464C-ACBF-C1FC2117EEEC}"/>
    <cellStyle name="Normal 173 2 10 2 3" xfId="823" xr:uid="{CDAE478E-17E1-4B79-98F3-2E4EA17C2D2A}"/>
    <cellStyle name="Normal 173 2 10 2 3 2" xfId="18530" xr:uid="{EDB57B26-B8FE-4021-8AA7-4137F0C60B5F}"/>
    <cellStyle name="Normal 173 2 10 2 3 2 2" xfId="28879" xr:uid="{AC419447-62B2-4454-9BA9-DBB616E81CC2}"/>
    <cellStyle name="Normal 173 2 10 2 3 3" xfId="23710" xr:uid="{6FF60084-F613-4859-97B1-BBB24AA3D2AB}"/>
    <cellStyle name="Normal 173 2 10 2 4" xfId="824" xr:uid="{FE417FCC-B893-4AE4-8749-108C1EC654DB}"/>
    <cellStyle name="Normal 173 2 10 2 4 2" xfId="18531" xr:uid="{AEB4967B-1C3B-44C9-BACD-1430A1266CB1}"/>
    <cellStyle name="Normal 173 2 10 2 4 2 2" xfId="28880" xr:uid="{DA1A979C-C833-4C75-A68D-A0F12B13F195}"/>
    <cellStyle name="Normal 173 2 10 2 4 3" xfId="23711" xr:uid="{0D0BDE1E-15DC-4382-9946-4DDEB673AEA7}"/>
    <cellStyle name="Normal 173 2 10 2 5" xfId="18526" xr:uid="{60FE130E-7BDC-42A0-A73D-C49DC6D3A8F8}"/>
    <cellStyle name="Normal 173 2 10 2 5 2" xfId="28875" xr:uid="{AFF10451-CB34-46B5-9AED-17A065D3CC10}"/>
    <cellStyle name="Normal 173 2 10 2 6" xfId="23706" xr:uid="{F9AA9E17-31C5-485D-90BD-45783FAD3A2D}"/>
    <cellStyle name="Normal 173 2 10 3" xfId="825" xr:uid="{7BAA5D3B-463B-487B-8AFB-78D2F39115DF}"/>
    <cellStyle name="Normal 173 2 10 3 2" xfId="826" xr:uid="{F111B5DB-4178-4CD6-94C9-EA8695D462FF}"/>
    <cellStyle name="Normal 173 2 10 3 2 2" xfId="18533" xr:uid="{CE4B669F-8517-49DF-BEA2-DF8321A0FC74}"/>
    <cellStyle name="Normal 173 2 10 3 2 2 2" xfId="28882" xr:uid="{D9FB4C3D-7A73-4A45-A609-CE63763003DA}"/>
    <cellStyle name="Normal 173 2 10 3 2 3" xfId="23713" xr:uid="{C64C6A82-C435-48DC-A8F0-CF3B92C10E84}"/>
    <cellStyle name="Normal 173 2 10 3 3" xfId="827" xr:uid="{E005B70F-ED69-466B-AF6B-B707C7AD5CDD}"/>
    <cellStyle name="Normal 173 2 10 3 3 2" xfId="18534" xr:uid="{4B25465F-5F29-4C5D-AB83-5D39C6B87C19}"/>
    <cellStyle name="Normal 173 2 10 3 3 2 2" xfId="28883" xr:uid="{6A84D5DC-C7C1-486B-9C63-3B5638C0E56C}"/>
    <cellStyle name="Normal 173 2 10 3 3 3" xfId="23714" xr:uid="{0BB36C87-662C-4BF4-8A01-14BD574A6557}"/>
    <cellStyle name="Normal 173 2 10 3 4" xfId="18532" xr:uid="{FD94CBB7-468D-47D3-B7D3-6BD7DCA195CC}"/>
    <cellStyle name="Normal 173 2 10 3 4 2" xfId="28881" xr:uid="{A841FB8C-3C3C-44CF-8B5E-FAB3087F2967}"/>
    <cellStyle name="Normal 173 2 10 3 5" xfId="23712" xr:uid="{02D02245-DCC4-465E-8A94-2D33E159DCA0}"/>
    <cellStyle name="Normal 173 2 10 4" xfId="828" xr:uid="{85C64A9B-4303-468C-8E5F-55A48A8E9859}"/>
    <cellStyle name="Normal 173 2 10 4 2" xfId="18535" xr:uid="{0350D2FE-BB9A-4DF4-9B6D-2BDA26278115}"/>
    <cellStyle name="Normal 173 2 10 4 2 2" xfId="28884" xr:uid="{EAD03F7F-F831-4262-A0B1-A078B5FFF25D}"/>
    <cellStyle name="Normal 173 2 10 4 3" xfId="23715" xr:uid="{28EC096C-9FE4-4F5D-A8D5-9CE33D3B3A22}"/>
    <cellStyle name="Normal 173 2 10 5" xfId="829" xr:uid="{15539A33-3753-48FA-AE14-026B5D5A4448}"/>
    <cellStyle name="Normal 173 2 10 5 2" xfId="18536" xr:uid="{8096B6C1-C7A5-4BFA-8098-0CFB8A5966A6}"/>
    <cellStyle name="Normal 173 2 10 5 2 2" xfId="28885" xr:uid="{CF68338F-F4C5-49DE-AF3C-1E3D8FA2B7AC}"/>
    <cellStyle name="Normal 173 2 10 5 3" xfId="23716" xr:uid="{7BE05E44-FE5B-483F-861F-06670C44C30C}"/>
    <cellStyle name="Normal 173 2 10 6" xfId="18525" xr:uid="{BD6B7AD7-8E58-4B21-8775-C741144B9EFB}"/>
    <cellStyle name="Normal 173 2 10 6 2" xfId="28874" xr:uid="{154EEC3C-0B90-4D0C-871B-70968A9075B5}"/>
    <cellStyle name="Normal 173 2 10 7" xfId="23705" xr:uid="{6CE02539-0AA8-47A4-BC14-C48F73610619}"/>
    <cellStyle name="Normal 173 2 11" xfId="830" xr:uid="{25F2AE49-EC19-4FB5-8082-1F8B19EBDC3A}"/>
    <cellStyle name="Normal 173 2 11 2" xfId="831" xr:uid="{7ED413CF-89EB-4675-9F27-162D2015E6CA}"/>
    <cellStyle name="Normal 173 2 11 2 2" xfId="832" xr:uid="{A959DECC-8C82-422A-9860-503194A3E58D}"/>
    <cellStyle name="Normal 173 2 11 2 2 2" xfId="833" xr:uid="{0552BB95-C59A-4C87-A8DB-CF9481445765}"/>
    <cellStyle name="Normal 173 2 11 2 2 2 2" xfId="18540" xr:uid="{28A814DF-83A9-4606-9EBC-D5A04197E0B9}"/>
    <cellStyle name="Normal 173 2 11 2 2 2 2 2" xfId="28889" xr:uid="{E137E101-5DAF-49BE-851F-14DAC5146A05}"/>
    <cellStyle name="Normal 173 2 11 2 2 2 3" xfId="23720" xr:uid="{3C030FE9-796E-48F3-9D60-4DE0B79B344D}"/>
    <cellStyle name="Normal 173 2 11 2 2 3" xfId="834" xr:uid="{4107F157-58F0-4E62-9FF9-8118451D85AE}"/>
    <cellStyle name="Normal 173 2 11 2 2 3 2" xfId="18541" xr:uid="{6EDB0A94-7EB9-41EB-8B99-84BFA7483A9F}"/>
    <cellStyle name="Normal 173 2 11 2 2 3 2 2" xfId="28890" xr:uid="{B1556036-61D1-4ACA-B367-93C34C4FB714}"/>
    <cellStyle name="Normal 173 2 11 2 2 3 3" xfId="23721" xr:uid="{7C175347-93E2-490D-9EAC-2878D5393A59}"/>
    <cellStyle name="Normal 173 2 11 2 2 4" xfId="18539" xr:uid="{D2199B7A-EA1A-4F72-8645-CDDEE203EB7B}"/>
    <cellStyle name="Normal 173 2 11 2 2 4 2" xfId="28888" xr:uid="{102031EA-ED2F-4F29-99F2-6CEF6A2AA2BE}"/>
    <cellStyle name="Normal 173 2 11 2 2 5" xfId="23719" xr:uid="{E33321E2-30E8-4C57-AC4E-A044F10A3123}"/>
    <cellStyle name="Normal 173 2 11 2 3" xfId="835" xr:uid="{891EE825-53E5-4989-9E79-986534DA6C87}"/>
    <cellStyle name="Normal 173 2 11 2 3 2" xfId="18542" xr:uid="{DAC98E1F-B9B7-4EAD-AA9D-678EE02A79FD}"/>
    <cellStyle name="Normal 173 2 11 2 3 2 2" xfId="28891" xr:uid="{827DC2BA-4589-4670-B281-DC07D3DDC2D7}"/>
    <cellStyle name="Normal 173 2 11 2 3 3" xfId="23722" xr:uid="{9348CDC5-C955-4298-8CE5-5AD80051C0E7}"/>
    <cellStyle name="Normal 173 2 11 2 4" xfId="836" xr:uid="{E23159E5-7D3F-4C13-91D4-F5C5C820E19E}"/>
    <cellStyle name="Normal 173 2 11 2 4 2" xfId="18543" xr:uid="{E5837B27-D4C7-4EBC-8FDC-DAA7CC3D44B6}"/>
    <cellStyle name="Normal 173 2 11 2 4 2 2" xfId="28892" xr:uid="{91A9538A-1B83-42C9-9AA2-7134951AE11A}"/>
    <cellStyle name="Normal 173 2 11 2 4 3" xfId="23723" xr:uid="{7A850233-E879-4B8A-9516-DBC477FFF8ED}"/>
    <cellStyle name="Normal 173 2 11 2 5" xfId="18538" xr:uid="{4D3C7D70-979C-45C1-A1D7-50C4B1B80522}"/>
    <cellStyle name="Normal 173 2 11 2 5 2" xfId="28887" xr:uid="{DDC37F6D-5CC6-4208-8DC3-5382919928E9}"/>
    <cellStyle name="Normal 173 2 11 2 6" xfId="23718" xr:uid="{FC92457C-3A4A-46E9-9712-5230FB2AC23F}"/>
    <cellStyle name="Normal 173 2 11 3" xfId="837" xr:uid="{4F73416F-0214-4E2F-B463-895CB3AE7C7A}"/>
    <cellStyle name="Normal 173 2 11 3 2" xfId="838" xr:uid="{CF0ECDED-CCA7-4B95-9281-A0EC95A81D7F}"/>
    <cellStyle name="Normal 173 2 11 3 2 2" xfId="18545" xr:uid="{3FE394CB-6DD3-4C7A-839D-3E6B5C04CB7F}"/>
    <cellStyle name="Normal 173 2 11 3 2 2 2" xfId="28894" xr:uid="{3F5A3D75-6CCB-4C72-B2CB-6FD4AB2830A4}"/>
    <cellStyle name="Normal 173 2 11 3 2 3" xfId="23725" xr:uid="{F4E9E26B-72C7-4598-87C4-918888B11E65}"/>
    <cellStyle name="Normal 173 2 11 3 3" xfId="839" xr:uid="{C21700AB-9D00-41B9-A8CD-3CE97E94BA4D}"/>
    <cellStyle name="Normal 173 2 11 3 3 2" xfId="18546" xr:uid="{1024B4ED-95E5-4BFE-9322-2FC71D11E8E1}"/>
    <cellStyle name="Normal 173 2 11 3 3 2 2" xfId="28895" xr:uid="{0ECB8964-FDCB-4E65-B08D-11B07619AF3B}"/>
    <cellStyle name="Normal 173 2 11 3 3 3" xfId="23726" xr:uid="{BA5D6AE0-EDEE-41DA-97B0-75F24D2A695F}"/>
    <cellStyle name="Normal 173 2 11 3 4" xfId="18544" xr:uid="{C58ABFBD-47F9-4DB4-84B2-A5367422EC01}"/>
    <cellStyle name="Normal 173 2 11 3 4 2" xfId="28893" xr:uid="{52C65717-115D-4499-8003-FFCAB61DC96D}"/>
    <cellStyle name="Normal 173 2 11 3 5" xfId="23724" xr:uid="{18CE0B27-6088-406D-8D56-F67EF79392CA}"/>
    <cellStyle name="Normal 173 2 11 4" xfId="840" xr:uid="{FF140D81-A8D2-4DE1-B7A9-286A46F3250D}"/>
    <cellStyle name="Normal 173 2 11 4 2" xfId="18547" xr:uid="{77888AE7-2C25-4206-BFE0-1BFE0BC1D6EA}"/>
    <cellStyle name="Normal 173 2 11 4 2 2" xfId="28896" xr:uid="{ABEC4D14-0DF4-4E47-8617-011BB61884C9}"/>
    <cellStyle name="Normal 173 2 11 4 3" xfId="23727" xr:uid="{1B8778F9-ACBD-4C71-BB77-AE084EFB6A52}"/>
    <cellStyle name="Normal 173 2 11 5" xfId="841" xr:uid="{6231DFDD-EBC2-4BFF-A0A5-F7B7BFB889B5}"/>
    <cellStyle name="Normal 173 2 11 5 2" xfId="18548" xr:uid="{6CC57904-8717-4DD6-8700-9D55D7EC3F9A}"/>
    <cellStyle name="Normal 173 2 11 5 2 2" xfId="28897" xr:uid="{A78ED6F8-0FDB-49C0-95B9-8F30BB5EDD14}"/>
    <cellStyle name="Normal 173 2 11 5 3" xfId="23728" xr:uid="{0102447B-B94C-4A60-B8FF-31844CBD848D}"/>
    <cellStyle name="Normal 173 2 11 6" xfId="18537" xr:uid="{29936806-5776-478C-B393-DB3237BE294C}"/>
    <cellStyle name="Normal 173 2 11 6 2" xfId="28886" xr:uid="{666153CF-2EDE-4B20-9825-B6BAB722E47B}"/>
    <cellStyle name="Normal 173 2 11 7" xfId="23717" xr:uid="{7B1F7181-9EA3-42CC-9338-BC2E70D771C5}"/>
    <cellStyle name="Normal 173 2 12" xfId="842" xr:uid="{4F659BCF-D61D-4AE7-90D3-6A11DA0F073C}"/>
    <cellStyle name="Normal 173 2 12 2" xfId="843" xr:uid="{F4C6114E-3699-409D-9F0E-C24F933AC37F}"/>
    <cellStyle name="Normal 173 2 12 2 2" xfId="844" xr:uid="{348241D7-D012-4A06-943E-A52EE79A77FF}"/>
    <cellStyle name="Normal 173 2 12 2 2 2" xfId="845" xr:uid="{9EC20B0F-7BD7-4C23-ACEA-2C136FC6A542}"/>
    <cellStyle name="Normal 173 2 12 2 2 2 2" xfId="18552" xr:uid="{C39C8677-677D-49BC-8E09-EB3EF5739C60}"/>
    <cellStyle name="Normal 173 2 12 2 2 2 2 2" xfId="28901" xr:uid="{4988C3A5-C984-40E8-9542-B617E8E5D539}"/>
    <cellStyle name="Normal 173 2 12 2 2 2 3" xfId="23732" xr:uid="{0433941D-394A-4D65-A6FD-FCAC486511FF}"/>
    <cellStyle name="Normal 173 2 12 2 2 3" xfId="846" xr:uid="{BC7F073F-1560-46D7-B92B-EF40CD1434FF}"/>
    <cellStyle name="Normal 173 2 12 2 2 3 2" xfId="18553" xr:uid="{A4021FAF-EB62-4001-AEB0-8982F604E09A}"/>
    <cellStyle name="Normal 173 2 12 2 2 3 2 2" xfId="28902" xr:uid="{6DDE2CD2-D4D8-4E4B-B39D-3A0D9023FC8B}"/>
    <cellStyle name="Normal 173 2 12 2 2 3 3" xfId="23733" xr:uid="{9091DEB4-347F-4DC2-9C6C-9B1B606829A6}"/>
    <cellStyle name="Normal 173 2 12 2 2 4" xfId="18551" xr:uid="{7FEDE383-5A8D-4CA4-BBDE-5F50049CC441}"/>
    <cellStyle name="Normal 173 2 12 2 2 4 2" xfId="28900" xr:uid="{8BB4388B-F450-4924-BDC4-422ED93E848E}"/>
    <cellStyle name="Normal 173 2 12 2 2 5" xfId="23731" xr:uid="{E0052E2E-8F71-429A-8DD8-4440144B4558}"/>
    <cellStyle name="Normal 173 2 12 2 3" xfId="847" xr:uid="{755867AC-F53D-4EF4-98CD-F31FB046290E}"/>
    <cellStyle name="Normal 173 2 12 2 3 2" xfId="18554" xr:uid="{64F684C4-0842-4BA5-8639-936680E07CB6}"/>
    <cellStyle name="Normal 173 2 12 2 3 2 2" xfId="28903" xr:uid="{1646EE1F-7B0A-40C6-85CD-35C7DF992E57}"/>
    <cellStyle name="Normal 173 2 12 2 3 3" xfId="23734" xr:uid="{A8D3ED64-5EAD-42F8-80D2-3B15094FC921}"/>
    <cellStyle name="Normal 173 2 12 2 4" xfId="848" xr:uid="{00B6BDA1-21BD-4F5B-A524-7553E381245F}"/>
    <cellStyle name="Normal 173 2 12 2 4 2" xfId="18555" xr:uid="{057D9C23-F02F-4D68-AD0F-FDCE57033D9A}"/>
    <cellStyle name="Normal 173 2 12 2 4 2 2" xfId="28904" xr:uid="{15805255-E42B-43E4-90FD-2CE292478E60}"/>
    <cellStyle name="Normal 173 2 12 2 4 3" xfId="23735" xr:uid="{852218E0-4446-4212-8610-40203D382FEF}"/>
    <cellStyle name="Normal 173 2 12 2 5" xfId="18550" xr:uid="{FEAC6850-2198-4A1D-B8F1-8ECF007724B0}"/>
    <cellStyle name="Normal 173 2 12 2 5 2" xfId="28899" xr:uid="{C3BC185B-C88A-48E2-849F-C77EC5E96CB8}"/>
    <cellStyle name="Normal 173 2 12 2 6" xfId="23730" xr:uid="{76054471-CD4F-4CEB-A9A3-58C0C82C6E0E}"/>
    <cellStyle name="Normal 173 2 12 3" xfId="849" xr:uid="{494F59AD-A4FE-4104-8781-17FABA5CFB5E}"/>
    <cellStyle name="Normal 173 2 12 3 2" xfId="850" xr:uid="{F82DB6F7-16A1-4016-8C20-D2AD7E4E5FAD}"/>
    <cellStyle name="Normal 173 2 12 3 2 2" xfId="18557" xr:uid="{051157B1-5A48-47B4-8C50-FBCDA6BEF4C5}"/>
    <cellStyle name="Normal 173 2 12 3 2 2 2" xfId="28906" xr:uid="{70EEB20F-41F8-44C2-9EFC-7AF72F066ACA}"/>
    <cellStyle name="Normal 173 2 12 3 2 3" xfId="23737" xr:uid="{F3B68F2F-3DEA-4831-A3BF-B2F72EB0D026}"/>
    <cellStyle name="Normal 173 2 12 3 3" xfId="851" xr:uid="{ECD58BE3-F6E2-43FE-9FF1-D4768C8FD6EC}"/>
    <cellStyle name="Normal 173 2 12 3 3 2" xfId="18558" xr:uid="{135A7928-D884-4948-A1E4-7B40E4B7F3E6}"/>
    <cellStyle name="Normal 173 2 12 3 3 2 2" xfId="28907" xr:uid="{A6619DF3-25BA-4988-807E-A9CE330FF32D}"/>
    <cellStyle name="Normal 173 2 12 3 3 3" xfId="23738" xr:uid="{3F18418C-140E-40CE-BFA5-B5CAE6FDE6AE}"/>
    <cellStyle name="Normal 173 2 12 3 4" xfId="18556" xr:uid="{1950FBCB-E6D4-4EA3-8AA9-5F80676FC172}"/>
    <cellStyle name="Normal 173 2 12 3 4 2" xfId="28905" xr:uid="{2267B6C0-2710-4E94-82B7-B4AA05CA7ED8}"/>
    <cellStyle name="Normal 173 2 12 3 5" xfId="23736" xr:uid="{D37A258A-A82B-4C51-BC36-4CF19A35D53D}"/>
    <cellStyle name="Normal 173 2 12 4" xfId="852" xr:uid="{9700AFE1-44D9-4E64-BBE4-613DD87D2DEE}"/>
    <cellStyle name="Normal 173 2 12 4 2" xfId="18559" xr:uid="{CD19CAD3-216D-464A-A582-64DEC9819FBB}"/>
    <cellStyle name="Normal 173 2 12 4 2 2" xfId="28908" xr:uid="{D2D189A5-BE34-419E-BD9F-FF24D5C5D1E5}"/>
    <cellStyle name="Normal 173 2 12 4 3" xfId="23739" xr:uid="{FC4370A8-1D34-491A-B81E-087D24937E8D}"/>
    <cellStyle name="Normal 173 2 12 5" xfId="853" xr:uid="{93ADE6E3-1DAC-4AE2-BDD2-BBF3C620F035}"/>
    <cellStyle name="Normal 173 2 12 5 2" xfId="18560" xr:uid="{65455FB4-452B-469E-A2A8-90663B6E3CD3}"/>
    <cellStyle name="Normal 173 2 12 5 2 2" xfId="28909" xr:uid="{E08B4E80-D4E1-41A3-BD43-5CD40404F2C0}"/>
    <cellStyle name="Normal 173 2 12 5 3" xfId="23740" xr:uid="{1FCD78F1-AB75-4240-A0FC-50C994DAB392}"/>
    <cellStyle name="Normal 173 2 12 6" xfId="18549" xr:uid="{3AF13F35-972A-43C3-AC60-273B8B6FD13E}"/>
    <cellStyle name="Normal 173 2 12 6 2" xfId="28898" xr:uid="{C9A106DD-0A67-4D8B-990D-E4EC6F6121B7}"/>
    <cellStyle name="Normal 173 2 12 7" xfId="23729" xr:uid="{094FCC2C-E0E2-48ED-8D79-BB45C635CF92}"/>
    <cellStyle name="Normal 173 2 13" xfId="854" xr:uid="{04773CA5-C936-41EF-ADA1-DEC9BB2E75DE}"/>
    <cellStyle name="Normal 173 2 13 2" xfId="855" xr:uid="{73AB177F-90AA-4075-8DAF-D1F15151565A}"/>
    <cellStyle name="Normal 173 2 13 2 2" xfId="856" xr:uid="{7E9C01FB-E543-4AE7-8E00-A439489FE453}"/>
    <cellStyle name="Normal 173 2 13 2 2 2" xfId="857" xr:uid="{AE36FC06-9A55-4448-A002-41930DAFDDCD}"/>
    <cellStyle name="Normal 173 2 13 2 2 2 2" xfId="18564" xr:uid="{0AB859F7-3FA7-432F-B02B-4C3D79D45764}"/>
    <cellStyle name="Normal 173 2 13 2 2 2 2 2" xfId="28913" xr:uid="{CA351CA4-71BF-4DB6-96DB-799BB46BFA2F}"/>
    <cellStyle name="Normal 173 2 13 2 2 2 3" xfId="23744" xr:uid="{F6EB2DC9-9A26-4FB4-A18B-817AE7E3D153}"/>
    <cellStyle name="Normal 173 2 13 2 2 3" xfId="858" xr:uid="{9C263914-E4F4-43B9-9CA0-F444356D5190}"/>
    <cellStyle name="Normal 173 2 13 2 2 3 2" xfId="18565" xr:uid="{0F5E0A6A-4F44-4E87-8C52-DADB20658290}"/>
    <cellStyle name="Normal 173 2 13 2 2 3 2 2" xfId="28914" xr:uid="{7BCE306F-33B7-44E6-AFDE-1246CB19ACD3}"/>
    <cellStyle name="Normal 173 2 13 2 2 3 3" xfId="23745" xr:uid="{DA1462E7-B2D2-4F9C-BF73-1BB1CB230545}"/>
    <cellStyle name="Normal 173 2 13 2 2 4" xfId="18563" xr:uid="{B1B07703-CD0C-48A3-80BF-E2EE32EEEACD}"/>
    <cellStyle name="Normal 173 2 13 2 2 4 2" xfId="28912" xr:uid="{7262FA6D-4856-48AE-BE59-116E91963D4A}"/>
    <cellStyle name="Normal 173 2 13 2 2 5" xfId="23743" xr:uid="{787C6B22-0028-4699-84ED-1A1B5EF61A49}"/>
    <cellStyle name="Normal 173 2 13 2 3" xfId="859" xr:uid="{080A60F6-1602-4E65-9C16-98522AF92006}"/>
    <cellStyle name="Normal 173 2 13 2 3 2" xfId="18566" xr:uid="{94E8D4D0-E653-4B8F-ADA4-C6CC09694624}"/>
    <cellStyle name="Normal 173 2 13 2 3 2 2" xfId="28915" xr:uid="{65B7FCAD-E54F-4AEB-9FCA-BC115A99CB05}"/>
    <cellStyle name="Normal 173 2 13 2 3 3" xfId="23746" xr:uid="{E61186F4-291E-464A-A9DC-9D073C0CE6CC}"/>
    <cellStyle name="Normal 173 2 13 2 4" xfId="860" xr:uid="{E7C1A32F-5D49-47E4-9F58-B7F0D3E1FBA1}"/>
    <cellStyle name="Normal 173 2 13 2 4 2" xfId="18567" xr:uid="{C7A2DD4B-4FD7-4A98-BDD5-314047E38F7B}"/>
    <cellStyle name="Normal 173 2 13 2 4 2 2" xfId="28916" xr:uid="{DD56D21C-83E3-4EB1-BA8B-87B90C0702A0}"/>
    <cellStyle name="Normal 173 2 13 2 4 3" xfId="23747" xr:uid="{613C8EB4-3092-43D8-99EE-D5F967F15BCB}"/>
    <cellStyle name="Normal 173 2 13 2 5" xfId="18562" xr:uid="{741AA640-E888-4811-A9F6-69E69E18A1EA}"/>
    <cellStyle name="Normal 173 2 13 2 5 2" xfId="28911" xr:uid="{2DDEA567-0FAB-464E-8D84-02419835A4EE}"/>
    <cellStyle name="Normal 173 2 13 2 6" xfId="23742" xr:uid="{A4971F91-B507-4F00-81B5-376571641F0F}"/>
    <cellStyle name="Normal 173 2 13 3" xfId="861" xr:uid="{84847B74-3811-41F9-9C79-FB67E5475058}"/>
    <cellStyle name="Normal 173 2 13 3 2" xfId="862" xr:uid="{999C55D5-8924-4103-8025-2BF688867218}"/>
    <cellStyle name="Normal 173 2 13 3 2 2" xfId="18569" xr:uid="{CEAFE88A-FD7A-416D-A428-69E37FC33599}"/>
    <cellStyle name="Normal 173 2 13 3 2 2 2" xfId="28918" xr:uid="{9361AB29-D1AD-4A34-A893-B0E6576B4B3E}"/>
    <cellStyle name="Normal 173 2 13 3 2 3" xfId="23749" xr:uid="{268DE218-837F-41DD-8A17-4830EBFF84C0}"/>
    <cellStyle name="Normal 173 2 13 3 3" xfId="863" xr:uid="{5CC17291-403E-4B4C-AC82-73395D9D645D}"/>
    <cellStyle name="Normal 173 2 13 3 3 2" xfId="18570" xr:uid="{91BB0E4E-5FBE-4C0E-BDFD-6D8ADE786995}"/>
    <cellStyle name="Normal 173 2 13 3 3 2 2" xfId="28919" xr:uid="{CFA8CDDD-A259-4796-9B38-261A3884F169}"/>
    <cellStyle name="Normal 173 2 13 3 3 3" xfId="23750" xr:uid="{5D899B1A-900F-4703-BC79-B8AC4B10F3C0}"/>
    <cellStyle name="Normal 173 2 13 3 4" xfId="18568" xr:uid="{603C1329-F136-4118-82E6-1FE94FEB414F}"/>
    <cellStyle name="Normal 173 2 13 3 4 2" xfId="28917" xr:uid="{0D929BB0-B367-477D-A6F0-0106CFCB01CF}"/>
    <cellStyle name="Normal 173 2 13 3 5" xfId="23748" xr:uid="{9772B844-6053-467B-ABEC-BF6EE837FB17}"/>
    <cellStyle name="Normal 173 2 13 4" xfId="864" xr:uid="{250E9766-B34C-4F0E-9CBD-9CC79EFCC8D4}"/>
    <cellStyle name="Normal 173 2 13 4 2" xfId="18571" xr:uid="{818E24CE-1565-47FE-AF0E-EF7A7581A6AD}"/>
    <cellStyle name="Normal 173 2 13 4 2 2" xfId="28920" xr:uid="{615A1B23-577B-4914-A0EC-03B6F44B53E3}"/>
    <cellStyle name="Normal 173 2 13 4 3" xfId="23751" xr:uid="{22881D1A-B284-4A0D-98D5-6E58E146A5A6}"/>
    <cellStyle name="Normal 173 2 13 5" xfId="865" xr:uid="{ACCCA8FE-BCFD-4A65-A771-9CC5A6556D69}"/>
    <cellStyle name="Normal 173 2 13 5 2" xfId="18572" xr:uid="{09483B54-CB84-4AF5-A4DE-A4C277B37EF6}"/>
    <cellStyle name="Normal 173 2 13 5 2 2" xfId="28921" xr:uid="{6A95645E-9888-4775-B714-1B61ACCF09BA}"/>
    <cellStyle name="Normal 173 2 13 5 3" xfId="23752" xr:uid="{620F12F4-D85D-4F31-BAA9-862FD5E929BD}"/>
    <cellStyle name="Normal 173 2 13 6" xfId="18561" xr:uid="{C7C477A6-13BD-4B6B-8877-ABF8068D2AA5}"/>
    <cellStyle name="Normal 173 2 13 6 2" xfId="28910" xr:uid="{04144A93-8281-432F-9A2D-02D1328F5CA2}"/>
    <cellStyle name="Normal 173 2 13 7" xfId="23741" xr:uid="{AC36564B-699C-4D23-970D-C8481391457B}"/>
    <cellStyle name="Normal 173 2 14" xfId="866" xr:uid="{6CBDB23D-2D5F-4328-ABC2-769D6DEE0C2E}"/>
    <cellStyle name="Normal 173 2 14 2" xfId="867" xr:uid="{2588AD1C-F6EB-45D6-9B9C-6E7F8CD20F9C}"/>
    <cellStyle name="Normal 173 2 14 2 2" xfId="868" xr:uid="{0BCAC521-A49C-4195-A3E3-E98880CC2594}"/>
    <cellStyle name="Normal 173 2 14 2 2 2" xfId="869" xr:uid="{ACA4B2C4-D502-4245-AF9D-EEF8CEE142D2}"/>
    <cellStyle name="Normal 173 2 14 2 2 2 2" xfId="18576" xr:uid="{3497AC6D-65F6-49DE-9505-FA33DF98EC3B}"/>
    <cellStyle name="Normal 173 2 14 2 2 2 2 2" xfId="28925" xr:uid="{BAD85DF2-67B9-4819-8E45-BAC661749F53}"/>
    <cellStyle name="Normal 173 2 14 2 2 2 3" xfId="23756" xr:uid="{6DC155B9-1D7E-46C4-8453-D922B5E46C82}"/>
    <cellStyle name="Normal 173 2 14 2 2 3" xfId="870" xr:uid="{24EED795-64BE-4FB0-A16B-00EB5116AF5D}"/>
    <cellStyle name="Normal 173 2 14 2 2 3 2" xfId="18577" xr:uid="{FC9DE521-6FA9-49DD-B639-4119337C035F}"/>
    <cellStyle name="Normal 173 2 14 2 2 3 2 2" xfId="28926" xr:uid="{15474367-ADEF-45D7-9F03-115AB8939090}"/>
    <cellStyle name="Normal 173 2 14 2 2 3 3" xfId="23757" xr:uid="{D41789C8-DD8F-4B9E-9736-50AD81741497}"/>
    <cellStyle name="Normal 173 2 14 2 2 4" xfId="18575" xr:uid="{04A21A28-1198-425A-8BC7-8A7EE1F9F19D}"/>
    <cellStyle name="Normal 173 2 14 2 2 4 2" xfId="28924" xr:uid="{F8D12FDE-3370-4592-B354-15DE39688D35}"/>
    <cellStyle name="Normal 173 2 14 2 2 5" xfId="23755" xr:uid="{80B2DC46-D756-4AB6-AE44-2D074B9DB59E}"/>
    <cellStyle name="Normal 173 2 14 2 3" xfId="871" xr:uid="{9CE3D348-E002-4F36-9FC2-23C8B60436D1}"/>
    <cellStyle name="Normal 173 2 14 2 3 2" xfId="18578" xr:uid="{8B7679C4-5F6C-4E06-888A-218CA4148306}"/>
    <cellStyle name="Normal 173 2 14 2 3 2 2" xfId="28927" xr:uid="{365D94F4-1F6A-41CF-B4E4-D144965BEB48}"/>
    <cellStyle name="Normal 173 2 14 2 3 3" xfId="23758" xr:uid="{6CA65F28-82FC-499C-8660-509648308F30}"/>
    <cellStyle name="Normal 173 2 14 2 4" xfId="872" xr:uid="{ACFB0D04-0B70-49CE-991D-CC85251116E4}"/>
    <cellStyle name="Normal 173 2 14 2 4 2" xfId="18579" xr:uid="{01085664-8F56-4E31-B4D6-EA85EE9BEF29}"/>
    <cellStyle name="Normal 173 2 14 2 4 2 2" xfId="28928" xr:uid="{49DBB5CC-D703-4A87-B744-0B835151E3A6}"/>
    <cellStyle name="Normal 173 2 14 2 4 3" xfId="23759" xr:uid="{55F105E2-A45C-462C-A761-B5528178637D}"/>
    <cellStyle name="Normal 173 2 14 2 5" xfId="18574" xr:uid="{F702A0EC-C7A2-4B25-8016-5661470F1A75}"/>
    <cellStyle name="Normal 173 2 14 2 5 2" xfId="28923" xr:uid="{C2894B7B-A162-422A-8AB4-1A8711C9CA13}"/>
    <cellStyle name="Normal 173 2 14 2 6" xfId="23754" xr:uid="{24BD953F-B17F-47AC-997E-E01E314796A3}"/>
    <cellStyle name="Normal 173 2 14 3" xfId="873" xr:uid="{4BD2EDD4-B2FD-4AB1-B2AA-57A6B83F191C}"/>
    <cellStyle name="Normal 173 2 14 3 2" xfId="874" xr:uid="{DD2FE089-5544-4F4E-BC52-6D956321035E}"/>
    <cellStyle name="Normal 173 2 14 3 2 2" xfId="18581" xr:uid="{E65E3C3D-A6E1-49FE-9F15-2F9B52DA30D0}"/>
    <cellStyle name="Normal 173 2 14 3 2 2 2" xfId="28930" xr:uid="{F644493F-29E2-46C7-8648-BEDCD6706CDA}"/>
    <cellStyle name="Normal 173 2 14 3 2 3" xfId="23761" xr:uid="{C2EF4633-9BF5-41FD-A56F-78C45CE47EAA}"/>
    <cellStyle name="Normal 173 2 14 3 3" xfId="875" xr:uid="{9D590D9B-7B4A-44D3-95CC-BE0E9FC8DFC6}"/>
    <cellStyle name="Normal 173 2 14 3 3 2" xfId="18582" xr:uid="{31A8373A-2312-42BA-B511-4C4A0CEC489C}"/>
    <cellStyle name="Normal 173 2 14 3 3 2 2" xfId="28931" xr:uid="{C2648591-7698-4AE5-A12D-EA109EDD4BF5}"/>
    <cellStyle name="Normal 173 2 14 3 3 3" xfId="23762" xr:uid="{E255CFB3-1174-4080-80D2-3962CF3BCC28}"/>
    <cellStyle name="Normal 173 2 14 3 4" xfId="18580" xr:uid="{42B67D5E-26FA-4ECA-94F6-3749BCB32522}"/>
    <cellStyle name="Normal 173 2 14 3 4 2" xfId="28929" xr:uid="{2DFB821E-4AE6-4A3D-9440-E49733375340}"/>
    <cellStyle name="Normal 173 2 14 3 5" xfId="23760" xr:uid="{937D649D-4CE8-4807-A224-D9E90F8D2197}"/>
    <cellStyle name="Normal 173 2 14 4" xfId="876" xr:uid="{8978E402-28C2-4A68-9B15-71D5C6DF7260}"/>
    <cellStyle name="Normal 173 2 14 4 2" xfId="18583" xr:uid="{A20C24B5-87FB-4355-BA4F-5E30223FE18B}"/>
    <cellStyle name="Normal 173 2 14 4 2 2" xfId="28932" xr:uid="{DCC87C53-A1D6-4036-BC3C-91CF449AD24C}"/>
    <cellStyle name="Normal 173 2 14 4 3" xfId="23763" xr:uid="{DD335A0C-4EBB-4C63-BCC3-4D1F9885283E}"/>
    <cellStyle name="Normal 173 2 14 5" xfId="877" xr:uid="{642F87BF-DD48-4850-B48A-EF35FFCD5E7A}"/>
    <cellStyle name="Normal 173 2 14 5 2" xfId="18584" xr:uid="{6285FDB9-9CDA-405B-A483-B7F15E35BB4E}"/>
    <cellStyle name="Normal 173 2 14 5 2 2" xfId="28933" xr:uid="{48101EDB-2CF2-41AF-B58E-9834050FBD68}"/>
    <cellStyle name="Normal 173 2 14 5 3" xfId="23764" xr:uid="{BA1E24D5-1737-4A0A-A5E7-3BBFFCBBB864}"/>
    <cellStyle name="Normal 173 2 14 6" xfId="18573" xr:uid="{9C9B6D6D-CACF-4D3D-9EBA-BBB21D70F9B5}"/>
    <cellStyle name="Normal 173 2 14 6 2" xfId="28922" xr:uid="{C592E70F-5837-47C1-9076-8981471692A5}"/>
    <cellStyle name="Normal 173 2 14 7" xfId="23753" xr:uid="{540DF6F3-61B4-4823-9134-79A06DB87959}"/>
    <cellStyle name="Normal 173 2 15" xfId="878" xr:uid="{3801D6C2-2589-466A-82C2-105F14C3D35A}"/>
    <cellStyle name="Normal 173 2 15 2" xfId="879" xr:uid="{017D0B70-4E98-4AE2-8461-CE9E9A4D66B6}"/>
    <cellStyle name="Normal 173 2 15 2 2" xfId="880" xr:uid="{463DD01C-BCD8-4955-8C99-2AA009E597E8}"/>
    <cellStyle name="Normal 173 2 15 2 2 2" xfId="881" xr:uid="{BF282BDA-9BAC-43B9-865D-823880307E54}"/>
    <cellStyle name="Normal 173 2 15 2 2 2 2" xfId="18588" xr:uid="{5098C127-B95E-473E-A101-61A33F4BD35A}"/>
    <cellStyle name="Normal 173 2 15 2 2 2 2 2" xfId="28937" xr:uid="{6A820113-B288-46B7-9A47-DD41FF1CD305}"/>
    <cellStyle name="Normal 173 2 15 2 2 2 3" xfId="23768" xr:uid="{C3202EE8-7006-477A-9E50-210618A90744}"/>
    <cellStyle name="Normal 173 2 15 2 2 3" xfId="882" xr:uid="{E2E3E73C-B46D-4EDF-BE70-3ED93E2AD39B}"/>
    <cellStyle name="Normal 173 2 15 2 2 3 2" xfId="18589" xr:uid="{B7524B18-D992-4FF8-923F-94C7C384A183}"/>
    <cellStyle name="Normal 173 2 15 2 2 3 2 2" xfId="28938" xr:uid="{8EFDB530-423F-45C6-9EB0-9390A411C14B}"/>
    <cellStyle name="Normal 173 2 15 2 2 3 3" xfId="23769" xr:uid="{0B216DF3-45E0-4A59-AB3B-CEEBE666C156}"/>
    <cellStyle name="Normal 173 2 15 2 2 4" xfId="18587" xr:uid="{68CB965B-D5CD-4AB2-97F2-F2D5EDFF70A1}"/>
    <cellStyle name="Normal 173 2 15 2 2 4 2" xfId="28936" xr:uid="{D4AA50D8-3CF3-4A1F-A687-2C59D4CEC717}"/>
    <cellStyle name="Normal 173 2 15 2 2 5" xfId="23767" xr:uid="{30D158FC-8873-4132-87F8-C39125958F43}"/>
    <cellStyle name="Normal 173 2 15 2 3" xfId="883" xr:uid="{89B0F7CD-988C-432A-A7F6-4F53162C23FA}"/>
    <cellStyle name="Normal 173 2 15 2 3 2" xfId="18590" xr:uid="{0F2F60E8-6580-41A5-BA8B-128406526472}"/>
    <cellStyle name="Normal 173 2 15 2 3 2 2" xfId="28939" xr:uid="{37C7FA9C-BBD1-4513-AF9B-8930D7D9C503}"/>
    <cellStyle name="Normal 173 2 15 2 3 3" xfId="23770" xr:uid="{E16B22E6-FA82-4BBF-8F05-839010ACBEF7}"/>
    <cellStyle name="Normal 173 2 15 2 4" xfId="884" xr:uid="{E98CEC84-C4E2-4720-A200-4049F3B32AD4}"/>
    <cellStyle name="Normal 173 2 15 2 4 2" xfId="18591" xr:uid="{620E96CD-2B15-42F9-BF37-3E480A9B5A37}"/>
    <cellStyle name="Normal 173 2 15 2 4 2 2" xfId="28940" xr:uid="{7DF79CA2-B719-44A0-AE2A-73B30281BAB1}"/>
    <cellStyle name="Normal 173 2 15 2 4 3" xfId="23771" xr:uid="{43544E98-F106-45FA-BF49-6BB8A64C7F24}"/>
    <cellStyle name="Normal 173 2 15 2 5" xfId="18586" xr:uid="{BEBC10DD-3E62-4236-836D-EA3B30381979}"/>
    <cellStyle name="Normal 173 2 15 2 5 2" xfId="28935" xr:uid="{BC958197-B1C3-405B-9B65-67E549807839}"/>
    <cellStyle name="Normal 173 2 15 2 6" xfId="23766" xr:uid="{90061F0E-92BE-41E2-8A38-38D6B25F6AB1}"/>
    <cellStyle name="Normal 173 2 15 3" xfId="885" xr:uid="{EAF5BD08-53BC-4D40-A600-994446D73D3F}"/>
    <cellStyle name="Normal 173 2 15 3 2" xfId="886" xr:uid="{71E7CDDA-12D1-4815-B215-DDBBFE27CBA1}"/>
    <cellStyle name="Normal 173 2 15 3 2 2" xfId="18593" xr:uid="{6DCF87AC-0676-491F-BE9B-67A21ACC1AC0}"/>
    <cellStyle name="Normal 173 2 15 3 2 2 2" xfId="28942" xr:uid="{019C0FBF-BCC8-4C40-A4A3-487F73AD16C6}"/>
    <cellStyle name="Normal 173 2 15 3 2 3" xfId="23773" xr:uid="{06F4A972-73DA-44A6-89D5-7C6A3FE12E2F}"/>
    <cellStyle name="Normal 173 2 15 3 3" xfId="887" xr:uid="{36108894-B8C1-4EB9-AC53-8B071AE84D79}"/>
    <cellStyle name="Normal 173 2 15 3 3 2" xfId="18594" xr:uid="{0AD31F42-0121-4B7B-9CEC-5A418A71AF5E}"/>
    <cellStyle name="Normal 173 2 15 3 3 2 2" xfId="28943" xr:uid="{8C6334A7-EA89-40AF-B565-01E6D69A07C2}"/>
    <cellStyle name="Normal 173 2 15 3 3 3" xfId="23774" xr:uid="{3D2B44AB-2C89-4125-BEC8-021C683D58D4}"/>
    <cellStyle name="Normal 173 2 15 3 4" xfId="18592" xr:uid="{52CF8BA0-E0EA-4F10-BDCE-8A537951ADA8}"/>
    <cellStyle name="Normal 173 2 15 3 4 2" xfId="28941" xr:uid="{8F0C1498-FF86-4A39-8623-49618530B4E3}"/>
    <cellStyle name="Normal 173 2 15 3 5" xfId="23772" xr:uid="{6F15C98D-BB31-4D91-BCCD-0FEC9E9FDD15}"/>
    <cellStyle name="Normal 173 2 15 4" xfId="888" xr:uid="{B601B230-9B26-4653-B95B-9BB1F5A0DE3D}"/>
    <cellStyle name="Normal 173 2 15 4 2" xfId="18595" xr:uid="{162EB6A9-624F-42D4-98D8-6770C87D0E69}"/>
    <cellStyle name="Normal 173 2 15 4 2 2" xfId="28944" xr:uid="{8EC0CD40-CE1D-40D7-A9FE-38B89A57FF02}"/>
    <cellStyle name="Normal 173 2 15 4 3" xfId="23775" xr:uid="{4C2AB8C6-E47F-437E-BB69-23933F0613DB}"/>
    <cellStyle name="Normal 173 2 15 5" xfId="889" xr:uid="{807B8586-410D-4CE2-9CB3-B4472A6FE4D4}"/>
    <cellStyle name="Normal 173 2 15 5 2" xfId="18596" xr:uid="{98EF1AB7-13A0-4758-88AF-67D780588FAC}"/>
    <cellStyle name="Normal 173 2 15 5 2 2" xfId="28945" xr:uid="{069CD225-51B4-4FF7-9C7C-5C4EBD48B050}"/>
    <cellStyle name="Normal 173 2 15 5 3" xfId="23776" xr:uid="{05BAD760-D6E2-4589-AAC9-9EE167E1FD97}"/>
    <cellStyle name="Normal 173 2 15 6" xfId="18585" xr:uid="{42A1E73C-59C3-4814-95B5-B08C1FB42B49}"/>
    <cellStyle name="Normal 173 2 15 6 2" xfId="28934" xr:uid="{96E23D72-26B3-49AB-B75E-8BC3306F8D17}"/>
    <cellStyle name="Normal 173 2 15 7" xfId="23765" xr:uid="{8483752C-7CB0-4CE6-901F-4F8D0F3E450A}"/>
    <cellStyle name="Normal 173 2 16" xfId="890" xr:uid="{6A8D9079-DFEF-4D28-B8E7-A42AA660FEA0}"/>
    <cellStyle name="Normal 173 2 16 2" xfId="891" xr:uid="{9AF4E17D-4CBF-4AAE-9181-7ACB878D3A1B}"/>
    <cellStyle name="Normal 173 2 16 2 2" xfId="892" xr:uid="{D36DA8E2-12F4-4D08-96B9-C58D73CC9DC1}"/>
    <cellStyle name="Normal 173 2 16 2 2 2" xfId="893" xr:uid="{E2C0E3D9-B841-482C-93BC-1CC5E9228ACF}"/>
    <cellStyle name="Normal 173 2 16 2 2 2 2" xfId="18600" xr:uid="{70DFE6C2-6F5F-4B08-B75B-DBF94A578B0A}"/>
    <cellStyle name="Normal 173 2 16 2 2 2 2 2" xfId="28949" xr:uid="{ED5CDA6B-04A5-4F4E-938F-D4F71EA6DEC4}"/>
    <cellStyle name="Normal 173 2 16 2 2 2 3" xfId="23780" xr:uid="{AD8093BC-282B-4D27-9497-2922E77B498E}"/>
    <cellStyle name="Normal 173 2 16 2 2 3" xfId="894" xr:uid="{A0D9F458-4E45-4E18-AC7D-17768E645755}"/>
    <cellStyle name="Normal 173 2 16 2 2 3 2" xfId="18601" xr:uid="{1056ADBC-0EC9-48F8-AFF9-255905ACBB0D}"/>
    <cellStyle name="Normal 173 2 16 2 2 3 2 2" xfId="28950" xr:uid="{954F1513-EB2A-4B13-9188-016358063C5E}"/>
    <cellStyle name="Normal 173 2 16 2 2 3 3" xfId="23781" xr:uid="{535DE498-6B9C-4E39-8D11-BB68C883E9DF}"/>
    <cellStyle name="Normal 173 2 16 2 2 4" xfId="18599" xr:uid="{289C8B64-76F3-46A3-932E-57B7478D68EB}"/>
    <cellStyle name="Normal 173 2 16 2 2 4 2" xfId="28948" xr:uid="{9FBAA57E-A314-4E2F-847D-5E90E7CB30FC}"/>
    <cellStyle name="Normal 173 2 16 2 2 5" xfId="23779" xr:uid="{4A21B5C1-4C4B-493E-894A-252B4E1E2A48}"/>
    <cellStyle name="Normal 173 2 16 2 3" xfId="895" xr:uid="{DDE5F2DE-059D-4AC0-92BD-1C9211C3ACD5}"/>
    <cellStyle name="Normal 173 2 16 2 3 2" xfId="18602" xr:uid="{DE7BC4DF-B232-436A-871C-8D90D16A5D1A}"/>
    <cellStyle name="Normal 173 2 16 2 3 2 2" xfId="28951" xr:uid="{4E52BBDD-E39A-43CA-AC42-9A53AA533E8D}"/>
    <cellStyle name="Normal 173 2 16 2 3 3" xfId="23782" xr:uid="{B6D77785-907C-4AA2-9310-D7C14D7A60DF}"/>
    <cellStyle name="Normal 173 2 16 2 4" xfId="896" xr:uid="{58409AC0-3E44-4D4E-AB2A-B66DC1FBB27D}"/>
    <cellStyle name="Normal 173 2 16 2 4 2" xfId="18603" xr:uid="{1899C9FE-7BCB-4418-AF53-F1EADBC6A8FB}"/>
    <cellStyle name="Normal 173 2 16 2 4 2 2" xfId="28952" xr:uid="{912787E6-0CB6-4C0B-A50F-1475898A4C3E}"/>
    <cellStyle name="Normal 173 2 16 2 4 3" xfId="23783" xr:uid="{1D7144F3-33DA-4361-8F27-A147F159DC19}"/>
    <cellStyle name="Normal 173 2 16 2 5" xfId="18598" xr:uid="{A9DF91E5-E332-48D4-85A4-1419ACBD84BA}"/>
    <cellStyle name="Normal 173 2 16 2 5 2" xfId="28947" xr:uid="{26B4EA29-56B8-43A1-A756-5AED2855086F}"/>
    <cellStyle name="Normal 173 2 16 2 6" xfId="23778" xr:uid="{036F1D70-5A7F-4564-9129-6B89A896F2E5}"/>
    <cellStyle name="Normal 173 2 16 3" xfId="897" xr:uid="{AC19E48A-45EC-43C7-8178-ECB2602FA7BE}"/>
    <cellStyle name="Normal 173 2 16 3 2" xfId="898" xr:uid="{B0779B12-A8FD-419A-83E1-0F8B96EF0837}"/>
    <cellStyle name="Normal 173 2 16 3 2 2" xfId="18605" xr:uid="{ED02FD21-4DE0-4193-A739-CB81AA6A2B2B}"/>
    <cellStyle name="Normal 173 2 16 3 2 2 2" xfId="28954" xr:uid="{22801F1D-0924-460D-9AB1-76654E2BD58A}"/>
    <cellStyle name="Normal 173 2 16 3 2 3" xfId="23785" xr:uid="{6E4957AB-8D72-4DF7-9C50-15FC2C050172}"/>
    <cellStyle name="Normal 173 2 16 3 3" xfId="899" xr:uid="{B16B2707-DA64-4FFA-9E0D-72ADBF9210FD}"/>
    <cellStyle name="Normal 173 2 16 3 3 2" xfId="18606" xr:uid="{257572A5-0DA1-4C8C-80B7-19197B79CE99}"/>
    <cellStyle name="Normal 173 2 16 3 3 2 2" xfId="28955" xr:uid="{B54A4B12-7773-4DD9-B5B8-54135B1FB0DA}"/>
    <cellStyle name="Normal 173 2 16 3 3 3" xfId="23786" xr:uid="{F4CFE2A0-C032-4445-A5FB-4A51890F3F27}"/>
    <cellStyle name="Normal 173 2 16 3 4" xfId="18604" xr:uid="{09ECF0B4-519F-4220-BCD4-0A680BE6F85E}"/>
    <cellStyle name="Normal 173 2 16 3 4 2" xfId="28953" xr:uid="{DF91D180-E0A5-49B5-8910-007A3ABF9451}"/>
    <cellStyle name="Normal 173 2 16 3 5" xfId="23784" xr:uid="{6E8ED627-C29B-4085-BC3F-330CD372BFFB}"/>
    <cellStyle name="Normal 173 2 16 4" xfId="900" xr:uid="{7C3C4683-BDA2-4149-9243-0A578187A517}"/>
    <cellStyle name="Normal 173 2 16 4 2" xfId="18607" xr:uid="{FFA2D199-F89C-4E1B-8325-418BBCDA9568}"/>
    <cellStyle name="Normal 173 2 16 4 2 2" xfId="28956" xr:uid="{804B0651-1D57-4A89-8E84-AAFFBC760C19}"/>
    <cellStyle name="Normal 173 2 16 4 3" xfId="23787" xr:uid="{0780C522-B96A-4A2E-A2BC-A00CF2E21FFB}"/>
    <cellStyle name="Normal 173 2 16 5" xfId="901" xr:uid="{574C5870-E39B-4BA6-8814-C8C073DF48F8}"/>
    <cellStyle name="Normal 173 2 16 5 2" xfId="18608" xr:uid="{B4A98080-8342-41F9-99C3-49F39E29FF74}"/>
    <cellStyle name="Normal 173 2 16 5 2 2" xfId="28957" xr:uid="{20B5B246-F546-47B5-9579-FD999AC26B9A}"/>
    <cellStyle name="Normal 173 2 16 5 3" xfId="23788" xr:uid="{CE31E924-1DB6-4D3E-87FA-36101BC6B12E}"/>
    <cellStyle name="Normal 173 2 16 6" xfId="18597" xr:uid="{1C9D1BDC-76D9-4495-939B-566F85F5D826}"/>
    <cellStyle name="Normal 173 2 16 6 2" xfId="28946" xr:uid="{3FD25FB5-74B2-40ED-8FF3-AD39C2AB80A0}"/>
    <cellStyle name="Normal 173 2 16 7" xfId="23777" xr:uid="{3A20A544-890E-49A3-85CF-5B92B16508BE}"/>
    <cellStyle name="Normal 173 2 17" xfId="902" xr:uid="{62CA220D-5F61-485D-8FC4-954257367ABF}"/>
    <cellStyle name="Normal 173 2 17 2" xfId="903" xr:uid="{478AF62B-36F4-419B-985C-49644A40D340}"/>
    <cellStyle name="Normal 173 2 17 2 2" xfId="904" xr:uid="{E58543CA-3665-4CCB-BDFF-AC06FC163DC3}"/>
    <cellStyle name="Normal 173 2 17 2 2 2" xfId="905" xr:uid="{9D0BEE4D-A518-44F1-83EB-83ED375604F8}"/>
    <cellStyle name="Normal 173 2 17 2 2 2 2" xfId="18612" xr:uid="{144B0B63-BF3F-4268-8566-A4D5B0C2E23A}"/>
    <cellStyle name="Normal 173 2 17 2 2 2 2 2" xfId="28961" xr:uid="{06646BEE-D41A-498B-B92E-EE81400C804F}"/>
    <cellStyle name="Normal 173 2 17 2 2 2 3" xfId="23792" xr:uid="{C536F7F4-FB28-4F2B-85F1-6B954EF11C61}"/>
    <cellStyle name="Normal 173 2 17 2 2 3" xfId="906" xr:uid="{42653950-9E94-410A-ABD5-B072C5DF22DD}"/>
    <cellStyle name="Normal 173 2 17 2 2 3 2" xfId="18613" xr:uid="{ED04130E-7BD5-41EC-A49A-12917BDF2674}"/>
    <cellStyle name="Normal 173 2 17 2 2 3 2 2" xfId="28962" xr:uid="{47A2A0D9-4F60-424A-8F65-7360C687DBA0}"/>
    <cellStyle name="Normal 173 2 17 2 2 3 3" xfId="23793" xr:uid="{421B15E1-EE4D-4AA1-942F-22D3F0384468}"/>
    <cellStyle name="Normal 173 2 17 2 2 4" xfId="18611" xr:uid="{5C3C82EF-6ECC-4FDE-88C5-A5FA36EC5152}"/>
    <cellStyle name="Normal 173 2 17 2 2 4 2" xfId="28960" xr:uid="{4D3BEE32-9089-435A-8F63-AE2081D79698}"/>
    <cellStyle name="Normal 173 2 17 2 2 5" xfId="23791" xr:uid="{39148B9D-2211-4AD0-854D-BD9B9AF272CF}"/>
    <cellStyle name="Normal 173 2 17 2 3" xfId="907" xr:uid="{66660B8E-3225-4D8A-A2CC-FD7033002E83}"/>
    <cellStyle name="Normal 173 2 17 2 3 2" xfId="18614" xr:uid="{3C7F9E57-19C5-41B9-9AE2-BD67F6563AE6}"/>
    <cellStyle name="Normal 173 2 17 2 3 2 2" xfId="28963" xr:uid="{FA38BB67-5C5E-43B4-8A47-567DB37F8FE1}"/>
    <cellStyle name="Normal 173 2 17 2 3 3" xfId="23794" xr:uid="{A139F0CF-9187-4DB0-A7F0-E4CA2A6A224A}"/>
    <cellStyle name="Normal 173 2 17 2 4" xfId="908" xr:uid="{3EB59139-1229-4153-9300-27E4C28C06D9}"/>
    <cellStyle name="Normal 173 2 17 2 4 2" xfId="18615" xr:uid="{529914D9-6F10-432B-90B2-A37E277107A0}"/>
    <cellStyle name="Normal 173 2 17 2 4 2 2" xfId="28964" xr:uid="{6332EE72-18C5-4970-B259-FCD3BE8E1793}"/>
    <cellStyle name="Normal 173 2 17 2 4 3" xfId="23795" xr:uid="{98B460D3-3B84-4F7E-BDEB-C0A2AC30C760}"/>
    <cellStyle name="Normal 173 2 17 2 5" xfId="18610" xr:uid="{34F5B822-8652-43E4-A49D-88DE2867F959}"/>
    <cellStyle name="Normal 173 2 17 2 5 2" xfId="28959" xr:uid="{D778136C-46B7-44D7-A446-EA6B141EC9E8}"/>
    <cellStyle name="Normal 173 2 17 2 6" xfId="23790" xr:uid="{150A2802-64F4-4578-A200-06D1EDA3DD1B}"/>
    <cellStyle name="Normal 173 2 17 3" xfId="909" xr:uid="{7ABFADA1-D7AD-4853-B9B1-33F2A2854046}"/>
    <cellStyle name="Normal 173 2 17 3 2" xfId="910" xr:uid="{2E347021-FE9F-47BD-8DCA-A30451DC2D5D}"/>
    <cellStyle name="Normal 173 2 17 3 2 2" xfId="18617" xr:uid="{7C07B284-D3CF-4C80-896E-606F0259C31E}"/>
    <cellStyle name="Normal 173 2 17 3 2 2 2" xfId="28966" xr:uid="{0C3AB4F5-3219-4ADC-97DC-EF6A2704C5C8}"/>
    <cellStyle name="Normal 173 2 17 3 2 3" xfId="23797" xr:uid="{81986BD7-ED46-48A1-A8F9-7CE89053D359}"/>
    <cellStyle name="Normal 173 2 17 3 3" xfId="911" xr:uid="{08BAA0F8-E282-43DA-8342-C6D946C4C0A7}"/>
    <cellStyle name="Normal 173 2 17 3 3 2" xfId="18618" xr:uid="{2EE6A38B-886B-423F-B9DE-064F7F21814E}"/>
    <cellStyle name="Normal 173 2 17 3 3 2 2" xfId="28967" xr:uid="{62C96B3E-A8DF-46B1-927F-47310533EF46}"/>
    <cellStyle name="Normal 173 2 17 3 3 3" xfId="23798" xr:uid="{27A3E1EF-722D-4056-AC81-23044EBFE3E0}"/>
    <cellStyle name="Normal 173 2 17 3 4" xfId="18616" xr:uid="{DDC35105-1994-46D6-90AC-71DEB6933BCE}"/>
    <cellStyle name="Normal 173 2 17 3 4 2" xfId="28965" xr:uid="{41D2A71E-A365-4EAB-8D6B-FC5A2795C67F}"/>
    <cellStyle name="Normal 173 2 17 3 5" xfId="23796" xr:uid="{D289E524-3A7D-4BAC-A2AD-FA38F1AB44F5}"/>
    <cellStyle name="Normal 173 2 17 4" xfId="912" xr:uid="{15315782-E003-4553-A52B-384FD0C98EB9}"/>
    <cellStyle name="Normal 173 2 17 4 2" xfId="18619" xr:uid="{BA7A41BF-2547-4675-A050-7A4D86BD4BFD}"/>
    <cellStyle name="Normal 173 2 17 4 2 2" xfId="28968" xr:uid="{C612BF78-1410-4CA3-9E90-38F3BEA1F1B8}"/>
    <cellStyle name="Normal 173 2 17 4 3" xfId="23799" xr:uid="{266D7A06-0370-4335-8F4D-88C27D3BAD63}"/>
    <cellStyle name="Normal 173 2 17 5" xfId="913" xr:uid="{668E7D22-139C-4C16-8BFB-23DAEE98E6C3}"/>
    <cellStyle name="Normal 173 2 17 5 2" xfId="18620" xr:uid="{66B034FD-64B7-4DA0-816C-CB2DB120042C}"/>
    <cellStyle name="Normal 173 2 17 5 2 2" xfId="28969" xr:uid="{86E527D2-B338-4972-9274-219B664C87E6}"/>
    <cellStyle name="Normal 173 2 17 5 3" xfId="23800" xr:uid="{C94572C2-D568-48E4-B5A3-B01C949DC03B}"/>
    <cellStyle name="Normal 173 2 17 6" xfId="18609" xr:uid="{9CC2AD0B-99D0-42B3-8FFB-5C8FBB653EE9}"/>
    <cellStyle name="Normal 173 2 17 6 2" xfId="28958" xr:uid="{45F062D3-61B0-4AB8-B703-E3A6C9F59D9B}"/>
    <cellStyle name="Normal 173 2 17 7" xfId="23789" xr:uid="{E75EE006-3433-4C13-BFE4-8B5E8B7FE0F5}"/>
    <cellStyle name="Normal 173 2 18" xfId="914" xr:uid="{43C843CF-9AA3-40FB-829E-18984A631BF5}"/>
    <cellStyle name="Normal 173 2 18 2" xfId="915" xr:uid="{AE691E8E-A9DD-46E0-A2C4-43EBF643E81C}"/>
    <cellStyle name="Normal 173 2 18 2 2" xfId="916" xr:uid="{6FB2C4E3-B32F-4007-9AC0-517E88F2E06D}"/>
    <cellStyle name="Normal 173 2 18 2 2 2" xfId="917" xr:uid="{49110C44-E273-4CAA-B3CA-12EE5F6D1594}"/>
    <cellStyle name="Normal 173 2 18 2 2 2 2" xfId="18624" xr:uid="{2D77F75C-C080-4DAC-87F8-29D348CEA276}"/>
    <cellStyle name="Normal 173 2 18 2 2 2 2 2" xfId="28973" xr:uid="{8D9666D8-11C6-488B-85E6-86D5BF2534D5}"/>
    <cellStyle name="Normal 173 2 18 2 2 2 3" xfId="23804" xr:uid="{2DF14430-86B5-4F73-AA17-84474CAC4357}"/>
    <cellStyle name="Normal 173 2 18 2 2 3" xfId="918" xr:uid="{7205F622-4EBA-4261-B7FB-CAB2065F55B0}"/>
    <cellStyle name="Normal 173 2 18 2 2 3 2" xfId="18625" xr:uid="{F9B892BF-81BB-428B-86E1-088989398300}"/>
    <cellStyle name="Normal 173 2 18 2 2 3 2 2" xfId="28974" xr:uid="{27CC72C5-BFC8-4185-ABE3-142C1B9E92AA}"/>
    <cellStyle name="Normal 173 2 18 2 2 3 3" xfId="23805" xr:uid="{66CEC97B-7570-47D7-AE2F-441AD5D73792}"/>
    <cellStyle name="Normal 173 2 18 2 2 4" xfId="18623" xr:uid="{F271E6F9-03EF-4DF8-BB22-948C22E8F5C5}"/>
    <cellStyle name="Normal 173 2 18 2 2 4 2" xfId="28972" xr:uid="{E76E9F0F-17A6-46FC-B11A-A94585801713}"/>
    <cellStyle name="Normal 173 2 18 2 2 5" xfId="23803" xr:uid="{03CE974F-30CB-4745-9E01-55ACCDF8F59A}"/>
    <cellStyle name="Normal 173 2 18 2 3" xfId="919" xr:uid="{0B454000-C02B-44D7-8310-98EDBC7EEE1E}"/>
    <cellStyle name="Normal 173 2 18 2 3 2" xfId="18626" xr:uid="{76167B7B-A9B2-4B83-A049-6BB4099C6411}"/>
    <cellStyle name="Normal 173 2 18 2 3 2 2" xfId="28975" xr:uid="{E044591A-7206-4844-A714-3F7686A5F601}"/>
    <cellStyle name="Normal 173 2 18 2 3 3" xfId="23806" xr:uid="{EBD1AAD5-3998-41FB-A0FC-3159198E31A9}"/>
    <cellStyle name="Normal 173 2 18 2 4" xfId="920" xr:uid="{D5E84658-D0BB-4F30-873A-CC9850014BDF}"/>
    <cellStyle name="Normal 173 2 18 2 4 2" xfId="18627" xr:uid="{7F50B69A-03D6-436E-8FA5-3182F939B8E1}"/>
    <cellStyle name="Normal 173 2 18 2 4 2 2" xfId="28976" xr:uid="{B03D1064-DF33-46D7-945B-AC373927FB37}"/>
    <cellStyle name="Normal 173 2 18 2 4 3" xfId="23807" xr:uid="{9222CFF5-5CB8-469C-A38F-83FCF5E3849C}"/>
    <cellStyle name="Normal 173 2 18 2 5" xfId="18622" xr:uid="{CBBF964C-91C2-4F7E-A57D-96D85A8063BC}"/>
    <cellStyle name="Normal 173 2 18 2 5 2" xfId="28971" xr:uid="{2B866FB1-98D9-487D-85B5-D97A3274449B}"/>
    <cellStyle name="Normal 173 2 18 2 6" xfId="23802" xr:uid="{290F74F2-313C-4931-AE5A-D1A6848BBE8C}"/>
    <cellStyle name="Normal 173 2 18 3" xfId="921" xr:uid="{F584B248-3943-46D3-99BA-01CFEDFC022D}"/>
    <cellStyle name="Normal 173 2 18 3 2" xfId="922" xr:uid="{75698086-6BE7-4507-846B-C8E145634D16}"/>
    <cellStyle name="Normal 173 2 18 3 2 2" xfId="18629" xr:uid="{58A851E3-1052-4F76-8A36-DD30E4CF3D73}"/>
    <cellStyle name="Normal 173 2 18 3 2 2 2" xfId="28978" xr:uid="{60B29460-EE75-4017-82B8-D5245F650EFD}"/>
    <cellStyle name="Normal 173 2 18 3 2 3" xfId="23809" xr:uid="{EA1B86DA-8058-4B28-BAED-6EB0C1EC2990}"/>
    <cellStyle name="Normal 173 2 18 3 3" xfId="923" xr:uid="{579270C3-C01A-4C2F-9C19-3A17832F0ED6}"/>
    <cellStyle name="Normal 173 2 18 3 3 2" xfId="18630" xr:uid="{0A976DF1-AE10-458B-B6FB-4D0C815ACDF8}"/>
    <cellStyle name="Normal 173 2 18 3 3 2 2" xfId="28979" xr:uid="{4BD77C2C-BE72-4E94-A81B-51808B53239B}"/>
    <cellStyle name="Normal 173 2 18 3 3 3" xfId="23810" xr:uid="{6309E842-63EA-4BBE-A788-E0BCEC17ACB4}"/>
    <cellStyle name="Normal 173 2 18 3 4" xfId="18628" xr:uid="{42E2058F-B67E-4E9D-B42C-BA03A242AE36}"/>
    <cellStyle name="Normal 173 2 18 3 4 2" xfId="28977" xr:uid="{5CBF31F2-E218-495E-818B-F86F133811B0}"/>
    <cellStyle name="Normal 173 2 18 3 5" xfId="23808" xr:uid="{DED58E8B-89BB-4669-9C2C-E666FE0FB0BB}"/>
    <cellStyle name="Normal 173 2 18 4" xfId="924" xr:uid="{5C0F124A-2993-492A-91E5-8D2E39A83924}"/>
    <cellStyle name="Normal 173 2 18 4 2" xfId="18631" xr:uid="{329382E6-DBC8-4DBD-A15C-1D00C1C78A87}"/>
    <cellStyle name="Normal 173 2 18 4 2 2" xfId="28980" xr:uid="{0BB02AA5-FB59-400C-8E20-BB39233BBDAA}"/>
    <cellStyle name="Normal 173 2 18 4 3" xfId="23811" xr:uid="{D056B61D-E66F-4FBB-BE12-5A6825A19615}"/>
    <cellStyle name="Normal 173 2 18 5" xfId="925" xr:uid="{7C7CFB24-C359-4652-BDF9-54EFBB5B7BCF}"/>
    <cellStyle name="Normal 173 2 18 5 2" xfId="18632" xr:uid="{C54218DD-C854-46B0-9B59-8F8A7D1E0D0F}"/>
    <cellStyle name="Normal 173 2 18 5 2 2" xfId="28981" xr:uid="{22AC5213-041E-4B6E-A0B0-5691D8064C42}"/>
    <cellStyle name="Normal 173 2 18 5 3" xfId="23812" xr:uid="{1C3D12FA-9A29-4E2A-99CF-C05ECE6529A5}"/>
    <cellStyle name="Normal 173 2 18 6" xfId="18621" xr:uid="{4BA22287-BB7E-4912-9C4D-C6669BED79EA}"/>
    <cellStyle name="Normal 173 2 18 6 2" xfId="28970" xr:uid="{9B72946E-13FC-4668-95E5-CDF58F85AA9B}"/>
    <cellStyle name="Normal 173 2 18 7" xfId="23801" xr:uid="{427E2071-3178-4D08-8076-AD9CDE343C2F}"/>
    <cellStyle name="Normal 173 2 19" xfId="926" xr:uid="{D00BD75E-55E9-4AA3-9FD6-4428621BDA0A}"/>
    <cellStyle name="Normal 173 2 19 2" xfId="927" xr:uid="{C6F36E05-5EFF-42CE-8006-A1E1E3FA0B48}"/>
    <cellStyle name="Normal 173 2 19 2 2" xfId="928" xr:uid="{FFAFD3F4-9AB3-47D2-B966-4E988C4FA685}"/>
    <cellStyle name="Normal 173 2 19 2 2 2" xfId="929" xr:uid="{D7B8176D-E1AD-4F8F-BC82-A554CD4BED63}"/>
    <cellStyle name="Normal 173 2 19 2 2 2 2" xfId="18636" xr:uid="{59A3C295-CAB6-4F34-B44F-D807793C8C46}"/>
    <cellStyle name="Normal 173 2 19 2 2 2 2 2" xfId="28985" xr:uid="{F5889584-EE0F-48E7-8DDF-0A08D25F3FCA}"/>
    <cellStyle name="Normal 173 2 19 2 2 2 3" xfId="23816" xr:uid="{8B28C0FF-8D00-419F-85BB-75740351DCD0}"/>
    <cellStyle name="Normal 173 2 19 2 2 3" xfId="930" xr:uid="{51C166E8-04BE-44E2-924B-93D0EDBCCE5A}"/>
    <cellStyle name="Normal 173 2 19 2 2 3 2" xfId="18637" xr:uid="{DD2848FF-A106-46C6-9020-FDC14143A85A}"/>
    <cellStyle name="Normal 173 2 19 2 2 3 2 2" xfId="28986" xr:uid="{14C87D59-E7F8-418A-9CFA-6F25CC6B5E8A}"/>
    <cellStyle name="Normal 173 2 19 2 2 3 3" xfId="23817" xr:uid="{84D64540-9269-4C95-8707-BC1FC057A401}"/>
    <cellStyle name="Normal 173 2 19 2 2 4" xfId="18635" xr:uid="{6653B5CE-F8A0-432D-99DC-D7213C1E5DA4}"/>
    <cellStyle name="Normal 173 2 19 2 2 4 2" xfId="28984" xr:uid="{53251587-374D-42B3-A5BF-D6C100719E80}"/>
    <cellStyle name="Normal 173 2 19 2 2 5" xfId="23815" xr:uid="{53ED7BD2-23F9-449E-A245-D4A27DF6EE51}"/>
    <cellStyle name="Normal 173 2 19 2 3" xfId="931" xr:uid="{AA329352-0589-414B-921F-AFA434D6D882}"/>
    <cellStyle name="Normal 173 2 19 2 3 2" xfId="18638" xr:uid="{3254C994-65C2-466A-8F43-52A05A8131DB}"/>
    <cellStyle name="Normal 173 2 19 2 3 2 2" xfId="28987" xr:uid="{AF7AAC9D-25FD-459E-92F7-B6D07BEA766C}"/>
    <cellStyle name="Normal 173 2 19 2 3 3" xfId="23818" xr:uid="{415CA843-B986-4125-BFD3-119D47264E97}"/>
    <cellStyle name="Normal 173 2 19 2 4" xfId="932" xr:uid="{E7AB30ED-7CFC-4F28-972C-8D42F0FDF240}"/>
    <cellStyle name="Normal 173 2 19 2 4 2" xfId="18639" xr:uid="{90C6B9D7-DAB4-4A3B-80C4-EBCEFFA130CD}"/>
    <cellStyle name="Normal 173 2 19 2 4 2 2" xfId="28988" xr:uid="{27B2DD06-318E-4FC9-8318-5E19A2E65934}"/>
    <cellStyle name="Normal 173 2 19 2 4 3" xfId="23819" xr:uid="{A8F4D406-3E5F-473A-A05B-8CFBAE552036}"/>
    <cellStyle name="Normal 173 2 19 2 5" xfId="18634" xr:uid="{C1785CE4-6B83-4E28-8109-90556536C82C}"/>
    <cellStyle name="Normal 173 2 19 2 5 2" xfId="28983" xr:uid="{678C9115-F27B-4925-B410-63FBFC5EF137}"/>
    <cellStyle name="Normal 173 2 19 2 6" xfId="23814" xr:uid="{E1B0D3A5-58C2-4954-BF46-4FD5A3684334}"/>
    <cellStyle name="Normal 173 2 19 3" xfId="933" xr:uid="{43D55B82-38D4-4E1B-8B59-9A841F02FF95}"/>
    <cellStyle name="Normal 173 2 19 3 2" xfId="934" xr:uid="{3F684204-794F-4306-967D-3DC4575C0C7C}"/>
    <cellStyle name="Normal 173 2 19 3 2 2" xfId="18641" xr:uid="{1D1DDB73-0B4F-409E-A448-73599FB749D5}"/>
    <cellStyle name="Normal 173 2 19 3 2 2 2" xfId="28990" xr:uid="{E773FBC1-532F-4417-B410-2769F2210D59}"/>
    <cellStyle name="Normal 173 2 19 3 2 3" xfId="23821" xr:uid="{1D02B412-66BE-453B-B222-D99C53214341}"/>
    <cellStyle name="Normal 173 2 19 3 3" xfId="935" xr:uid="{4CBD206B-59FB-492F-A23D-9592033E599B}"/>
    <cellStyle name="Normal 173 2 19 3 3 2" xfId="18642" xr:uid="{6D7D2FBE-E508-4721-8626-3C3B2C6EE69C}"/>
    <cellStyle name="Normal 173 2 19 3 3 2 2" xfId="28991" xr:uid="{8A46D3D7-B1E9-4337-BC47-3E235997D2AF}"/>
    <cellStyle name="Normal 173 2 19 3 3 3" xfId="23822" xr:uid="{7D69B471-F035-4455-81B6-BD424A26F715}"/>
    <cellStyle name="Normal 173 2 19 3 4" xfId="18640" xr:uid="{AD03259B-ECE8-4CEF-BD87-DE1B238D0D45}"/>
    <cellStyle name="Normal 173 2 19 3 4 2" xfId="28989" xr:uid="{DEC834D4-F8FD-4F7F-8A09-FF2B68EC2CA0}"/>
    <cellStyle name="Normal 173 2 19 3 5" xfId="23820" xr:uid="{E0C91859-B897-46B7-976E-4F8BACC933DE}"/>
    <cellStyle name="Normal 173 2 19 4" xfId="936" xr:uid="{E52C648C-AFBA-492B-B89D-9FE8C50A1849}"/>
    <cellStyle name="Normal 173 2 19 4 2" xfId="18643" xr:uid="{3745289A-AA5D-48BC-97F5-5E2791497AD7}"/>
    <cellStyle name="Normal 173 2 19 4 2 2" xfId="28992" xr:uid="{A4853D97-469D-4522-86B8-94882F42BBE5}"/>
    <cellStyle name="Normal 173 2 19 4 3" xfId="23823" xr:uid="{BF197122-5144-4501-9E84-30A24A31A490}"/>
    <cellStyle name="Normal 173 2 19 5" xfId="937" xr:uid="{253EC3EF-1E29-46E6-BC29-50DA0EDBFCF8}"/>
    <cellStyle name="Normal 173 2 19 5 2" xfId="18644" xr:uid="{B2CA9034-9A3E-4729-8CC2-39AA3B4F5A49}"/>
    <cellStyle name="Normal 173 2 19 5 2 2" xfId="28993" xr:uid="{C86ADE3C-761B-4A19-B6E6-F1E41116123B}"/>
    <cellStyle name="Normal 173 2 19 5 3" xfId="23824" xr:uid="{21D8302F-8DCB-4DB6-A747-710C736ECF83}"/>
    <cellStyle name="Normal 173 2 19 6" xfId="18633" xr:uid="{18FA52D6-EA12-40B1-AAB3-B682E948AD4C}"/>
    <cellStyle name="Normal 173 2 19 6 2" xfId="28982" xr:uid="{4914C0CD-3BFC-4C3B-80C7-4538B3F155D8}"/>
    <cellStyle name="Normal 173 2 19 7" xfId="23813" xr:uid="{5D4751AE-BEE9-4C84-87C4-1BFA9F9E193E}"/>
    <cellStyle name="Normal 173 2 2" xfId="938" xr:uid="{E8322E80-6DDE-4F16-AFEF-A4A861502A54}"/>
    <cellStyle name="Normal 173 2 2 2" xfId="939" xr:uid="{9120BA20-E4D5-4D1F-AA1C-6F2877E56757}"/>
    <cellStyle name="Normal 173 2 2 2 2" xfId="940" xr:uid="{5C174899-DDCD-4856-A2B7-F995C3F2AD0E}"/>
    <cellStyle name="Normal 173 2 2 2 2 2" xfId="941" xr:uid="{2B577AFF-C2F8-40B1-ABE5-5F88EA955E47}"/>
    <cellStyle name="Normal 173 2 2 2 2 2 2" xfId="18648" xr:uid="{9E0D0DBF-0485-42C9-A766-E64D00D9CDAB}"/>
    <cellStyle name="Normal 173 2 2 2 2 2 2 2" xfId="28997" xr:uid="{16AE5DCB-D163-44CE-9C48-C60AFA49C2E2}"/>
    <cellStyle name="Normal 173 2 2 2 2 2 3" xfId="23828" xr:uid="{D3C46946-6195-41D0-9AE0-5022EC282052}"/>
    <cellStyle name="Normal 173 2 2 2 2 3" xfId="942" xr:uid="{FCCA8B83-400E-4DFD-9163-0B1BD0CDF5D6}"/>
    <cellStyle name="Normal 173 2 2 2 2 3 2" xfId="18649" xr:uid="{5114BEA6-D2C0-4DAF-A7C8-C6AE768229E0}"/>
    <cellStyle name="Normal 173 2 2 2 2 3 2 2" xfId="28998" xr:uid="{319D1F37-DCC2-458C-A423-8030F44DA7C2}"/>
    <cellStyle name="Normal 173 2 2 2 2 3 3" xfId="23829" xr:uid="{827A027B-BF9A-4DCC-BF1B-AD0AD0B22B34}"/>
    <cellStyle name="Normal 173 2 2 2 2 4" xfId="18647" xr:uid="{ABF96AA4-FD7C-42B3-9E9D-8231E829B76A}"/>
    <cellStyle name="Normal 173 2 2 2 2 4 2" xfId="28996" xr:uid="{AB672A3A-B463-4F19-A96D-76FCE5FEF7F4}"/>
    <cellStyle name="Normal 173 2 2 2 2 5" xfId="23827" xr:uid="{088D4503-9586-4657-9E3E-BDEFAB234279}"/>
    <cellStyle name="Normal 173 2 2 2 3" xfId="943" xr:uid="{7B6937D0-9766-435A-9430-6113C9918916}"/>
    <cellStyle name="Normal 173 2 2 2 3 2" xfId="18650" xr:uid="{2FDB4AA0-F990-4043-AA5D-4A4BCEE10D44}"/>
    <cellStyle name="Normal 173 2 2 2 3 2 2" xfId="28999" xr:uid="{8C2FFEEE-6417-4B64-88D5-1F9C83845E70}"/>
    <cellStyle name="Normal 173 2 2 2 3 3" xfId="23830" xr:uid="{03069BEE-3767-486A-8917-0D966DDF502F}"/>
    <cellStyle name="Normal 173 2 2 2 4" xfId="944" xr:uid="{B770B526-5650-424C-B6AF-F4CF8051110A}"/>
    <cellStyle name="Normal 173 2 2 2 4 2" xfId="18651" xr:uid="{D0927524-1B30-43FB-9566-E340BD80FB1A}"/>
    <cellStyle name="Normal 173 2 2 2 4 2 2" xfId="29000" xr:uid="{3BD50A1A-5D4C-4859-8968-269F2E206B46}"/>
    <cellStyle name="Normal 173 2 2 2 4 3" xfId="23831" xr:uid="{E1A438C5-E9D4-44E0-B44E-E7EA12C978C8}"/>
    <cellStyle name="Normal 173 2 2 2 5" xfId="18646" xr:uid="{60CA691D-6553-48F2-B201-EE47201D92ED}"/>
    <cellStyle name="Normal 173 2 2 2 5 2" xfId="28995" xr:uid="{95EFD969-E706-4858-ABB0-05BCDDD20A34}"/>
    <cellStyle name="Normal 173 2 2 2 6" xfId="23826" xr:uid="{FA9E52E6-F9AF-4960-884D-9E88C5A2B4FC}"/>
    <cellStyle name="Normal 173 2 2 3" xfId="945" xr:uid="{BE078621-ACCF-4BA8-AF27-BF624BD5A991}"/>
    <cellStyle name="Normal 173 2 2 3 2" xfId="946" xr:uid="{FC12001B-E4F5-4989-9934-153F20EC7E8A}"/>
    <cellStyle name="Normal 173 2 2 3 2 2" xfId="18653" xr:uid="{9F88F2B0-63A0-4006-B087-AA35E2D9A77C}"/>
    <cellStyle name="Normal 173 2 2 3 2 2 2" xfId="29002" xr:uid="{64350F2C-771A-4A59-AE1A-F51826C13E87}"/>
    <cellStyle name="Normal 173 2 2 3 2 3" xfId="23833" xr:uid="{3E5F901B-4FAE-47AB-BFA0-F76118B145F6}"/>
    <cellStyle name="Normal 173 2 2 3 3" xfId="947" xr:uid="{DB813215-2EFB-4BE1-A2A1-8CD83D74E9C6}"/>
    <cellStyle name="Normal 173 2 2 3 3 2" xfId="18654" xr:uid="{95F6DEA0-54FC-424D-8577-3F1607F3A485}"/>
    <cellStyle name="Normal 173 2 2 3 3 2 2" xfId="29003" xr:uid="{016C80D0-F747-49F8-96A4-D4112678B5D4}"/>
    <cellStyle name="Normal 173 2 2 3 3 3" xfId="23834" xr:uid="{96E03071-3A14-4BBE-96EA-312AE7B1C104}"/>
    <cellStyle name="Normal 173 2 2 3 4" xfId="18652" xr:uid="{7B09D318-AFAA-4859-8EB5-B91D3619B63E}"/>
    <cellStyle name="Normal 173 2 2 3 4 2" xfId="29001" xr:uid="{3485EE3D-B0D6-48D0-B7D4-A06051BA8444}"/>
    <cellStyle name="Normal 173 2 2 3 5" xfId="23832" xr:uid="{3FA4D7E4-1C2B-4DA6-B9A4-EB6106DD1ADF}"/>
    <cellStyle name="Normal 173 2 2 4" xfId="948" xr:uid="{F133826F-8F93-4B19-94D2-F8151E6F7103}"/>
    <cellStyle name="Normal 173 2 2 4 2" xfId="18655" xr:uid="{DFEA2E2D-B77A-4F98-BC30-906276811F79}"/>
    <cellStyle name="Normal 173 2 2 4 2 2" xfId="29004" xr:uid="{4B3A9456-F88A-4610-B532-4109C2B84BA8}"/>
    <cellStyle name="Normal 173 2 2 4 3" xfId="23835" xr:uid="{81EE52AF-D266-45CB-A8CB-28ED7DE65997}"/>
    <cellStyle name="Normal 173 2 2 5" xfId="949" xr:uid="{B35D20B8-9A85-4B09-91FD-ABE45D24B104}"/>
    <cellStyle name="Normal 173 2 2 5 2" xfId="18656" xr:uid="{E39DCF76-5A9B-457B-A3F8-110315C59E6D}"/>
    <cellStyle name="Normal 173 2 2 5 2 2" xfId="29005" xr:uid="{5176A8A0-2603-473D-8E54-D7AA49F1AD3E}"/>
    <cellStyle name="Normal 173 2 2 5 3" xfId="23836" xr:uid="{B8C9FE2A-7C34-4E59-AE72-3962B506046B}"/>
    <cellStyle name="Normal 173 2 2 6" xfId="18645" xr:uid="{668E128E-5172-4CC4-A731-8E43C1680B44}"/>
    <cellStyle name="Normal 173 2 2 6 2" xfId="28994" xr:uid="{37536407-9675-46B5-BD30-68DF25AB1A0E}"/>
    <cellStyle name="Normal 173 2 2 7" xfId="23825" xr:uid="{92F150B0-CF28-43B8-B6C6-BBB3A5D4B8D3}"/>
    <cellStyle name="Normal 173 2 20" xfId="950" xr:uid="{853FC60A-CFF5-452E-9B95-D60C62BABA9F}"/>
    <cellStyle name="Normal 173 2 20 2" xfId="951" xr:uid="{5BBAAC24-CEC2-4FB3-8E63-96D834744CC9}"/>
    <cellStyle name="Normal 173 2 20 2 2" xfId="952" xr:uid="{8D9E0D18-58D2-45F8-83B5-509A747C2F97}"/>
    <cellStyle name="Normal 173 2 20 2 2 2" xfId="18659" xr:uid="{59306987-0698-4FD0-ACE2-B07F4F38EE75}"/>
    <cellStyle name="Normal 173 2 20 2 2 2 2" xfId="29008" xr:uid="{EDFBEF18-750E-4CC6-ACFA-EB1D87CAE242}"/>
    <cellStyle name="Normal 173 2 20 2 2 3" xfId="23839" xr:uid="{BAF98C26-E9FA-4F1A-8138-25BE189FB9D9}"/>
    <cellStyle name="Normal 173 2 20 2 3" xfId="953" xr:uid="{1C99859B-7CE3-4057-A4C7-3C5C1E1C2B49}"/>
    <cellStyle name="Normal 173 2 20 2 3 2" xfId="18660" xr:uid="{16940D4F-3D53-4191-A3C2-801F0D96E52C}"/>
    <cellStyle name="Normal 173 2 20 2 3 2 2" xfId="29009" xr:uid="{0E4F3BBC-5350-47E2-A872-385FD6EAEA34}"/>
    <cellStyle name="Normal 173 2 20 2 3 3" xfId="23840" xr:uid="{4772CCF5-3760-4026-AA2E-53D150664320}"/>
    <cellStyle name="Normal 173 2 20 2 4" xfId="18658" xr:uid="{5361B147-DB58-41D0-8EC2-5B639BD11669}"/>
    <cellStyle name="Normal 173 2 20 2 4 2" xfId="29007" xr:uid="{B2813B4E-2CC9-490A-8A77-B1BDC62E7C97}"/>
    <cellStyle name="Normal 173 2 20 2 5" xfId="23838" xr:uid="{22800F94-F678-4FA9-A8C4-44CEDA5184AA}"/>
    <cellStyle name="Normal 173 2 20 3" xfId="954" xr:uid="{C624790F-A41A-47B6-8CCB-69A338ACBDBA}"/>
    <cellStyle name="Normal 173 2 20 3 2" xfId="18661" xr:uid="{C0E4B843-6D76-4369-BF34-E0B047AA4FD2}"/>
    <cellStyle name="Normal 173 2 20 3 2 2" xfId="29010" xr:uid="{6B1269C8-D616-45F2-B7D4-ECEA65A77FD1}"/>
    <cellStyle name="Normal 173 2 20 3 3" xfId="23841" xr:uid="{677E9374-9496-46E8-B66B-9CAF9E0F68B1}"/>
    <cellStyle name="Normal 173 2 20 4" xfId="955" xr:uid="{57031D92-E3CA-4094-9F5E-B705831A0AA1}"/>
    <cellStyle name="Normal 173 2 20 4 2" xfId="18662" xr:uid="{65FCACBB-928A-4190-87CE-C30BC9A3A784}"/>
    <cellStyle name="Normal 173 2 20 4 2 2" xfId="29011" xr:uid="{43ECDADD-37BE-4791-9735-974B6329AE9F}"/>
    <cellStyle name="Normal 173 2 20 4 3" xfId="23842" xr:uid="{CC8E4B55-3DB3-4698-BA23-08A51A288408}"/>
    <cellStyle name="Normal 173 2 20 5" xfId="18657" xr:uid="{FD04F4E5-F017-44DC-8650-F96336D967A5}"/>
    <cellStyle name="Normal 173 2 20 5 2" xfId="29006" xr:uid="{19041956-A299-4874-89F6-ECF456CBA771}"/>
    <cellStyle name="Normal 173 2 20 6" xfId="23837" xr:uid="{6C5A575A-C554-4C47-8CA9-54D38FE9B315}"/>
    <cellStyle name="Normal 173 2 21" xfId="956" xr:uid="{6D0C8973-2390-418B-AE96-34509AD9A492}"/>
    <cellStyle name="Normal 173 2 21 2" xfId="957" xr:uid="{AB4BF6F6-6B87-4901-8C87-48FE79B6A966}"/>
    <cellStyle name="Normal 173 2 21 2 2" xfId="18664" xr:uid="{FE2FBE24-87B0-48EB-B1BC-091F8E1852DE}"/>
    <cellStyle name="Normal 173 2 21 2 2 2" xfId="29013" xr:uid="{CE3445F1-E7D2-44E3-B31A-351E580834D4}"/>
    <cellStyle name="Normal 173 2 21 2 3" xfId="23844" xr:uid="{132EA153-D169-4FBD-B523-D1AC61349750}"/>
    <cellStyle name="Normal 173 2 21 3" xfId="958" xr:uid="{38A18684-5347-40FA-B96B-84458A5AE768}"/>
    <cellStyle name="Normal 173 2 21 3 2" xfId="18665" xr:uid="{BE95FC3F-172E-4890-9F78-1FAA7C3266CE}"/>
    <cellStyle name="Normal 173 2 21 3 2 2" xfId="29014" xr:uid="{EBA476F3-9F21-44D1-B179-5F28B5A7AF29}"/>
    <cellStyle name="Normal 173 2 21 3 3" xfId="23845" xr:uid="{0C7AF38E-860A-403A-B526-181D4FC4C3C2}"/>
    <cellStyle name="Normal 173 2 21 4" xfId="18663" xr:uid="{F79D4E95-063E-46EF-B274-04FF951C3F5C}"/>
    <cellStyle name="Normal 173 2 21 4 2" xfId="29012" xr:uid="{8D8BD45F-5BC9-4C83-88BE-7B3B4C1E1575}"/>
    <cellStyle name="Normal 173 2 21 5" xfId="23843" xr:uid="{49F9A788-664B-4E15-ACA2-F463F443B6BE}"/>
    <cellStyle name="Normal 173 2 22" xfId="959" xr:uid="{EDEE4DB8-FE44-4938-92DD-3E86E7838EAD}"/>
    <cellStyle name="Normal 173 2 22 2" xfId="18666" xr:uid="{D24DD01B-78EC-4051-A997-9798AB284F52}"/>
    <cellStyle name="Normal 173 2 22 2 2" xfId="29015" xr:uid="{F8A0AFDE-86BF-45AB-99BD-3DDB40F3FA7C}"/>
    <cellStyle name="Normal 173 2 22 3" xfId="23846" xr:uid="{15A28CCC-55E4-4578-9D8D-2A1FF69AC200}"/>
    <cellStyle name="Normal 173 2 23" xfId="960" xr:uid="{3549F394-76A7-4248-8C3D-05C3F6C3FEA9}"/>
    <cellStyle name="Normal 173 2 23 2" xfId="18667" xr:uid="{BB5FB884-6994-4784-BC26-A229DF17DC3A}"/>
    <cellStyle name="Normal 173 2 23 2 2" xfId="29016" xr:uid="{6175E52C-B70E-432D-9A41-1DC328C35B01}"/>
    <cellStyle name="Normal 173 2 23 3" xfId="23847" xr:uid="{D63FA84B-5805-460B-B084-8C74DCE4AD79}"/>
    <cellStyle name="Normal 173 2 24" xfId="18524" xr:uid="{819ECE0D-DB7F-4B56-97D9-56D5C72A9745}"/>
    <cellStyle name="Normal 173 2 24 2" xfId="28873" xr:uid="{D5D1E934-C518-4BAD-BA83-68DE89B64B31}"/>
    <cellStyle name="Normal 173 2 25" xfId="23704" xr:uid="{3C24CFD3-F024-4DEB-9D08-26A2ED516C8F}"/>
    <cellStyle name="Normal 173 2 3" xfId="961" xr:uid="{5B820CE5-535F-48A4-93B7-221D9DA02E20}"/>
    <cellStyle name="Normal 173 2 3 2" xfId="962" xr:uid="{50FC50EA-F8DC-405C-B9F4-22238D760C2A}"/>
    <cellStyle name="Normal 173 2 3 2 2" xfId="963" xr:uid="{9F6B715E-0CF1-42E9-8F08-F97416D8C5EA}"/>
    <cellStyle name="Normal 173 2 3 2 2 2" xfId="964" xr:uid="{4EF73291-C2E8-4D57-813B-1706066B773A}"/>
    <cellStyle name="Normal 173 2 3 2 2 2 2" xfId="18671" xr:uid="{E5207723-ED73-486C-A4E0-B6FF63D07413}"/>
    <cellStyle name="Normal 173 2 3 2 2 2 2 2" xfId="29020" xr:uid="{E51F56A7-D250-47B1-9561-9B072906620D}"/>
    <cellStyle name="Normal 173 2 3 2 2 2 3" xfId="23851" xr:uid="{3696EF73-4F8D-4F50-9368-0E2D665CE617}"/>
    <cellStyle name="Normal 173 2 3 2 2 3" xfId="965" xr:uid="{8BEFDF93-AFE0-4E2A-8C4E-D69FD37F887C}"/>
    <cellStyle name="Normal 173 2 3 2 2 3 2" xfId="18672" xr:uid="{05B819D7-AD45-4113-AA01-9A475D1DC9FD}"/>
    <cellStyle name="Normal 173 2 3 2 2 3 2 2" xfId="29021" xr:uid="{C7C3A204-2E5E-45D9-A499-B09B22B3EBA2}"/>
    <cellStyle name="Normal 173 2 3 2 2 3 3" xfId="23852" xr:uid="{45628852-E643-4262-BD5E-5BD927A7EF38}"/>
    <cellStyle name="Normal 173 2 3 2 2 4" xfId="18670" xr:uid="{442623AB-54D1-46BE-B644-BD2C971D8F6F}"/>
    <cellStyle name="Normal 173 2 3 2 2 4 2" xfId="29019" xr:uid="{78A3B236-8ED7-4FD4-8238-C9581F8DAFB5}"/>
    <cellStyle name="Normal 173 2 3 2 2 5" xfId="23850" xr:uid="{898D1767-2657-4106-AE0C-CBDB9EC6BDB1}"/>
    <cellStyle name="Normal 173 2 3 2 3" xfId="966" xr:uid="{B297A9BA-B1EE-4B39-873A-3CB93C7CEEDB}"/>
    <cellStyle name="Normal 173 2 3 2 3 2" xfId="18673" xr:uid="{8C2256AE-3784-43E1-BB16-48B89749BF34}"/>
    <cellStyle name="Normal 173 2 3 2 3 2 2" xfId="29022" xr:uid="{2F93DADE-7C6D-4687-B069-5C4B9E31B3EA}"/>
    <cellStyle name="Normal 173 2 3 2 3 3" xfId="23853" xr:uid="{2772684B-BD24-4530-9040-0E1413FCDFA8}"/>
    <cellStyle name="Normal 173 2 3 2 4" xfId="967" xr:uid="{6D04E05C-4D89-4AAF-9224-95013A6CFA16}"/>
    <cellStyle name="Normal 173 2 3 2 4 2" xfId="18674" xr:uid="{DA20F5EC-AC39-498A-8D72-91C0076E3738}"/>
    <cellStyle name="Normal 173 2 3 2 4 2 2" xfId="29023" xr:uid="{A74D5394-8F65-46BC-A8AB-F7331EB3EE45}"/>
    <cellStyle name="Normal 173 2 3 2 4 3" xfId="23854" xr:uid="{E602124A-2EEB-4E5A-A1FF-6B834D3AADC9}"/>
    <cellStyle name="Normal 173 2 3 2 5" xfId="18669" xr:uid="{B5439C9A-8A25-48AE-BAA5-1FEBAA3369E5}"/>
    <cellStyle name="Normal 173 2 3 2 5 2" xfId="29018" xr:uid="{C369DB15-4AE1-4BDB-A01C-17820444FD84}"/>
    <cellStyle name="Normal 173 2 3 2 6" xfId="23849" xr:uid="{B141E1BE-C28A-4BF2-B08C-B0996CCF3A4B}"/>
    <cellStyle name="Normal 173 2 3 3" xfId="968" xr:uid="{76156C87-8EFB-40AA-B5AC-2101602F4047}"/>
    <cellStyle name="Normal 173 2 3 3 2" xfId="969" xr:uid="{E98F7A35-6088-41FA-AE92-3D4475FA9667}"/>
    <cellStyle name="Normal 173 2 3 3 2 2" xfId="18676" xr:uid="{B1C2478F-415D-41C2-A369-B23BC26E862B}"/>
    <cellStyle name="Normal 173 2 3 3 2 2 2" xfId="29025" xr:uid="{BFED159B-38EC-42A4-A56D-AE8F518FA2FF}"/>
    <cellStyle name="Normal 173 2 3 3 2 3" xfId="23856" xr:uid="{67495E58-031B-4FAB-97B3-471241B98BC8}"/>
    <cellStyle name="Normal 173 2 3 3 3" xfId="970" xr:uid="{EF7803D0-7A20-49C4-B28A-70FAA9DAD1F3}"/>
    <cellStyle name="Normal 173 2 3 3 3 2" xfId="18677" xr:uid="{2F9B94EF-09D5-4813-BE8A-DF171276BD51}"/>
    <cellStyle name="Normal 173 2 3 3 3 2 2" xfId="29026" xr:uid="{A5093C24-A980-4897-AAAB-31F5F9B22EBF}"/>
    <cellStyle name="Normal 173 2 3 3 3 3" xfId="23857" xr:uid="{A2962586-23F5-43A7-A3FF-7BC5DA9BD677}"/>
    <cellStyle name="Normal 173 2 3 3 4" xfId="18675" xr:uid="{E8BDA661-6B6F-43E8-868F-DD70BC49F3CC}"/>
    <cellStyle name="Normal 173 2 3 3 4 2" xfId="29024" xr:uid="{3AE63667-354E-42AB-848D-B9F6CDEC1236}"/>
    <cellStyle name="Normal 173 2 3 3 5" xfId="23855" xr:uid="{D1EE10E7-ED7D-4DBB-9975-ADDEBE98199D}"/>
    <cellStyle name="Normal 173 2 3 4" xfId="971" xr:uid="{854698BE-97C7-4B9C-870C-D4CBCBC39E54}"/>
    <cellStyle name="Normal 173 2 3 4 2" xfId="18678" xr:uid="{A570FB8B-BB0F-4B0F-B489-8E60B7485B9A}"/>
    <cellStyle name="Normal 173 2 3 4 2 2" xfId="29027" xr:uid="{DE38B7AD-6518-41F5-8E10-EE349F0510D8}"/>
    <cellStyle name="Normal 173 2 3 4 3" xfId="23858" xr:uid="{61E3DA28-2C3E-4B11-8076-5D62E9EE1CB4}"/>
    <cellStyle name="Normal 173 2 3 5" xfId="972" xr:uid="{C830C0DC-83B3-44D2-BB85-2285EBAC8990}"/>
    <cellStyle name="Normal 173 2 3 5 2" xfId="18679" xr:uid="{7040C417-61FF-4417-B99E-4331363BDE23}"/>
    <cellStyle name="Normal 173 2 3 5 2 2" xfId="29028" xr:uid="{59CE3053-0A77-4039-8054-8F13DD5F6FD4}"/>
    <cellStyle name="Normal 173 2 3 5 3" xfId="23859" xr:uid="{AA66E532-5A7A-4682-87D9-A18CD53D9B56}"/>
    <cellStyle name="Normal 173 2 3 6" xfId="18668" xr:uid="{20E7C019-2497-4971-AE4B-0135877D2A01}"/>
    <cellStyle name="Normal 173 2 3 6 2" xfId="29017" xr:uid="{F7B21788-DD99-4805-9EC1-549489E8DCA0}"/>
    <cellStyle name="Normal 173 2 3 7" xfId="23848" xr:uid="{7257CB09-DCBD-4EC3-8929-4975D4116648}"/>
    <cellStyle name="Normal 173 2 4" xfId="973" xr:uid="{9806E3E6-F559-4E81-BD11-EFFBE4811E2B}"/>
    <cellStyle name="Normal 173 2 4 2" xfId="974" xr:uid="{D175B6F2-2F5C-4821-822B-530168A4DAF1}"/>
    <cellStyle name="Normal 173 2 4 2 2" xfId="975" xr:uid="{6F7C19C1-7CBA-40DF-A6DD-EE39835C0F8A}"/>
    <cellStyle name="Normal 173 2 4 2 2 2" xfId="976" xr:uid="{72F61E9B-D9AA-46A7-9013-CD80A9BF6A0C}"/>
    <cellStyle name="Normal 173 2 4 2 2 2 2" xfId="18683" xr:uid="{0B9CD7C4-DC83-4E6C-A1CE-357B9FAA02AE}"/>
    <cellStyle name="Normal 173 2 4 2 2 2 2 2" xfId="29032" xr:uid="{6011BABE-B8EF-4F54-A113-944A6C78E072}"/>
    <cellStyle name="Normal 173 2 4 2 2 2 3" xfId="23863" xr:uid="{28D66A78-58FD-45EB-B796-4FCCF6CBC43C}"/>
    <cellStyle name="Normal 173 2 4 2 2 3" xfId="977" xr:uid="{AB3C5479-7276-4E43-9F1F-2E42108BEE97}"/>
    <cellStyle name="Normal 173 2 4 2 2 3 2" xfId="18684" xr:uid="{4DBC30DE-292A-434F-9C4F-59C1BEAC3B8F}"/>
    <cellStyle name="Normal 173 2 4 2 2 3 2 2" xfId="29033" xr:uid="{4F1C3928-1D7C-4A14-8952-5DE454A10822}"/>
    <cellStyle name="Normal 173 2 4 2 2 3 3" xfId="23864" xr:uid="{675F59E3-2AEB-452B-AD70-146A767C1EA9}"/>
    <cellStyle name="Normal 173 2 4 2 2 4" xfId="18682" xr:uid="{BC7712B4-BEFD-42AF-8DD8-D3EDC79FE242}"/>
    <cellStyle name="Normal 173 2 4 2 2 4 2" xfId="29031" xr:uid="{0535D33A-0E6E-4F6F-99A8-D96029E3732B}"/>
    <cellStyle name="Normal 173 2 4 2 2 5" xfId="23862" xr:uid="{CFC87E2A-45AB-4A3A-A846-A6138ABFF46A}"/>
    <cellStyle name="Normal 173 2 4 2 3" xfId="978" xr:uid="{8454D2EE-FD5C-4F63-9EB8-986355FD127D}"/>
    <cellStyle name="Normal 173 2 4 2 3 2" xfId="18685" xr:uid="{2DC51EE4-6294-4647-AC2F-921F01734908}"/>
    <cellStyle name="Normal 173 2 4 2 3 2 2" xfId="29034" xr:uid="{476D25CA-4D74-454F-90A0-F7246F45D369}"/>
    <cellStyle name="Normal 173 2 4 2 3 3" xfId="23865" xr:uid="{410B34BF-0603-4C07-87F3-A8F0253C42D0}"/>
    <cellStyle name="Normal 173 2 4 2 4" xfId="979" xr:uid="{130A01C0-DFEC-4978-B2E5-4B75A62DAA07}"/>
    <cellStyle name="Normal 173 2 4 2 4 2" xfId="18686" xr:uid="{6463A007-E42B-4DFA-80F6-FEF07FE784E8}"/>
    <cellStyle name="Normal 173 2 4 2 4 2 2" xfId="29035" xr:uid="{E7DA8717-A747-46FE-86AD-38C1B9C45BEE}"/>
    <cellStyle name="Normal 173 2 4 2 4 3" xfId="23866" xr:uid="{7FFA08D7-B574-48DB-A260-D917FA9087C9}"/>
    <cellStyle name="Normal 173 2 4 2 5" xfId="18681" xr:uid="{B2A1FD8C-540E-498B-AEA0-14EBB286B773}"/>
    <cellStyle name="Normal 173 2 4 2 5 2" xfId="29030" xr:uid="{D757C6F0-C6EA-4407-AE54-F8BAE2B70574}"/>
    <cellStyle name="Normal 173 2 4 2 6" xfId="23861" xr:uid="{2C62D8A8-8461-49AA-AF6F-67D8A1953A0D}"/>
    <cellStyle name="Normal 173 2 4 3" xfId="980" xr:uid="{AD38EBCF-1CEE-472B-94CB-208B255D0CDC}"/>
    <cellStyle name="Normal 173 2 4 3 2" xfId="981" xr:uid="{C5A7A2CB-BE5B-4BD0-BDEC-ED52F7E1D5F4}"/>
    <cellStyle name="Normal 173 2 4 3 2 2" xfId="18688" xr:uid="{77727AD9-B41A-4BE2-8DD4-6A4CD5608FA5}"/>
    <cellStyle name="Normal 173 2 4 3 2 2 2" xfId="29037" xr:uid="{41A532F4-FBFC-4078-B74F-FDAFF81F0191}"/>
    <cellStyle name="Normal 173 2 4 3 2 3" xfId="23868" xr:uid="{CC5B8FC1-CDFC-437B-8D53-9C6B1FE74606}"/>
    <cellStyle name="Normal 173 2 4 3 3" xfId="982" xr:uid="{9CD97F67-171F-4168-A1E6-27FB3B5B4961}"/>
    <cellStyle name="Normal 173 2 4 3 3 2" xfId="18689" xr:uid="{91AFF67D-649F-48A1-9FE5-E5381F00CFB0}"/>
    <cellStyle name="Normal 173 2 4 3 3 2 2" xfId="29038" xr:uid="{4E426C6E-F494-48F5-BD79-C68236369C86}"/>
    <cellStyle name="Normal 173 2 4 3 3 3" xfId="23869" xr:uid="{030B1AF2-6797-40DD-8BAB-F0A836D6DDAB}"/>
    <cellStyle name="Normal 173 2 4 3 4" xfId="18687" xr:uid="{958187C9-2B9A-44EE-AC9E-BC74E166D71B}"/>
    <cellStyle name="Normal 173 2 4 3 4 2" xfId="29036" xr:uid="{5FB6F55A-575A-47CF-9740-12DD554902BF}"/>
    <cellStyle name="Normal 173 2 4 3 5" xfId="23867" xr:uid="{CDD65A76-1F62-41FB-943A-6CB3B37C8C28}"/>
    <cellStyle name="Normal 173 2 4 4" xfId="983" xr:uid="{44FFB3DF-5D3F-4B2C-9835-5A9DE568B5DB}"/>
    <cellStyle name="Normal 173 2 4 4 2" xfId="18690" xr:uid="{22C83F6C-D066-46EE-925D-139DADDC1E6D}"/>
    <cellStyle name="Normal 173 2 4 4 2 2" xfId="29039" xr:uid="{EA17D652-6CC1-4188-8118-03D62D5A8F1B}"/>
    <cellStyle name="Normal 173 2 4 4 3" xfId="23870" xr:uid="{B2F162E0-9535-455E-A3E8-38917CA2B1B4}"/>
    <cellStyle name="Normal 173 2 4 5" xfId="984" xr:uid="{A2ADBAF7-D38A-4F38-B3C8-CC72CA1F2094}"/>
    <cellStyle name="Normal 173 2 4 5 2" xfId="18691" xr:uid="{BFD4C6E0-D60F-47E5-995A-92F093696F4A}"/>
    <cellStyle name="Normal 173 2 4 5 2 2" xfId="29040" xr:uid="{89C47BCA-DE0B-4F19-B653-6C2EC5D05095}"/>
    <cellStyle name="Normal 173 2 4 5 3" xfId="23871" xr:uid="{F0D597B3-A607-4998-896D-C42C57FDBC71}"/>
    <cellStyle name="Normal 173 2 4 6" xfId="18680" xr:uid="{C1A0D249-BA33-4500-9020-74276F538AA7}"/>
    <cellStyle name="Normal 173 2 4 6 2" xfId="29029" xr:uid="{574F67F9-04A0-48A5-9476-3869CD37B6CA}"/>
    <cellStyle name="Normal 173 2 4 7" xfId="23860" xr:uid="{F16FA7AB-FD3E-4C5A-A6A1-63D76827FF8A}"/>
    <cellStyle name="Normal 173 2 5" xfId="985" xr:uid="{ECBC8158-7468-49A1-9F17-37B4F82703EE}"/>
    <cellStyle name="Normal 173 2 5 2" xfId="986" xr:uid="{F40E105A-EE5C-48C3-A63E-7F39CFB008FD}"/>
    <cellStyle name="Normal 173 2 5 2 2" xfId="987" xr:uid="{C0E5FB7C-84FA-48AC-8628-62883BEBA24A}"/>
    <cellStyle name="Normal 173 2 5 2 2 2" xfId="988" xr:uid="{BD398CD5-47FE-4461-B8C7-10F668E3494A}"/>
    <cellStyle name="Normal 173 2 5 2 2 2 2" xfId="18695" xr:uid="{5E604CDE-C962-40C9-8ABA-7CC6B1DF7F3E}"/>
    <cellStyle name="Normal 173 2 5 2 2 2 2 2" xfId="29044" xr:uid="{045F1D10-D43E-4777-A54A-F8C44C94B7F4}"/>
    <cellStyle name="Normal 173 2 5 2 2 2 3" xfId="23875" xr:uid="{00E68E66-FDD9-4312-AEA0-B354A8BEBD09}"/>
    <cellStyle name="Normal 173 2 5 2 2 3" xfId="989" xr:uid="{D9ADE125-62A1-4431-9F50-0A33204CAF0E}"/>
    <cellStyle name="Normal 173 2 5 2 2 3 2" xfId="18696" xr:uid="{799A8BD2-9305-4B16-9349-F8FA8ED06BB5}"/>
    <cellStyle name="Normal 173 2 5 2 2 3 2 2" xfId="29045" xr:uid="{0F55D05A-CABC-4B13-87FD-829E65AC725D}"/>
    <cellStyle name="Normal 173 2 5 2 2 3 3" xfId="23876" xr:uid="{CC268852-208C-4556-AD96-B2B61263E51C}"/>
    <cellStyle name="Normal 173 2 5 2 2 4" xfId="18694" xr:uid="{19D47819-2B3E-4C36-B1D3-7C5DE929BC14}"/>
    <cellStyle name="Normal 173 2 5 2 2 4 2" xfId="29043" xr:uid="{89F916AF-AE8E-4765-97D6-11416EB3FDC0}"/>
    <cellStyle name="Normal 173 2 5 2 2 5" xfId="23874" xr:uid="{1EE0C4FA-63DB-49BD-A0BE-7BD67F3149A7}"/>
    <cellStyle name="Normal 173 2 5 2 3" xfId="990" xr:uid="{37FD81EE-0510-477A-AAAB-8496162E34B4}"/>
    <cellStyle name="Normal 173 2 5 2 3 2" xfId="18697" xr:uid="{25E2329F-C9F6-41B5-BBD8-C908231426A1}"/>
    <cellStyle name="Normal 173 2 5 2 3 2 2" xfId="29046" xr:uid="{FF589284-31CC-4ABB-A130-5308C538CC37}"/>
    <cellStyle name="Normal 173 2 5 2 3 3" xfId="23877" xr:uid="{BD0AC9B3-99EC-40A3-B541-C0D85CCB81F8}"/>
    <cellStyle name="Normal 173 2 5 2 4" xfId="991" xr:uid="{A94EAA30-F572-431B-AD72-14FE61DD4667}"/>
    <cellStyle name="Normal 173 2 5 2 4 2" xfId="18698" xr:uid="{A43FD5CE-2615-4B1B-9017-9EAF1FE6DA28}"/>
    <cellStyle name="Normal 173 2 5 2 4 2 2" xfId="29047" xr:uid="{A2471266-A73B-47F1-AA88-FCF024D514FE}"/>
    <cellStyle name="Normal 173 2 5 2 4 3" xfId="23878" xr:uid="{DEC51F15-0B86-4E2F-BA0B-C13A47A5B89A}"/>
    <cellStyle name="Normal 173 2 5 2 5" xfId="18693" xr:uid="{31DD4379-73AA-4385-8C0C-FC2C5CFEEAFC}"/>
    <cellStyle name="Normal 173 2 5 2 5 2" xfId="29042" xr:uid="{9F35BBA0-6EBC-42AE-BBFB-316595852C7F}"/>
    <cellStyle name="Normal 173 2 5 2 6" xfId="23873" xr:uid="{A83D54C7-9620-4D24-A2C5-F59A28752FED}"/>
    <cellStyle name="Normal 173 2 5 3" xfId="992" xr:uid="{866332E0-C89E-4052-B1D4-846DFF13D118}"/>
    <cellStyle name="Normal 173 2 5 3 2" xfId="993" xr:uid="{C91E4A92-57B2-41EE-9CA5-E38771364CF5}"/>
    <cellStyle name="Normal 173 2 5 3 2 2" xfId="18700" xr:uid="{A68EAB8F-F735-4CC0-BDC5-FE0CACA8B8F0}"/>
    <cellStyle name="Normal 173 2 5 3 2 2 2" xfId="29049" xr:uid="{188DF3C3-9F50-4F30-BF09-F2C35FD46F74}"/>
    <cellStyle name="Normal 173 2 5 3 2 3" xfId="23880" xr:uid="{75A39263-5C05-431B-A8AA-F71B709F9853}"/>
    <cellStyle name="Normal 173 2 5 3 3" xfId="994" xr:uid="{B4E95F85-47C0-430E-898F-2B8133A035F7}"/>
    <cellStyle name="Normal 173 2 5 3 3 2" xfId="18701" xr:uid="{A174D124-D6F0-4E75-A72B-BA1628453FA5}"/>
    <cellStyle name="Normal 173 2 5 3 3 2 2" xfId="29050" xr:uid="{490762AE-3581-4F2E-847E-25A776844395}"/>
    <cellStyle name="Normal 173 2 5 3 3 3" xfId="23881" xr:uid="{9627FC90-43DE-46AC-9473-C90E4065B45D}"/>
    <cellStyle name="Normal 173 2 5 3 4" xfId="18699" xr:uid="{133020D8-888D-48A5-8529-6EF67E7DEBB7}"/>
    <cellStyle name="Normal 173 2 5 3 4 2" xfId="29048" xr:uid="{12E37F5F-03B0-4D8D-8AF0-8E737418CB62}"/>
    <cellStyle name="Normal 173 2 5 3 5" xfId="23879" xr:uid="{E3A07337-D30E-45E6-B6AB-3E19586F023E}"/>
    <cellStyle name="Normal 173 2 5 4" xfId="995" xr:uid="{5B211EE1-9149-4193-8E78-37986093EE7B}"/>
    <cellStyle name="Normal 173 2 5 4 2" xfId="18702" xr:uid="{2F2CA255-72A9-4FCC-9432-E3CC1243771B}"/>
    <cellStyle name="Normal 173 2 5 4 2 2" xfId="29051" xr:uid="{0469F10B-D9E3-486C-97DF-BF4B3D04522B}"/>
    <cellStyle name="Normal 173 2 5 4 3" xfId="23882" xr:uid="{020A9B84-98C9-4A9B-AEA1-FD20123CC4F9}"/>
    <cellStyle name="Normal 173 2 5 5" xfId="996" xr:uid="{2A83F5FA-1DE6-41E8-8A12-0566692BAC6A}"/>
    <cellStyle name="Normal 173 2 5 5 2" xfId="18703" xr:uid="{ED661D72-CE5D-4C37-852A-EB1D14BCB92E}"/>
    <cellStyle name="Normal 173 2 5 5 2 2" xfId="29052" xr:uid="{AEAC1605-C2C4-45AA-B203-3E6C443FD9F9}"/>
    <cellStyle name="Normal 173 2 5 5 3" xfId="23883" xr:uid="{AAD30B66-4AD8-4C5D-9FAF-F1E4176D3EA1}"/>
    <cellStyle name="Normal 173 2 5 6" xfId="18692" xr:uid="{F26C21B2-C65E-448B-A0C0-71815D4E2DE1}"/>
    <cellStyle name="Normal 173 2 5 6 2" xfId="29041" xr:uid="{E17F4B7E-5904-4457-974B-C823837FB395}"/>
    <cellStyle name="Normal 173 2 5 7" xfId="23872" xr:uid="{07DCD8F1-B575-431A-9980-995B59C73A5D}"/>
    <cellStyle name="Normal 173 2 6" xfId="997" xr:uid="{41886E4E-4094-49C6-B480-3FB44F94D21C}"/>
    <cellStyle name="Normal 173 2 6 2" xfId="998" xr:uid="{527FFB4E-FC2A-448C-8BE2-02B50B9B2F43}"/>
    <cellStyle name="Normal 173 2 6 2 2" xfId="999" xr:uid="{997188BF-4518-4775-8CE4-90EC52AABF7B}"/>
    <cellStyle name="Normal 173 2 6 2 2 2" xfId="1000" xr:uid="{27EFA71B-BC93-4A7F-8C35-F2DD58F8BD0A}"/>
    <cellStyle name="Normal 173 2 6 2 2 2 2" xfId="18707" xr:uid="{44949EA8-0F3A-493E-855C-B99212DA08FC}"/>
    <cellStyle name="Normal 173 2 6 2 2 2 2 2" xfId="29056" xr:uid="{6F9D089D-1BA2-4578-BA2B-8FE1F796E054}"/>
    <cellStyle name="Normal 173 2 6 2 2 2 3" xfId="23887" xr:uid="{F2095B99-890C-44FB-A95E-1A1C46EE029D}"/>
    <cellStyle name="Normal 173 2 6 2 2 3" xfId="1001" xr:uid="{384BFEFA-19F2-4838-9E79-2C1CCABEBD2D}"/>
    <cellStyle name="Normal 173 2 6 2 2 3 2" xfId="18708" xr:uid="{85DC822D-A2AA-4F99-88AE-CC8C05816A1E}"/>
    <cellStyle name="Normal 173 2 6 2 2 3 2 2" xfId="29057" xr:uid="{7150418E-CCF7-477F-B4CA-B36518B3ED69}"/>
    <cellStyle name="Normal 173 2 6 2 2 3 3" xfId="23888" xr:uid="{BCB9346A-C7F7-457E-9B16-83D299F69F5C}"/>
    <cellStyle name="Normal 173 2 6 2 2 4" xfId="18706" xr:uid="{01E20458-8FFE-4B69-B394-4E38C8711BEC}"/>
    <cellStyle name="Normal 173 2 6 2 2 4 2" xfId="29055" xr:uid="{501B6A1A-B4D8-4603-97DB-E01A6E77D28A}"/>
    <cellStyle name="Normal 173 2 6 2 2 5" xfId="23886" xr:uid="{67359C95-5E6F-40C5-9DFF-60E78A4C6B22}"/>
    <cellStyle name="Normal 173 2 6 2 3" xfId="1002" xr:uid="{BB562133-AEF6-4F80-8098-2AE367D13B8F}"/>
    <cellStyle name="Normal 173 2 6 2 3 2" xfId="18709" xr:uid="{A7630D18-CEB8-4DEE-BBA0-E64B15761A3B}"/>
    <cellStyle name="Normal 173 2 6 2 3 2 2" xfId="29058" xr:uid="{7C3A4A55-0118-471A-8E38-89C918F6D257}"/>
    <cellStyle name="Normal 173 2 6 2 3 3" xfId="23889" xr:uid="{AE269516-05CF-425F-9DFC-1A2A2AFDD6B2}"/>
    <cellStyle name="Normal 173 2 6 2 4" xfId="1003" xr:uid="{D3C3FA04-915B-4F04-B737-A473841DF4EA}"/>
    <cellStyle name="Normal 173 2 6 2 4 2" xfId="18710" xr:uid="{C2A5FD24-45DA-49B0-90CA-008C5D74B6E6}"/>
    <cellStyle name="Normal 173 2 6 2 4 2 2" xfId="29059" xr:uid="{EC9577EA-7EE6-492F-9DAC-18C5F265FFF5}"/>
    <cellStyle name="Normal 173 2 6 2 4 3" xfId="23890" xr:uid="{1651D8BC-7F00-4EBD-86C7-22AAFC61875A}"/>
    <cellStyle name="Normal 173 2 6 2 5" xfId="18705" xr:uid="{5F85CA78-F1F9-4EB2-AF9D-B084FD3454B3}"/>
    <cellStyle name="Normal 173 2 6 2 5 2" xfId="29054" xr:uid="{ABAB31E0-064B-4FCE-BECE-0F519212DE20}"/>
    <cellStyle name="Normal 173 2 6 2 6" xfId="23885" xr:uid="{F3E79C56-A448-482A-A9BE-CD663D28A9DA}"/>
    <cellStyle name="Normal 173 2 6 3" xfId="1004" xr:uid="{58A2B133-E7C3-4314-BED5-329E00F85E8F}"/>
    <cellStyle name="Normal 173 2 6 3 2" xfId="1005" xr:uid="{E8A2B4AF-886A-4F90-8C29-CC5B53FB8D1E}"/>
    <cellStyle name="Normal 173 2 6 3 2 2" xfId="18712" xr:uid="{FB747892-CAC1-40DD-8E13-D541BB7696A8}"/>
    <cellStyle name="Normal 173 2 6 3 2 2 2" xfId="29061" xr:uid="{9AD83378-FD53-428E-844E-77742904AFCA}"/>
    <cellStyle name="Normal 173 2 6 3 2 3" xfId="23892" xr:uid="{7D9E725D-E912-4090-8E30-B8E27C445143}"/>
    <cellStyle name="Normal 173 2 6 3 3" xfId="1006" xr:uid="{1565875F-9372-490F-A882-D4E31E7F0A01}"/>
    <cellStyle name="Normal 173 2 6 3 3 2" xfId="18713" xr:uid="{198C78FA-297D-4087-AA7D-7FC92C8029DC}"/>
    <cellStyle name="Normal 173 2 6 3 3 2 2" xfId="29062" xr:uid="{655BE1AE-78F8-41BD-9608-54B74840C63D}"/>
    <cellStyle name="Normal 173 2 6 3 3 3" xfId="23893" xr:uid="{2A04BD98-7D87-4C83-B092-5C637F3A6E80}"/>
    <cellStyle name="Normal 173 2 6 3 4" xfId="18711" xr:uid="{CC202615-71E4-4181-95B1-848F03EA93E7}"/>
    <cellStyle name="Normal 173 2 6 3 4 2" xfId="29060" xr:uid="{B8CA6BA2-CD4F-4C56-87B0-9FAF0B0AA47F}"/>
    <cellStyle name="Normal 173 2 6 3 5" xfId="23891" xr:uid="{0B61D189-06C9-4B00-BE83-5A0ECF9252E8}"/>
    <cellStyle name="Normal 173 2 6 4" xfId="1007" xr:uid="{2EE5DA97-3E15-4FB3-BC5E-8456D409CBA0}"/>
    <cellStyle name="Normal 173 2 6 4 2" xfId="18714" xr:uid="{943C13A2-AE7E-457B-BD07-09CC3521336A}"/>
    <cellStyle name="Normal 173 2 6 4 2 2" xfId="29063" xr:uid="{8A7CB811-F722-438F-83D5-6081DBF65F55}"/>
    <cellStyle name="Normal 173 2 6 4 3" xfId="23894" xr:uid="{79A6F603-8FE7-4520-9057-79ACABF2138B}"/>
    <cellStyle name="Normal 173 2 6 5" xfId="1008" xr:uid="{EAC4C4DD-8CF2-4A68-8544-CA6B0F3E5A99}"/>
    <cellStyle name="Normal 173 2 6 5 2" xfId="18715" xr:uid="{3D623857-7E63-4CE1-A046-7E6655C975ED}"/>
    <cellStyle name="Normal 173 2 6 5 2 2" xfId="29064" xr:uid="{7A4B6B46-DA9F-499A-9245-87C724B4D3EE}"/>
    <cellStyle name="Normal 173 2 6 5 3" xfId="23895" xr:uid="{31D8A0CA-303B-489E-B911-E360CBC5C90F}"/>
    <cellStyle name="Normal 173 2 6 6" xfId="18704" xr:uid="{6ACD9707-DFE7-4CA1-AA24-F4D2547571A0}"/>
    <cellStyle name="Normal 173 2 6 6 2" xfId="29053" xr:uid="{456B3229-0183-45DA-B604-128A1EAE35D0}"/>
    <cellStyle name="Normal 173 2 6 7" xfId="23884" xr:uid="{02590019-78BF-4608-B7D7-5CA83E6F35A2}"/>
    <cellStyle name="Normal 173 2 7" xfId="1009" xr:uid="{F81E2D2C-1B09-4996-84B0-839661E38338}"/>
    <cellStyle name="Normal 173 2 7 2" xfId="1010" xr:uid="{CA974B8F-29BA-40F1-8EAA-902372A34C5C}"/>
    <cellStyle name="Normal 173 2 7 2 2" xfId="1011" xr:uid="{685C6ACB-CE6F-4ABE-94DE-BD75263F8C86}"/>
    <cellStyle name="Normal 173 2 7 2 2 2" xfId="1012" xr:uid="{DAD3D1D7-A7A4-4FF2-9C9A-2B9FF50C8B46}"/>
    <cellStyle name="Normal 173 2 7 2 2 2 2" xfId="18719" xr:uid="{094F6DB2-4B44-415C-89CB-F27E95CE1F45}"/>
    <cellStyle name="Normal 173 2 7 2 2 2 2 2" xfId="29068" xr:uid="{C5C606CF-23CC-4623-B618-B914BBCE6242}"/>
    <cellStyle name="Normal 173 2 7 2 2 2 3" xfId="23899" xr:uid="{A703FB31-D155-4A79-9C43-0E688C71975B}"/>
    <cellStyle name="Normal 173 2 7 2 2 3" xfId="1013" xr:uid="{73F66BA6-1333-4411-B2A1-3C9091C3A79D}"/>
    <cellStyle name="Normal 173 2 7 2 2 3 2" xfId="18720" xr:uid="{7EFD9A9B-980B-4273-AEBC-8D73EC965DDA}"/>
    <cellStyle name="Normal 173 2 7 2 2 3 2 2" xfId="29069" xr:uid="{0864659D-F96D-4809-96DA-5EFC619C6CC8}"/>
    <cellStyle name="Normal 173 2 7 2 2 3 3" xfId="23900" xr:uid="{B5A97904-6FAE-4A27-915C-318C73184A80}"/>
    <cellStyle name="Normal 173 2 7 2 2 4" xfId="18718" xr:uid="{67B238F4-A7E5-49BD-9186-061536C94479}"/>
    <cellStyle name="Normal 173 2 7 2 2 4 2" xfId="29067" xr:uid="{51B5DBDA-1F50-4CB5-9B6B-4989FC2046D6}"/>
    <cellStyle name="Normal 173 2 7 2 2 5" xfId="23898" xr:uid="{D6BF5DAB-DE3E-426B-A5A1-94C9C35E115F}"/>
    <cellStyle name="Normal 173 2 7 2 3" xfId="1014" xr:uid="{17D3D715-D9C7-459E-9200-4D41C3D41A4A}"/>
    <cellStyle name="Normal 173 2 7 2 3 2" xfId="18721" xr:uid="{21A91BEF-A27D-48CE-BA7C-E3897DF54361}"/>
    <cellStyle name="Normal 173 2 7 2 3 2 2" xfId="29070" xr:uid="{0C2250CC-833C-4689-A78A-ED18A2B800D8}"/>
    <cellStyle name="Normal 173 2 7 2 3 3" xfId="23901" xr:uid="{EDA9C039-B0E2-4848-85BF-6EA21F6D4BE0}"/>
    <cellStyle name="Normal 173 2 7 2 4" xfId="1015" xr:uid="{8BA3ABD2-7979-4097-B32C-150C12B3394B}"/>
    <cellStyle name="Normal 173 2 7 2 4 2" xfId="18722" xr:uid="{4879E71F-6691-48A9-A649-0B3C7C72E3B1}"/>
    <cellStyle name="Normal 173 2 7 2 4 2 2" xfId="29071" xr:uid="{1F763A5A-70C2-42AE-B995-9E056A3628DD}"/>
    <cellStyle name="Normal 173 2 7 2 4 3" xfId="23902" xr:uid="{30BCF169-FE97-49F5-969B-BE44689910DA}"/>
    <cellStyle name="Normal 173 2 7 2 5" xfId="18717" xr:uid="{65DB5081-60C8-4A48-BAC2-2E1AEDEF6CE8}"/>
    <cellStyle name="Normal 173 2 7 2 5 2" xfId="29066" xr:uid="{75CFE376-272A-4420-8241-968CADD1D2FD}"/>
    <cellStyle name="Normal 173 2 7 2 6" xfId="23897" xr:uid="{B20FDC96-6E22-4A47-A36E-4218A22CD72B}"/>
    <cellStyle name="Normal 173 2 7 3" xfId="1016" xr:uid="{1BC540B5-EFA2-42DC-B7FD-33A2C6EB4A49}"/>
    <cellStyle name="Normal 173 2 7 3 2" xfId="1017" xr:uid="{BBD98BAA-BF0A-48B8-A756-2FE0FDE69998}"/>
    <cellStyle name="Normal 173 2 7 3 2 2" xfId="18724" xr:uid="{5F4647C4-D4AB-48BE-BDDB-4653651FDEA1}"/>
    <cellStyle name="Normal 173 2 7 3 2 2 2" xfId="29073" xr:uid="{A1F3863E-BCD2-4CDA-93BD-DA04E64F68DB}"/>
    <cellStyle name="Normal 173 2 7 3 2 3" xfId="23904" xr:uid="{B3E0919D-36EE-4E3E-9A4B-9AAE90535BBC}"/>
    <cellStyle name="Normal 173 2 7 3 3" xfId="1018" xr:uid="{68857AA8-9931-400A-ACE5-18DC07725CFE}"/>
    <cellStyle name="Normal 173 2 7 3 3 2" xfId="18725" xr:uid="{143ACA77-065A-4190-97FE-965E60A7CBC4}"/>
    <cellStyle name="Normal 173 2 7 3 3 2 2" xfId="29074" xr:uid="{AAC217C0-237E-4408-A503-CF390FB76444}"/>
    <cellStyle name="Normal 173 2 7 3 3 3" xfId="23905" xr:uid="{9428D852-A6A7-41E5-8D8F-ADBBF2D9BFDC}"/>
    <cellStyle name="Normal 173 2 7 3 4" xfId="18723" xr:uid="{159E449C-475A-4ABE-A6FC-6596B81AD8D5}"/>
    <cellStyle name="Normal 173 2 7 3 4 2" xfId="29072" xr:uid="{0F8B0831-C66D-4DEF-B699-F77898C22F69}"/>
    <cellStyle name="Normal 173 2 7 3 5" xfId="23903" xr:uid="{1ECB606D-97AA-4AB4-808D-75D2AF39A707}"/>
    <cellStyle name="Normal 173 2 7 4" xfId="1019" xr:uid="{055E3543-0D6F-4CD0-BDA6-1CFF20C1948B}"/>
    <cellStyle name="Normal 173 2 7 4 2" xfId="18726" xr:uid="{F36D84D2-EE1B-4866-A469-E7AD20A9A00A}"/>
    <cellStyle name="Normal 173 2 7 4 2 2" xfId="29075" xr:uid="{5657F4ED-DFFF-4962-97C1-D3E4B589F642}"/>
    <cellStyle name="Normal 173 2 7 4 3" xfId="23906" xr:uid="{AB64C484-82D5-4498-AF78-2EA93BE817E2}"/>
    <cellStyle name="Normal 173 2 7 5" xfId="1020" xr:uid="{81456FAE-AC90-44AE-81CC-451B00A85940}"/>
    <cellStyle name="Normal 173 2 7 5 2" xfId="18727" xr:uid="{D95A9537-1AA4-44CE-A136-978EB84A80DE}"/>
    <cellStyle name="Normal 173 2 7 5 2 2" xfId="29076" xr:uid="{2ECA2ECB-CEAA-4F75-A64F-854F1CAC9005}"/>
    <cellStyle name="Normal 173 2 7 5 3" xfId="23907" xr:uid="{854CB709-CE93-456F-A6B2-0FB6EF2F4DE6}"/>
    <cellStyle name="Normal 173 2 7 6" xfId="18716" xr:uid="{82FAFC75-4E52-427B-8CD9-B2185654FBA7}"/>
    <cellStyle name="Normal 173 2 7 6 2" xfId="29065" xr:uid="{C97889EA-4BA3-4967-83A7-CA71B79C5CDF}"/>
    <cellStyle name="Normal 173 2 7 7" xfId="23896" xr:uid="{B0B7E489-12D5-4DF9-85F7-745418A3109C}"/>
    <cellStyle name="Normal 173 2 8" xfId="1021" xr:uid="{1898B9EC-BB91-4D4F-8775-ED31B4FAE5CC}"/>
    <cellStyle name="Normal 173 2 8 2" xfId="1022" xr:uid="{FDCDFCC7-5FC4-4452-8C35-C103B45DCC96}"/>
    <cellStyle name="Normal 173 2 8 2 2" xfId="1023" xr:uid="{C8BD48B3-5E26-4DDE-9F64-80AD764B057C}"/>
    <cellStyle name="Normal 173 2 8 2 2 2" xfId="1024" xr:uid="{110B21D2-86AB-4623-B59A-FB60C80F42F2}"/>
    <cellStyle name="Normal 173 2 8 2 2 2 2" xfId="18731" xr:uid="{BC9B1E5C-9575-45CD-8EAC-044E23172226}"/>
    <cellStyle name="Normal 173 2 8 2 2 2 2 2" xfId="29080" xr:uid="{F2C3C8C8-89E2-405B-9E25-18245B447251}"/>
    <cellStyle name="Normal 173 2 8 2 2 2 3" xfId="23911" xr:uid="{5EBB5F7D-837D-4D78-9F64-9E62C461CD34}"/>
    <cellStyle name="Normal 173 2 8 2 2 3" xfId="1025" xr:uid="{8FD1C85C-44AA-4BF6-A008-CEEE8DB09EED}"/>
    <cellStyle name="Normal 173 2 8 2 2 3 2" xfId="18732" xr:uid="{447FCFCB-C418-4724-B642-862AE0D8D0AF}"/>
    <cellStyle name="Normal 173 2 8 2 2 3 2 2" xfId="29081" xr:uid="{0A71565B-80DA-4989-83CB-87960ED1C383}"/>
    <cellStyle name="Normal 173 2 8 2 2 3 3" xfId="23912" xr:uid="{13BC3FAF-8CF1-479C-8297-C015E9C5D9DA}"/>
    <cellStyle name="Normal 173 2 8 2 2 4" xfId="18730" xr:uid="{5FC90060-832B-4B5E-8641-AE6D574A8BB6}"/>
    <cellStyle name="Normal 173 2 8 2 2 4 2" xfId="29079" xr:uid="{CFD2A160-D167-4331-8FD6-9C2ED9E63078}"/>
    <cellStyle name="Normal 173 2 8 2 2 5" xfId="23910" xr:uid="{A00CDA15-37FF-418F-B49D-21E6492F2D96}"/>
    <cellStyle name="Normal 173 2 8 2 3" xfId="1026" xr:uid="{E695ED4F-5032-4DDC-B285-75A56A555F76}"/>
    <cellStyle name="Normal 173 2 8 2 3 2" xfId="18733" xr:uid="{A8DAAE4A-B4AE-4CCA-9EF0-D67330C2D0E9}"/>
    <cellStyle name="Normal 173 2 8 2 3 2 2" xfId="29082" xr:uid="{76AF221C-DE1F-4CDF-9089-387DA638CEFA}"/>
    <cellStyle name="Normal 173 2 8 2 3 3" xfId="23913" xr:uid="{48E0C083-890B-4359-9078-36837EEB04A7}"/>
    <cellStyle name="Normal 173 2 8 2 4" xfId="1027" xr:uid="{EDE35354-9E77-409D-B1C8-935A00A9C910}"/>
    <cellStyle name="Normal 173 2 8 2 4 2" xfId="18734" xr:uid="{565F5D32-625B-4C34-83A1-6AB3B3F47D08}"/>
    <cellStyle name="Normal 173 2 8 2 4 2 2" xfId="29083" xr:uid="{84E39BF5-C4D0-43F3-BA08-1926B6DBEE2E}"/>
    <cellStyle name="Normal 173 2 8 2 4 3" xfId="23914" xr:uid="{0B902A86-62C1-40ED-A346-C0A16212F004}"/>
    <cellStyle name="Normal 173 2 8 2 5" xfId="18729" xr:uid="{C40906E9-B107-4910-BCAD-2285023A0C67}"/>
    <cellStyle name="Normal 173 2 8 2 5 2" xfId="29078" xr:uid="{3A223CBC-6F7B-45FE-81AA-9FA3A6438995}"/>
    <cellStyle name="Normal 173 2 8 2 6" xfId="23909" xr:uid="{D5E2DC75-7A1D-4910-A852-2E80298815BC}"/>
    <cellStyle name="Normal 173 2 8 3" xfId="1028" xr:uid="{D4F6275E-E066-41BA-BE4A-EC4F697B9D36}"/>
    <cellStyle name="Normal 173 2 8 3 2" xfId="1029" xr:uid="{F35C342C-2CCE-40D2-AF87-A55FEC2BBA33}"/>
    <cellStyle name="Normal 173 2 8 3 2 2" xfId="18736" xr:uid="{2C1A3358-E855-4785-9FC7-CC7C1FEDA9FA}"/>
    <cellStyle name="Normal 173 2 8 3 2 2 2" xfId="29085" xr:uid="{C68D8A37-2DD2-45ED-97AE-41202E681B8A}"/>
    <cellStyle name="Normal 173 2 8 3 2 3" xfId="23916" xr:uid="{2C6BDFC5-9E89-4972-9ED4-F1A5853C9407}"/>
    <cellStyle name="Normal 173 2 8 3 3" xfId="1030" xr:uid="{FFCF198F-474F-4480-96C0-DF9684D8C0A5}"/>
    <cellStyle name="Normal 173 2 8 3 3 2" xfId="18737" xr:uid="{F4CED576-34E2-4611-A233-FDA3F97120D2}"/>
    <cellStyle name="Normal 173 2 8 3 3 2 2" xfId="29086" xr:uid="{50E8331E-3CDB-4B0A-8E0F-08E94FF79018}"/>
    <cellStyle name="Normal 173 2 8 3 3 3" xfId="23917" xr:uid="{46451991-32D1-439B-B466-8004AF5E88CC}"/>
    <cellStyle name="Normal 173 2 8 3 4" xfId="18735" xr:uid="{60D5A9CF-66ED-4FA5-AF41-FFDEB2853ABA}"/>
    <cellStyle name="Normal 173 2 8 3 4 2" xfId="29084" xr:uid="{82B9815A-4FD5-4A91-A0EC-8EB48E2CC674}"/>
    <cellStyle name="Normal 173 2 8 3 5" xfId="23915" xr:uid="{1555E7C9-FC42-4987-A235-C63F0531C200}"/>
    <cellStyle name="Normal 173 2 8 4" xfId="1031" xr:uid="{93FB2413-178D-48B9-81AB-B940CFE48F2C}"/>
    <cellStyle name="Normal 173 2 8 4 2" xfId="18738" xr:uid="{6BA0D704-416E-4416-B8A9-2CEA45C2E810}"/>
    <cellStyle name="Normal 173 2 8 4 2 2" xfId="29087" xr:uid="{F2A5454B-9661-4D3A-B773-EBBBBD3807B1}"/>
    <cellStyle name="Normal 173 2 8 4 3" xfId="23918" xr:uid="{8ABD1C89-C7EF-431E-B527-38FA326226E2}"/>
    <cellStyle name="Normal 173 2 8 5" xfId="1032" xr:uid="{AD3AD001-F4F5-4A27-9C90-018AA42EBC2E}"/>
    <cellStyle name="Normal 173 2 8 5 2" xfId="18739" xr:uid="{EAB21DB0-EDE3-40D2-B562-E81BAFFF455D}"/>
    <cellStyle name="Normal 173 2 8 5 2 2" xfId="29088" xr:uid="{D926B855-6DC5-4F01-8220-7E8763E0B172}"/>
    <cellStyle name="Normal 173 2 8 5 3" xfId="23919" xr:uid="{879C5346-2B36-43B6-80B4-309EBCE67614}"/>
    <cellStyle name="Normal 173 2 8 6" xfId="18728" xr:uid="{BC91BADB-DBDB-4945-9E39-8AD642EC2231}"/>
    <cellStyle name="Normal 173 2 8 6 2" xfId="29077" xr:uid="{2224D133-B481-4959-A3D1-7DF81DE7783C}"/>
    <cellStyle name="Normal 173 2 8 7" xfId="23908" xr:uid="{4B1E20BB-0FAF-4BBC-8C6C-4D830F9A4FDE}"/>
    <cellStyle name="Normal 173 2 9" xfId="1033" xr:uid="{E7BA2CAA-38F7-4B91-9FC5-000DB978A719}"/>
    <cellStyle name="Normal 173 2 9 2" xfId="1034" xr:uid="{2009C76E-731F-4ADD-B57B-550C1F9AEEFF}"/>
    <cellStyle name="Normal 173 2 9 2 2" xfId="1035" xr:uid="{5A689174-B871-4D0F-8A7F-4D1E405CD83E}"/>
    <cellStyle name="Normal 173 2 9 2 2 2" xfId="1036" xr:uid="{31CFEA33-362E-464E-AEE0-2D2B6952860F}"/>
    <cellStyle name="Normal 173 2 9 2 2 2 2" xfId="18743" xr:uid="{AF8D8720-AC02-41AA-978A-973F4BEBCBF0}"/>
    <cellStyle name="Normal 173 2 9 2 2 2 2 2" xfId="29092" xr:uid="{BE9CC7E1-1AD4-4AAE-B66C-BE248D2AEC79}"/>
    <cellStyle name="Normal 173 2 9 2 2 2 3" xfId="23923" xr:uid="{379083AB-0310-4A82-B130-B24FBABBA4AB}"/>
    <cellStyle name="Normal 173 2 9 2 2 3" xfId="1037" xr:uid="{68B9E1AB-27B0-4592-BBB3-6E035CDFE4F3}"/>
    <cellStyle name="Normal 173 2 9 2 2 3 2" xfId="18744" xr:uid="{27F083CE-26EF-45F9-B2AA-88143E47E26E}"/>
    <cellStyle name="Normal 173 2 9 2 2 3 2 2" xfId="29093" xr:uid="{D9574CCC-51A6-45C1-979D-987DC8ECE12D}"/>
    <cellStyle name="Normal 173 2 9 2 2 3 3" xfId="23924" xr:uid="{26AF4315-D90C-4334-B16D-C43DEFB79D5D}"/>
    <cellStyle name="Normal 173 2 9 2 2 4" xfId="18742" xr:uid="{AD0BF9C8-94AE-4F93-A409-78ADC5B8BABD}"/>
    <cellStyle name="Normal 173 2 9 2 2 4 2" xfId="29091" xr:uid="{7E06A639-3ED0-4D01-A830-255EB47A11E3}"/>
    <cellStyle name="Normal 173 2 9 2 2 5" xfId="23922" xr:uid="{C090C6A1-E2C3-4B62-9C95-8CC540D21F1C}"/>
    <cellStyle name="Normal 173 2 9 2 3" xfId="1038" xr:uid="{025029CF-B52E-49CD-BFBB-53885311D3CC}"/>
    <cellStyle name="Normal 173 2 9 2 3 2" xfId="18745" xr:uid="{9A0376DC-9FD7-42D8-81D0-30C81C4C3BA4}"/>
    <cellStyle name="Normal 173 2 9 2 3 2 2" xfId="29094" xr:uid="{6A942F99-0F9D-4A80-B168-40E464664909}"/>
    <cellStyle name="Normal 173 2 9 2 3 3" xfId="23925" xr:uid="{71947EA7-68E7-4280-8020-1D59F6B344EC}"/>
    <cellStyle name="Normal 173 2 9 2 4" xfId="1039" xr:uid="{2CEE6737-88E7-43FD-AB71-E07894FCFB0A}"/>
    <cellStyle name="Normal 173 2 9 2 4 2" xfId="18746" xr:uid="{5E3FECCA-C267-4D81-AB5D-877353F108B7}"/>
    <cellStyle name="Normal 173 2 9 2 4 2 2" xfId="29095" xr:uid="{3BCDC184-791A-435E-B581-B786985EB581}"/>
    <cellStyle name="Normal 173 2 9 2 4 3" xfId="23926" xr:uid="{B8E21346-04A8-4857-86C2-5E4895A5736C}"/>
    <cellStyle name="Normal 173 2 9 2 5" xfId="18741" xr:uid="{0ACB1780-B11D-4E7D-811A-ECFBA2A420F8}"/>
    <cellStyle name="Normal 173 2 9 2 5 2" xfId="29090" xr:uid="{F5F83970-A8B5-4631-9CDB-5EFBB6AAA333}"/>
    <cellStyle name="Normal 173 2 9 2 6" xfId="23921" xr:uid="{CA0888C4-F7ED-4EE4-A5E5-833E4BAE35C3}"/>
    <cellStyle name="Normal 173 2 9 3" xfId="1040" xr:uid="{D3CF6B4C-DBAB-474B-BE81-744F61A866BE}"/>
    <cellStyle name="Normal 173 2 9 3 2" xfId="1041" xr:uid="{C2870B99-1EB2-4422-A8AE-4123ADBA5160}"/>
    <cellStyle name="Normal 173 2 9 3 2 2" xfId="18748" xr:uid="{34E77BD1-C5FA-4747-BDAA-75D5A90064D2}"/>
    <cellStyle name="Normal 173 2 9 3 2 2 2" xfId="29097" xr:uid="{EDF60DDF-8A80-44EC-BD43-DBF80D71D1B0}"/>
    <cellStyle name="Normal 173 2 9 3 2 3" xfId="23928" xr:uid="{0E89AACF-89BC-4921-89ED-30C9B26A9314}"/>
    <cellStyle name="Normal 173 2 9 3 3" xfId="1042" xr:uid="{7F28D421-2AAA-49C1-AD7A-AA25017BB4A0}"/>
    <cellStyle name="Normal 173 2 9 3 3 2" xfId="18749" xr:uid="{B2F88C05-D1A9-4213-AC0F-71738A0D0EB2}"/>
    <cellStyle name="Normal 173 2 9 3 3 2 2" xfId="29098" xr:uid="{90BBA327-F891-46ED-AF80-491FB269265E}"/>
    <cellStyle name="Normal 173 2 9 3 3 3" xfId="23929" xr:uid="{E13BF5FE-573A-4910-AE72-A87D51E0153F}"/>
    <cellStyle name="Normal 173 2 9 3 4" xfId="18747" xr:uid="{8EA752A4-CFE4-4EE5-B13F-A68261DDD074}"/>
    <cellStyle name="Normal 173 2 9 3 4 2" xfId="29096" xr:uid="{0A3A6F2C-66C3-48AC-99DD-616680DFF5B3}"/>
    <cellStyle name="Normal 173 2 9 3 5" xfId="23927" xr:uid="{EEC749C5-15A8-4C16-BB3A-69FFF9E5EAD6}"/>
    <cellStyle name="Normal 173 2 9 4" xfId="1043" xr:uid="{8037375B-CD4F-4244-AEB3-74B17DF181A3}"/>
    <cellStyle name="Normal 173 2 9 4 2" xfId="18750" xr:uid="{D5A99AE5-5534-4B96-92E5-C3E2C63C0CD8}"/>
    <cellStyle name="Normal 173 2 9 4 2 2" xfId="29099" xr:uid="{092EAA89-5A34-4C19-80BE-6BC7C49DC543}"/>
    <cellStyle name="Normal 173 2 9 4 3" xfId="23930" xr:uid="{066B05BB-8BD9-4F20-B57B-E3EEF5055784}"/>
    <cellStyle name="Normal 173 2 9 5" xfId="1044" xr:uid="{F31B45E9-9465-49B5-BABD-A98C1F7A0D4B}"/>
    <cellStyle name="Normal 173 2 9 5 2" xfId="18751" xr:uid="{CD358316-A0BE-4DA6-8D84-84975AE5C103}"/>
    <cellStyle name="Normal 173 2 9 5 2 2" xfId="29100" xr:uid="{221DF3F2-7D96-4180-B1AC-333FEBED8678}"/>
    <cellStyle name="Normal 173 2 9 5 3" xfId="23931" xr:uid="{8BA69EC3-F245-43EC-9EB7-B3049BF25734}"/>
    <cellStyle name="Normal 173 2 9 6" xfId="18740" xr:uid="{EDA862A0-EB0B-48DA-A30E-F8FE14E28C80}"/>
    <cellStyle name="Normal 173 2 9 6 2" xfId="29089" xr:uid="{40AAB556-241D-4740-8C1C-4BE4B71CDF71}"/>
    <cellStyle name="Normal 173 2 9 7" xfId="23920" xr:uid="{997F4EC7-8353-4795-B56B-EE1C3E7818B4}"/>
    <cellStyle name="Normal 173 20" xfId="1045" xr:uid="{A4C60BF5-8777-4B1A-AD06-69264F13EF45}"/>
    <cellStyle name="Normal 173 20 2" xfId="1046" xr:uid="{E67EA943-1A02-4C89-B823-C68CA2C0E9B2}"/>
    <cellStyle name="Normal 173 20 2 2" xfId="1047" xr:uid="{539F2770-7136-42EB-AC20-0FF7CEFEA546}"/>
    <cellStyle name="Normal 173 20 2 2 2" xfId="1048" xr:uid="{9E1D3F3B-D5B8-41E9-84EB-388AAC9F23ED}"/>
    <cellStyle name="Normal 173 20 2 2 2 2" xfId="18755" xr:uid="{C3D9606E-C2CF-4644-949A-D7F0388C8585}"/>
    <cellStyle name="Normal 173 20 2 2 2 2 2" xfId="29104" xr:uid="{3689B726-B675-4E39-9B64-1FBA8C95EA3E}"/>
    <cellStyle name="Normal 173 20 2 2 2 3" xfId="23935" xr:uid="{2E0AF7F1-CFF7-4AA6-B081-9DD02F9613E7}"/>
    <cellStyle name="Normal 173 20 2 2 3" xfId="1049" xr:uid="{5FE16E55-1664-4C8F-BACA-5EBE707E4CB0}"/>
    <cellStyle name="Normal 173 20 2 2 3 2" xfId="18756" xr:uid="{AF2441FE-110F-451D-8303-2572A8B864E8}"/>
    <cellStyle name="Normal 173 20 2 2 3 2 2" xfId="29105" xr:uid="{11B29EDD-DC29-4325-81D2-CC0D7AC670C5}"/>
    <cellStyle name="Normal 173 20 2 2 3 3" xfId="23936" xr:uid="{DCC8285A-2F25-4E0B-8CF4-D93C50F0C8C2}"/>
    <cellStyle name="Normal 173 20 2 2 4" xfId="18754" xr:uid="{5BF4F8E2-BACE-4E36-919A-80406007F167}"/>
    <cellStyle name="Normal 173 20 2 2 4 2" xfId="29103" xr:uid="{7674072C-1C66-4DD1-83E1-CC87642DBD8F}"/>
    <cellStyle name="Normal 173 20 2 2 5" xfId="23934" xr:uid="{BBFAC5C3-3816-45C2-9DDE-DB4F8805A52A}"/>
    <cellStyle name="Normal 173 20 2 3" xfId="1050" xr:uid="{42DD7ECC-BB97-4E50-BAF7-B4D19A5870E7}"/>
    <cellStyle name="Normal 173 20 2 3 2" xfId="18757" xr:uid="{0A9B17B4-C2F3-41EA-B678-974CDD59EDAA}"/>
    <cellStyle name="Normal 173 20 2 3 2 2" xfId="29106" xr:uid="{34E9EFDD-1E15-4F77-AF63-62C07EEC1718}"/>
    <cellStyle name="Normal 173 20 2 3 3" xfId="23937" xr:uid="{064D02CD-8B9B-4839-8556-DE7F456A0D70}"/>
    <cellStyle name="Normal 173 20 2 4" xfId="1051" xr:uid="{DBE4F811-8753-4246-89A2-51AEFEEBEB2A}"/>
    <cellStyle name="Normal 173 20 2 4 2" xfId="18758" xr:uid="{4FFBDAC2-CC33-4510-B395-39B19F050DF7}"/>
    <cellStyle name="Normal 173 20 2 4 2 2" xfId="29107" xr:uid="{94D08B0F-8103-432E-A986-0499304C4AEC}"/>
    <cellStyle name="Normal 173 20 2 4 3" xfId="23938" xr:uid="{C5B6F20C-6A9F-4D2E-84FA-C799BE7AF28F}"/>
    <cellStyle name="Normal 173 20 2 5" xfId="18753" xr:uid="{E5E66BAD-CB23-4007-AF92-672F33A33268}"/>
    <cellStyle name="Normal 173 20 2 5 2" xfId="29102" xr:uid="{4D33FC00-2E74-4AB3-BB64-C6246FA10F85}"/>
    <cellStyle name="Normal 173 20 2 6" xfId="23933" xr:uid="{ADA25340-A1D7-48D8-BEDC-0B150BFBD2C1}"/>
    <cellStyle name="Normal 173 20 3" xfId="1052" xr:uid="{2F0AB4CD-F1F4-4699-A160-137D509A1E82}"/>
    <cellStyle name="Normal 173 20 3 2" xfId="1053" xr:uid="{D187A5E7-B89C-4C04-96C4-59FCB38B95C9}"/>
    <cellStyle name="Normal 173 20 3 2 2" xfId="18760" xr:uid="{4E091581-A3A2-4181-867A-1F5DAD4ED352}"/>
    <cellStyle name="Normal 173 20 3 2 2 2" xfId="29109" xr:uid="{B339953E-E5F7-4066-B7F4-047A99AC51E8}"/>
    <cellStyle name="Normal 173 20 3 2 3" xfId="23940" xr:uid="{271A2EF3-1AF9-4C7C-B223-C0672FC7C40D}"/>
    <cellStyle name="Normal 173 20 3 3" xfId="1054" xr:uid="{97A6D2FB-3ED5-4FD5-8DCE-9845752FA89B}"/>
    <cellStyle name="Normal 173 20 3 3 2" xfId="18761" xr:uid="{DDF8398D-14AA-461B-93F2-464476351293}"/>
    <cellStyle name="Normal 173 20 3 3 2 2" xfId="29110" xr:uid="{48C45C79-D37E-431F-A830-B3C7B300FAA7}"/>
    <cellStyle name="Normal 173 20 3 3 3" xfId="23941" xr:uid="{8420C074-C5A4-4A2F-8F8C-0C8D8CE63DA6}"/>
    <cellStyle name="Normal 173 20 3 4" xfId="18759" xr:uid="{44A3E723-51A4-41FE-8676-8542A3605CF0}"/>
    <cellStyle name="Normal 173 20 3 4 2" xfId="29108" xr:uid="{90656DB0-5620-4451-BB0D-4D1618BBE52D}"/>
    <cellStyle name="Normal 173 20 3 5" xfId="23939" xr:uid="{40E4491F-1F0C-4475-9CCB-25FF95AEAE96}"/>
    <cellStyle name="Normal 173 20 4" xfId="1055" xr:uid="{5A03ABAB-E353-4DA9-8EC8-341C744D67C8}"/>
    <cellStyle name="Normal 173 20 4 2" xfId="18762" xr:uid="{8FC160F4-D240-4E09-AC16-4EB9157F68F6}"/>
    <cellStyle name="Normal 173 20 4 2 2" xfId="29111" xr:uid="{BE3A90BA-AD3C-4EC7-AA15-CA1E5822DA4B}"/>
    <cellStyle name="Normal 173 20 4 3" xfId="23942" xr:uid="{C0CC5EF9-BEA0-48A5-AB58-E9AA7DF8FC54}"/>
    <cellStyle name="Normal 173 20 5" xfId="1056" xr:uid="{8CAA26F8-41DA-4EDB-A4CB-B74C43527A03}"/>
    <cellStyle name="Normal 173 20 5 2" xfId="18763" xr:uid="{BE9BB9D8-A8D8-4678-8B39-9E77DCC01F6C}"/>
    <cellStyle name="Normal 173 20 5 2 2" xfId="29112" xr:uid="{71769FE4-B324-4F26-90D7-82819FFB9569}"/>
    <cellStyle name="Normal 173 20 5 3" xfId="23943" xr:uid="{0F30CB1E-2101-4A4A-A696-8F596081D4BE}"/>
    <cellStyle name="Normal 173 20 6" xfId="18752" xr:uid="{D40B84D3-37C2-4819-A517-DB75E4D09FFB}"/>
    <cellStyle name="Normal 173 20 6 2" xfId="29101" xr:uid="{F72DB300-9371-4B82-B094-70FEC92213F7}"/>
    <cellStyle name="Normal 173 20 7" xfId="23932" xr:uid="{D61AE43E-E344-4C34-82EB-EE0C22C886B6}"/>
    <cellStyle name="Normal 173 21" xfId="1057" xr:uid="{7EAF6436-B2E7-4F0C-B965-5B2D2A18717F}"/>
    <cellStyle name="Normal 173 21 2" xfId="1058" xr:uid="{7DC2BDFF-8B85-4614-A648-7DABE68CD471}"/>
    <cellStyle name="Normal 173 21 2 2" xfId="1059" xr:uid="{9AC505ED-A680-4595-AFB1-527C7158B584}"/>
    <cellStyle name="Normal 173 21 2 2 2" xfId="1060" xr:uid="{689CA3DC-0931-4770-87AF-D45EF95378FC}"/>
    <cellStyle name="Normal 173 21 2 2 2 2" xfId="18767" xr:uid="{280DB545-B006-43DE-A1FD-25F0A3431CE3}"/>
    <cellStyle name="Normal 173 21 2 2 2 2 2" xfId="29116" xr:uid="{FF8864A6-4EE9-4FAA-AE59-B5069971FB8C}"/>
    <cellStyle name="Normal 173 21 2 2 2 3" xfId="23947" xr:uid="{88AB5D4F-AFDD-45ED-A75F-2FA42DDB47FE}"/>
    <cellStyle name="Normal 173 21 2 2 3" xfId="1061" xr:uid="{349360BF-0760-47F5-B55C-BB7ACCE3E236}"/>
    <cellStyle name="Normal 173 21 2 2 3 2" xfId="18768" xr:uid="{F79D09CE-65DC-473F-ACCD-0B6102FAB279}"/>
    <cellStyle name="Normal 173 21 2 2 3 2 2" xfId="29117" xr:uid="{9F4836F3-F2BB-4E28-BDCB-CA1FD0C37139}"/>
    <cellStyle name="Normal 173 21 2 2 3 3" xfId="23948" xr:uid="{D631D927-ADA9-4C7B-80C8-48DB99BCB4B0}"/>
    <cellStyle name="Normal 173 21 2 2 4" xfId="18766" xr:uid="{79297698-80BC-4C25-BC30-E03D685D866D}"/>
    <cellStyle name="Normal 173 21 2 2 4 2" xfId="29115" xr:uid="{CB7C24E0-6F5D-465D-B9A3-1B907EA6E0E6}"/>
    <cellStyle name="Normal 173 21 2 2 5" xfId="23946" xr:uid="{5F30AFFB-72CA-4EFE-9141-0B5F08792606}"/>
    <cellStyle name="Normal 173 21 2 3" xfId="1062" xr:uid="{CB6FAABD-3675-444A-B477-31091D4ED9EF}"/>
    <cellStyle name="Normal 173 21 2 3 2" xfId="18769" xr:uid="{8541E44C-FAF9-4FBE-B189-1E8F23E314BF}"/>
    <cellStyle name="Normal 173 21 2 3 2 2" xfId="29118" xr:uid="{981C7878-1F72-45A1-AA82-7AC0B3643BAA}"/>
    <cellStyle name="Normal 173 21 2 3 3" xfId="23949" xr:uid="{CDFCDF6A-E0F1-4D7E-AD2E-C1A1BE1078BD}"/>
    <cellStyle name="Normal 173 21 2 4" xfId="1063" xr:uid="{B4BCB40D-F19C-4BE7-B361-BC12CCF2B79F}"/>
    <cellStyle name="Normal 173 21 2 4 2" xfId="18770" xr:uid="{AE787B68-2D45-42E0-BADB-066CA34CBEC5}"/>
    <cellStyle name="Normal 173 21 2 4 2 2" xfId="29119" xr:uid="{39D506A0-4C4A-4DCF-B1DE-EB0266BA0331}"/>
    <cellStyle name="Normal 173 21 2 4 3" xfId="23950" xr:uid="{CDE482D5-8D41-44E5-888B-83A2B9B1F5ED}"/>
    <cellStyle name="Normal 173 21 2 5" xfId="18765" xr:uid="{BC72D0FA-2399-4B6B-BE21-661FE8607885}"/>
    <cellStyle name="Normal 173 21 2 5 2" xfId="29114" xr:uid="{79097EA7-26BA-40F7-8B1D-BF91EBABBCB1}"/>
    <cellStyle name="Normal 173 21 2 6" xfId="23945" xr:uid="{74EB6BED-93F1-42ED-B18E-422BACCBD66E}"/>
    <cellStyle name="Normal 173 21 3" xfId="1064" xr:uid="{DD58D506-1587-423C-BBFF-C5FBABC8556F}"/>
    <cellStyle name="Normal 173 21 3 2" xfId="1065" xr:uid="{0891DCCB-5B09-4AFC-AD85-9AA6F2C4F105}"/>
    <cellStyle name="Normal 173 21 3 2 2" xfId="18772" xr:uid="{9029EA52-A5A4-4500-86C0-F7067D8D3D2E}"/>
    <cellStyle name="Normal 173 21 3 2 2 2" xfId="29121" xr:uid="{6A3286C3-5AB7-4426-9F38-B6FD33785602}"/>
    <cellStyle name="Normal 173 21 3 2 3" xfId="23952" xr:uid="{A3E30A2F-DC8D-4983-BC95-BF7871739F37}"/>
    <cellStyle name="Normal 173 21 3 3" xfId="1066" xr:uid="{CFC03CE8-522B-4B27-B2DB-50BE910AE5FC}"/>
    <cellStyle name="Normal 173 21 3 3 2" xfId="18773" xr:uid="{3D03FA61-41C8-42F3-A5B4-2FF960FFC350}"/>
    <cellStyle name="Normal 173 21 3 3 2 2" xfId="29122" xr:uid="{00C62CFF-2EE6-47FA-ABCD-6C8ECD8BF2BF}"/>
    <cellStyle name="Normal 173 21 3 3 3" xfId="23953" xr:uid="{46E6E5B2-AE65-497A-A57C-1B73330A6435}"/>
    <cellStyle name="Normal 173 21 3 4" xfId="18771" xr:uid="{5E9AE1FE-85EF-4AEE-AB2A-49284C963A03}"/>
    <cellStyle name="Normal 173 21 3 4 2" xfId="29120" xr:uid="{FA7E6891-E7B1-47E2-89F1-0F668B4C9310}"/>
    <cellStyle name="Normal 173 21 3 5" xfId="23951" xr:uid="{F703B793-1AE5-49C0-B665-F18A5D86872B}"/>
    <cellStyle name="Normal 173 21 4" xfId="1067" xr:uid="{4EB8427A-15F5-494B-877F-90DF2C788969}"/>
    <cellStyle name="Normal 173 21 4 2" xfId="18774" xr:uid="{0C04438E-C2C3-45AC-A7ED-2CE9C7E708A4}"/>
    <cellStyle name="Normal 173 21 4 2 2" xfId="29123" xr:uid="{93DFBF69-6CE7-43BC-BCC2-92503C0BC366}"/>
    <cellStyle name="Normal 173 21 4 3" xfId="23954" xr:uid="{38EB8C09-6444-4C0F-BC0A-E331C8212E9C}"/>
    <cellStyle name="Normal 173 21 5" xfId="1068" xr:uid="{12DF5A59-940F-4454-9461-EA9FBAECAC37}"/>
    <cellStyle name="Normal 173 21 5 2" xfId="18775" xr:uid="{E23DDB1D-1AEF-4983-902A-9F028F4A59CD}"/>
    <cellStyle name="Normal 173 21 5 2 2" xfId="29124" xr:uid="{68F5D2BE-C3C1-4193-8F88-1E6BB4458ED6}"/>
    <cellStyle name="Normal 173 21 5 3" xfId="23955" xr:uid="{A42A46ED-1511-4F79-BA2F-F49198418C54}"/>
    <cellStyle name="Normal 173 21 6" xfId="18764" xr:uid="{C43C3A2D-5201-424E-A054-E4E7BAA7CC05}"/>
    <cellStyle name="Normal 173 21 6 2" xfId="29113" xr:uid="{D56F2876-041A-4DAD-91A3-751C9F2196E9}"/>
    <cellStyle name="Normal 173 21 7" xfId="23944" xr:uid="{7DED3282-ED95-407C-9C61-E4EB4DDB7023}"/>
    <cellStyle name="Normal 173 22" xfId="1069" xr:uid="{7ACE3D7C-1532-43BB-A52E-6FADFE7B284F}"/>
    <cellStyle name="Normal 173 22 2" xfId="1070" xr:uid="{9CE6AB9E-A447-4F6F-8654-E0D3C8188DE1}"/>
    <cellStyle name="Normal 173 22 2 2" xfId="1071" xr:uid="{CEDBEB0A-393E-4E1C-AA86-AB0A3C48A385}"/>
    <cellStyle name="Normal 173 22 2 2 2" xfId="1072" xr:uid="{316CA321-16F4-4A2D-97A6-996D8D86ABFB}"/>
    <cellStyle name="Normal 173 22 2 2 2 2" xfId="18779" xr:uid="{E518F512-7987-4034-B601-E4DAFB9260CD}"/>
    <cellStyle name="Normal 173 22 2 2 2 2 2" xfId="29128" xr:uid="{36CB9FE2-8728-4568-AA0D-753C555D4F78}"/>
    <cellStyle name="Normal 173 22 2 2 2 3" xfId="23959" xr:uid="{130643AE-0BA7-438D-BEFC-65D1D9876975}"/>
    <cellStyle name="Normal 173 22 2 2 3" xfId="1073" xr:uid="{BCFCC3DC-210D-44B7-B4D1-8FE2CC1EB54E}"/>
    <cellStyle name="Normal 173 22 2 2 3 2" xfId="18780" xr:uid="{3AED42F7-FAEC-4296-BE1F-CB68156DDFBD}"/>
    <cellStyle name="Normal 173 22 2 2 3 2 2" xfId="29129" xr:uid="{EFE50770-A3CB-4CA6-ADAE-48D4774F9179}"/>
    <cellStyle name="Normal 173 22 2 2 3 3" xfId="23960" xr:uid="{DF670117-C3F7-4A1B-B498-F96346B4FA46}"/>
    <cellStyle name="Normal 173 22 2 2 4" xfId="18778" xr:uid="{EE344A19-ED19-4790-BED3-33A1BC1473EE}"/>
    <cellStyle name="Normal 173 22 2 2 4 2" xfId="29127" xr:uid="{B718B238-D4D9-436B-BD39-E8BAEF822BB8}"/>
    <cellStyle name="Normal 173 22 2 2 5" xfId="23958" xr:uid="{5A53DBFD-85CA-4825-840A-3A28BE849876}"/>
    <cellStyle name="Normal 173 22 2 3" xfId="1074" xr:uid="{7FFCA09B-8278-4EE5-B7B5-0FB85427C34E}"/>
    <cellStyle name="Normal 173 22 2 3 2" xfId="18781" xr:uid="{3FCF044C-6963-4493-8DFC-FA577D6EEA45}"/>
    <cellStyle name="Normal 173 22 2 3 2 2" xfId="29130" xr:uid="{7598C020-2B5D-4804-986C-7B541D4B81AC}"/>
    <cellStyle name="Normal 173 22 2 3 3" xfId="23961" xr:uid="{232861AB-89F9-4EFC-B089-178B3B6A3EB1}"/>
    <cellStyle name="Normal 173 22 2 4" xfId="1075" xr:uid="{5E1F6E80-DE21-4F82-B7E2-751F5F872D0D}"/>
    <cellStyle name="Normal 173 22 2 4 2" xfId="18782" xr:uid="{AAD346B7-BB36-47CC-BB15-94739CC40AB9}"/>
    <cellStyle name="Normal 173 22 2 4 2 2" xfId="29131" xr:uid="{AF4C596A-A337-4D7A-A8C4-28A4E527DD3B}"/>
    <cellStyle name="Normal 173 22 2 4 3" xfId="23962" xr:uid="{E30EFF24-33BE-411A-8C6D-AD18B26D0559}"/>
    <cellStyle name="Normal 173 22 2 5" xfId="18777" xr:uid="{CEB4AB5F-633F-4CB1-A450-0568908D4AD5}"/>
    <cellStyle name="Normal 173 22 2 5 2" xfId="29126" xr:uid="{76388A41-E24B-4BD4-9619-1B7F135CE409}"/>
    <cellStyle name="Normal 173 22 2 6" xfId="23957" xr:uid="{D76F0278-A25B-4C07-B9D5-EA6D8F36CC15}"/>
    <cellStyle name="Normal 173 22 3" xfId="1076" xr:uid="{69E26A10-C90B-4020-8403-49615440110F}"/>
    <cellStyle name="Normal 173 22 3 2" xfId="1077" xr:uid="{784592FF-9968-48C9-9DB8-48AB92CFC4FE}"/>
    <cellStyle name="Normal 173 22 3 2 2" xfId="18784" xr:uid="{5FFA33F9-AEF5-404E-A136-90A5241A254F}"/>
    <cellStyle name="Normal 173 22 3 2 2 2" xfId="29133" xr:uid="{8D2C4549-08B8-4A87-BF9A-89921AC01F9E}"/>
    <cellStyle name="Normal 173 22 3 2 3" xfId="23964" xr:uid="{DEC09EF3-FC5A-4014-8AA1-1C8A38A50DCC}"/>
    <cellStyle name="Normal 173 22 3 3" xfId="1078" xr:uid="{EE345169-6FC3-44BE-8BAB-7EC39BF55606}"/>
    <cellStyle name="Normal 173 22 3 3 2" xfId="18785" xr:uid="{11CBEB75-1191-4029-9F0C-EF2D6301BFA6}"/>
    <cellStyle name="Normal 173 22 3 3 2 2" xfId="29134" xr:uid="{ACF116CF-50D7-49CB-8657-08E2BE455CF0}"/>
    <cellStyle name="Normal 173 22 3 3 3" xfId="23965" xr:uid="{29E81A82-6CDD-4D64-89D0-27107BC39EE9}"/>
    <cellStyle name="Normal 173 22 3 4" xfId="18783" xr:uid="{92BE6EB2-153D-4BB8-B6E7-A17C492E3203}"/>
    <cellStyle name="Normal 173 22 3 4 2" xfId="29132" xr:uid="{CCE33C98-820A-4E26-9493-6307335840C8}"/>
    <cellStyle name="Normal 173 22 3 5" xfId="23963" xr:uid="{CCC4E045-2619-41A8-BFBB-15F9C9161401}"/>
    <cellStyle name="Normal 173 22 4" xfId="1079" xr:uid="{4B6240F8-70E7-4F14-86AF-63C23A0B3683}"/>
    <cellStyle name="Normal 173 22 4 2" xfId="18786" xr:uid="{C27DD8B3-A95E-4E0F-BCF4-E8B80D914F07}"/>
    <cellStyle name="Normal 173 22 4 2 2" xfId="29135" xr:uid="{764CB3B1-956E-4AD0-87A8-84387E59D3DE}"/>
    <cellStyle name="Normal 173 22 4 3" xfId="23966" xr:uid="{8714E711-75AB-4E73-95E2-A43246119DDE}"/>
    <cellStyle name="Normal 173 22 5" xfId="1080" xr:uid="{8DC6F0A3-FD4D-4C21-8B9A-DAA39BC34AB1}"/>
    <cellStyle name="Normal 173 22 5 2" xfId="18787" xr:uid="{A061078E-7D35-4B34-A685-977272CE67D3}"/>
    <cellStyle name="Normal 173 22 5 2 2" xfId="29136" xr:uid="{5EA1EFE3-05BB-46F8-B7A0-B38CB969CBC4}"/>
    <cellStyle name="Normal 173 22 5 3" xfId="23967" xr:uid="{D60084CA-6864-40BE-9089-7DD67354E66F}"/>
    <cellStyle name="Normal 173 22 6" xfId="18776" xr:uid="{3268B618-C614-4597-BF0D-DE6A2664660F}"/>
    <cellStyle name="Normal 173 22 6 2" xfId="29125" xr:uid="{5C856545-68C1-4AD1-ADE0-2C251BC11420}"/>
    <cellStyle name="Normal 173 22 7" xfId="23956" xr:uid="{9D9F808A-7F86-45E4-AED2-0F4BEC2C91F4}"/>
    <cellStyle name="Normal 173 23" xfId="1081" xr:uid="{FE243EB0-50DF-4C59-973F-B09A98FFF633}"/>
    <cellStyle name="Normal 173 23 2" xfId="1082" xr:uid="{A64C008C-39B0-423D-8596-ECD93910B5E5}"/>
    <cellStyle name="Normal 173 23 2 2" xfId="1083" xr:uid="{E6F2DED4-9C5C-4893-A5EC-CD740F2C9D25}"/>
    <cellStyle name="Normal 173 23 2 2 2" xfId="1084" xr:uid="{C9B28827-2A37-49C7-A3A5-2E02F8B59448}"/>
    <cellStyle name="Normal 173 23 2 2 2 2" xfId="18791" xr:uid="{65FE923A-ACBA-486E-A27C-6B5BC736EA22}"/>
    <cellStyle name="Normal 173 23 2 2 2 2 2" xfId="29140" xr:uid="{F868F3D8-B08C-4EE0-AE43-515D5A448DBC}"/>
    <cellStyle name="Normal 173 23 2 2 2 3" xfId="23971" xr:uid="{0479BB7E-82C6-4D2C-A0A2-531059E1ABD0}"/>
    <cellStyle name="Normal 173 23 2 2 3" xfId="1085" xr:uid="{BD0A8D84-587E-4793-AB46-3B75E81BD12B}"/>
    <cellStyle name="Normal 173 23 2 2 3 2" xfId="18792" xr:uid="{6A5A028E-6EF8-4993-A429-86CE1C78A48F}"/>
    <cellStyle name="Normal 173 23 2 2 3 2 2" xfId="29141" xr:uid="{27AB2FC3-F385-4F13-9746-1CDBA6E56B61}"/>
    <cellStyle name="Normal 173 23 2 2 3 3" xfId="23972" xr:uid="{423C5C5D-852E-47D0-A8C0-B4D8D6D9840C}"/>
    <cellStyle name="Normal 173 23 2 2 4" xfId="18790" xr:uid="{DBD2F985-7BAF-4861-B686-6564B5D4FD9E}"/>
    <cellStyle name="Normal 173 23 2 2 4 2" xfId="29139" xr:uid="{681A819D-0C36-4554-9065-A7C3AC246870}"/>
    <cellStyle name="Normal 173 23 2 2 5" xfId="23970" xr:uid="{E6AE71CA-7784-4722-8004-94C1F53DDF61}"/>
    <cellStyle name="Normal 173 23 2 3" xfId="1086" xr:uid="{DFB52008-5F83-4119-BB16-8AAFE182817C}"/>
    <cellStyle name="Normal 173 23 2 3 2" xfId="18793" xr:uid="{899B4ADF-5CF6-47E5-BF1F-F26452B572A3}"/>
    <cellStyle name="Normal 173 23 2 3 2 2" xfId="29142" xr:uid="{1C9FD690-903D-4C01-AB3A-B0B6516C6945}"/>
    <cellStyle name="Normal 173 23 2 3 3" xfId="23973" xr:uid="{C846272F-4413-4270-B664-457B50605211}"/>
    <cellStyle name="Normal 173 23 2 4" xfId="1087" xr:uid="{5000C480-D306-4BB5-B570-FB65D03355EE}"/>
    <cellStyle name="Normal 173 23 2 4 2" xfId="18794" xr:uid="{32C682CE-CE8A-4426-AAFA-3DA84B4B041D}"/>
    <cellStyle name="Normal 173 23 2 4 2 2" xfId="29143" xr:uid="{657107D2-BC8A-4402-AACF-A4AD5EA0923F}"/>
    <cellStyle name="Normal 173 23 2 4 3" xfId="23974" xr:uid="{3904618B-98FE-49EA-A95F-586ECC458530}"/>
    <cellStyle name="Normal 173 23 2 5" xfId="18789" xr:uid="{CC2D7315-1D9E-455F-B436-DBE1F1951F20}"/>
    <cellStyle name="Normal 173 23 2 5 2" xfId="29138" xr:uid="{4F0BF9D9-071B-47B2-9352-FD7706E9E37C}"/>
    <cellStyle name="Normal 173 23 2 6" xfId="23969" xr:uid="{563F7540-310F-4D5B-A0F5-C60D3FE501C7}"/>
    <cellStyle name="Normal 173 23 3" xfId="1088" xr:uid="{4E345EF2-789E-4124-ACB5-36C0146C4197}"/>
    <cellStyle name="Normal 173 23 3 2" xfId="1089" xr:uid="{FCB94C25-8266-4E34-83CA-50422A2C67A8}"/>
    <cellStyle name="Normal 173 23 3 2 2" xfId="18796" xr:uid="{61182C86-6246-4B39-98B7-20FA84F429A4}"/>
    <cellStyle name="Normal 173 23 3 2 2 2" xfId="29145" xr:uid="{372CF5F4-1A98-450B-A2E1-7C9D86D35B5F}"/>
    <cellStyle name="Normal 173 23 3 2 3" xfId="23976" xr:uid="{F099A309-8E5C-4C27-B7E4-B08BF991D8AB}"/>
    <cellStyle name="Normal 173 23 3 3" xfId="1090" xr:uid="{DBBC023E-7778-4358-9309-63B695DC8766}"/>
    <cellStyle name="Normal 173 23 3 3 2" xfId="18797" xr:uid="{096EF3B9-026D-4730-8162-406596C43D63}"/>
    <cellStyle name="Normal 173 23 3 3 2 2" xfId="29146" xr:uid="{AE1C8D20-6242-42BB-AFE8-E6DE772D6065}"/>
    <cellStyle name="Normal 173 23 3 3 3" xfId="23977" xr:uid="{4FD3C29C-2510-4728-831D-70D50087E1C9}"/>
    <cellStyle name="Normal 173 23 3 4" xfId="18795" xr:uid="{77B5E40C-FF29-4AFC-A762-2EE29F0A25E4}"/>
    <cellStyle name="Normal 173 23 3 4 2" xfId="29144" xr:uid="{3A27B33F-2571-4D74-9F0F-410CCAFB6509}"/>
    <cellStyle name="Normal 173 23 3 5" xfId="23975" xr:uid="{74D03C1D-7C2D-459F-8335-FF9E69DEBA06}"/>
    <cellStyle name="Normal 173 23 4" xfId="1091" xr:uid="{55BAF1BE-1AF5-4530-85C2-AA6F9D98FD4A}"/>
    <cellStyle name="Normal 173 23 4 2" xfId="18798" xr:uid="{FD57E56E-3694-43A1-92DA-C2050B4A5850}"/>
    <cellStyle name="Normal 173 23 4 2 2" xfId="29147" xr:uid="{CB8CF244-6E6E-4238-AA93-CB70D692A8FF}"/>
    <cellStyle name="Normal 173 23 4 3" xfId="23978" xr:uid="{70FFF868-A75B-4EDA-B7A0-80A388F28D31}"/>
    <cellStyle name="Normal 173 23 5" xfId="1092" xr:uid="{ADA8031A-11A1-407D-AD56-C4517FAF367C}"/>
    <cellStyle name="Normal 173 23 5 2" xfId="18799" xr:uid="{5A0C0B86-4D7C-4DB7-9B54-AE84B14DAC80}"/>
    <cellStyle name="Normal 173 23 5 2 2" xfId="29148" xr:uid="{CFD9E135-0835-4048-AB0F-CF5248C4FDD5}"/>
    <cellStyle name="Normal 173 23 5 3" xfId="23979" xr:uid="{8BB90202-E010-4643-9809-C4D40C63E8FB}"/>
    <cellStyle name="Normal 173 23 6" xfId="18788" xr:uid="{6114D7DA-98EE-4958-BE9D-0A7E8DD5961F}"/>
    <cellStyle name="Normal 173 23 6 2" xfId="29137" xr:uid="{5AEFFA0C-FB6C-4945-94CA-001F51090DC1}"/>
    <cellStyle name="Normal 173 23 7" xfId="23968" xr:uid="{7B460D38-A7D3-446B-9C23-303263BBBAAE}"/>
    <cellStyle name="Normal 173 24" xfId="1093" xr:uid="{8519482F-6D8B-455E-8457-A0ECAB125125}"/>
    <cellStyle name="Normal 173 24 2" xfId="1094" xr:uid="{46812F95-9856-4263-8985-562C49B2B702}"/>
    <cellStyle name="Normal 173 24 2 2" xfId="1095" xr:uid="{A5A0393D-48A0-4A62-9A85-660F5A9C9928}"/>
    <cellStyle name="Normal 173 24 2 2 2" xfId="18802" xr:uid="{E9DB4501-9C3A-450A-85AC-BFAEAE60329C}"/>
    <cellStyle name="Normal 173 24 2 2 2 2" xfId="29151" xr:uid="{B8DC2A2B-E36D-4C35-AADA-032A8F5E6D8C}"/>
    <cellStyle name="Normal 173 24 2 2 3" xfId="23982" xr:uid="{0568BC77-7AB9-4E55-B5C4-FDD8B0E11846}"/>
    <cellStyle name="Normal 173 24 2 3" xfId="1096" xr:uid="{8CB81812-A2E6-40AE-B3AA-8F9B05D1143E}"/>
    <cellStyle name="Normal 173 24 2 3 2" xfId="18803" xr:uid="{94B990FD-305D-4880-B094-BE8747236C0D}"/>
    <cellStyle name="Normal 173 24 2 3 2 2" xfId="29152" xr:uid="{8C2FE8D0-007B-42B0-9E38-4EB78AC8DA1E}"/>
    <cellStyle name="Normal 173 24 2 3 3" xfId="23983" xr:uid="{C2419046-879E-4189-A4A0-4EB1773D4B73}"/>
    <cellStyle name="Normal 173 24 2 4" xfId="18801" xr:uid="{CBE7D370-C132-40D1-8055-B2753CD12FD3}"/>
    <cellStyle name="Normal 173 24 2 4 2" xfId="29150" xr:uid="{BABE2582-5538-4F76-9862-DC2CAC50BA6C}"/>
    <cellStyle name="Normal 173 24 2 5" xfId="23981" xr:uid="{F5B142E9-5A78-4552-98D4-ADAD34966CA5}"/>
    <cellStyle name="Normal 173 24 3" xfId="1097" xr:uid="{F134331F-F6F1-4BC9-A685-3E0C3BA7170F}"/>
    <cellStyle name="Normal 173 24 3 2" xfId="18804" xr:uid="{F5BFDAF9-9432-46FE-BC94-BAF89A62557C}"/>
    <cellStyle name="Normal 173 24 3 2 2" xfId="29153" xr:uid="{93C1ACF2-A84A-4988-9D3F-B915F693DC34}"/>
    <cellStyle name="Normal 173 24 3 3" xfId="23984" xr:uid="{B633A193-B9F3-47CB-8098-CD2FBFA35766}"/>
    <cellStyle name="Normal 173 24 4" xfId="1098" xr:uid="{45339624-B8FB-4E0A-A384-6BC1B9450243}"/>
    <cellStyle name="Normal 173 24 4 2" xfId="18805" xr:uid="{9D1299D4-EA32-4640-872B-1B517A528244}"/>
    <cellStyle name="Normal 173 24 4 2 2" xfId="29154" xr:uid="{CC42B5E4-4A67-4EF5-889F-DE631EC53642}"/>
    <cellStyle name="Normal 173 24 4 3" xfId="23985" xr:uid="{F28F34BD-DE74-4A46-A24F-3EBEFBDD4C09}"/>
    <cellStyle name="Normal 173 24 5" xfId="18800" xr:uid="{AEFF58A1-3AF5-42A0-89D9-9A5CC68E2B16}"/>
    <cellStyle name="Normal 173 24 5 2" xfId="29149" xr:uid="{E4B3241E-CD54-492A-A6A9-DB476F002645}"/>
    <cellStyle name="Normal 173 24 6" xfId="23980" xr:uid="{619CF744-0C6F-46F9-89E0-DD5B8CC5BB2F}"/>
    <cellStyle name="Normal 173 25" xfId="1099" xr:uid="{41665FB2-1F7D-4DD5-B939-BD83D8F22830}"/>
    <cellStyle name="Normal 173 25 2" xfId="1100" xr:uid="{5ED83D43-F6AF-4090-90AD-5F008938214E}"/>
    <cellStyle name="Normal 173 25 2 2" xfId="18807" xr:uid="{F0604F92-5141-4276-829F-08C1864C54F8}"/>
    <cellStyle name="Normal 173 25 2 2 2" xfId="29156" xr:uid="{4F055B86-20CC-480F-BDCD-8C7E6846176A}"/>
    <cellStyle name="Normal 173 25 2 3" xfId="23987" xr:uid="{5A4D6A64-438A-4FE2-9C82-89F31F736FC3}"/>
    <cellStyle name="Normal 173 25 3" xfId="1101" xr:uid="{A42BBF19-F72B-443E-B179-5DE7588C59BA}"/>
    <cellStyle name="Normal 173 25 3 2" xfId="18808" xr:uid="{496076DB-8A6C-45EA-9ABA-5D920C0B97D0}"/>
    <cellStyle name="Normal 173 25 3 2 2" xfId="29157" xr:uid="{2D9FA969-7A0A-4756-AE31-4B5EF8C83AC7}"/>
    <cellStyle name="Normal 173 25 3 3" xfId="23988" xr:uid="{D76E40AF-4B75-4458-A51F-A38E1E4BD7F0}"/>
    <cellStyle name="Normal 173 25 4" xfId="18806" xr:uid="{666E7049-57E2-4A49-BD20-4E6DB1CB7EF7}"/>
    <cellStyle name="Normal 173 25 4 2" xfId="29155" xr:uid="{7F9972EC-342F-4906-99CA-A2047DF60943}"/>
    <cellStyle name="Normal 173 25 5" xfId="23986" xr:uid="{B3866BD2-276C-4D6B-9194-3124E0DA54F1}"/>
    <cellStyle name="Normal 173 26" xfId="1102" xr:uid="{2977350E-2459-4BE3-917F-A9B4051852CF}"/>
    <cellStyle name="Normal 173 26 2" xfId="18809" xr:uid="{5BA624A1-4ED8-4B0A-956F-DC793B7D75CF}"/>
    <cellStyle name="Normal 173 26 2 2" xfId="29158" xr:uid="{23A22D0D-B9A8-4457-93F9-A0BC708DC8B8}"/>
    <cellStyle name="Normal 173 26 3" xfId="23989" xr:uid="{C35B98A5-DBAD-4141-ACB8-B259C62016EB}"/>
    <cellStyle name="Normal 173 27" xfId="1103" xr:uid="{8F3E7C1A-6F59-408D-AC57-25BDD90BE428}"/>
    <cellStyle name="Normal 173 27 2" xfId="18810" xr:uid="{89433B74-E252-474C-A768-EF0A2078E8C9}"/>
    <cellStyle name="Normal 173 27 2 2" xfId="29159" xr:uid="{FC1A13CB-CB90-4418-B0B8-F38A3257149B}"/>
    <cellStyle name="Normal 173 27 3" xfId="23990" xr:uid="{A59E4948-24BD-419C-983D-6C8F0933A11F}"/>
    <cellStyle name="Normal 173 28" xfId="1104" xr:uid="{0C6347B5-95C0-4890-B02C-D715E86A052E}"/>
    <cellStyle name="Normal 173 28 2" xfId="18811" xr:uid="{04EB2ADE-231C-43E8-8635-EBEE2AF7D5BE}"/>
    <cellStyle name="Normal 173 28 2 2" xfId="29160" xr:uid="{6F1A54E5-3253-4B22-AD5E-996E59F30DFE}"/>
    <cellStyle name="Normal 173 28 3" xfId="23991" xr:uid="{A8A9F9E9-8F7C-470B-AB93-3E02DC847201}"/>
    <cellStyle name="Normal 173 29" xfId="18403" xr:uid="{61D041AC-EB43-4D0E-B0EF-B7D1BF2CC5C1}"/>
    <cellStyle name="Normal 173 29 2" xfId="28752" xr:uid="{ADFB3C66-386A-41C4-A9C6-9E1C8A98D8F2}"/>
    <cellStyle name="Normal 173 3" xfId="1105" xr:uid="{39273C8C-4E00-46B7-B6FF-B554249BE40E}"/>
    <cellStyle name="Normal 173 3 10" xfId="1106" xr:uid="{7D8B48C8-F90B-4795-BA9A-18F2FD0EE361}"/>
    <cellStyle name="Normal 173 3 10 2" xfId="1107" xr:uid="{8DB7FCC3-0F98-4D77-B3DD-F0818D08FE8A}"/>
    <cellStyle name="Normal 173 3 10 2 2" xfId="1108" xr:uid="{1C49D33C-32D7-49EA-8745-4778F25FD02F}"/>
    <cellStyle name="Normal 173 3 10 2 2 2" xfId="1109" xr:uid="{3E27F427-22F3-4804-B20C-F9495C97BBBB}"/>
    <cellStyle name="Normal 173 3 10 2 2 2 2" xfId="18816" xr:uid="{8E2CC54E-3668-47EC-A70F-AF28FA633178}"/>
    <cellStyle name="Normal 173 3 10 2 2 2 2 2" xfId="29165" xr:uid="{B951BCCC-5583-4304-AA17-C44F879AF1DB}"/>
    <cellStyle name="Normal 173 3 10 2 2 2 3" xfId="23996" xr:uid="{17DFC8F7-4203-4FA0-96B2-7AC587723673}"/>
    <cellStyle name="Normal 173 3 10 2 2 3" xfId="1110" xr:uid="{7A64A672-6FD6-447D-AEAC-98ACCA4DC504}"/>
    <cellStyle name="Normal 173 3 10 2 2 3 2" xfId="18817" xr:uid="{819BE562-0522-472C-8C78-F53EAAA6010B}"/>
    <cellStyle name="Normal 173 3 10 2 2 3 2 2" xfId="29166" xr:uid="{BCC67560-BFC3-480D-A65C-1AEBF4C0994F}"/>
    <cellStyle name="Normal 173 3 10 2 2 3 3" xfId="23997" xr:uid="{9405F82B-15A0-488E-9824-D791C14F2640}"/>
    <cellStyle name="Normal 173 3 10 2 2 4" xfId="18815" xr:uid="{24E70677-EC11-49FE-988F-649203E56256}"/>
    <cellStyle name="Normal 173 3 10 2 2 4 2" xfId="29164" xr:uid="{359AEE46-A77E-4C85-97C8-A721260E5443}"/>
    <cellStyle name="Normal 173 3 10 2 2 5" xfId="23995" xr:uid="{3A020A35-6E86-40A6-93BD-633150700C6D}"/>
    <cellStyle name="Normal 173 3 10 2 3" xfId="1111" xr:uid="{574AE4B8-5700-46A2-A358-BD5B3DFF1B93}"/>
    <cellStyle name="Normal 173 3 10 2 3 2" xfId="18818" xr:uid="{81B3FCBA-BC4A-4CA4-880A-79AB44C887A7}"/>
    <cellStyle name="Normal 173 3 10 2 3 2 2" xfId="29167" xr:uid="{3161B95E-B87C-48C0-9ED7-9A255555C237}"/>
    <cellStyle name="Normal 173 3 10 2 3 3" xfId="23998" xr:uid="{0DEF1E29-7219-4E7A-9BE2-8134301AF1AD}"/>
    <cellStyle name="Normal 173 3 10 2 4" xfId="1112" xr:uid="{B6A64B6E-B754-428D-B535-145CB06B1AE2}"/>
    <cellStyle name="Normal 173 3 10 2 4 2" xfId="18819" xr:uid="{491F1463-A91C-491E-B546-E553790259F3}"/>
    <cellStyle name="Normal 173 3 10 2 4 2 2" xfId="29168" xr:uid="{602A6E4B-E10A-47AA-8557-2B41FEE653F5}"/>
    <cellStyle name="Normal 173 3 10 2 4 3" xfId="23999" xr:uid="{4C47C3A4-E91E-4418-8651-139E7DC5E0A5}"/>
    <cellStyle name="Normal 173 3 10 2 5" xfId="18814" xr:uid="{5E10524D-65D2-456E-8923-8176D525D76F}"/>
    <cellStyle name="Normal 173 3 10 2 5 2" xfId="29163" xr:uid="{6A39870D-E44B-47AE-9853-BF5E64F2347F}"/>
    <cellStyle name="Normal 173 3 10 2 6" xfId="23994" xr:uid="{C41DBA84-A416-48E8-86BE-5C4AE526F9D6}"/>
    <cellStyle name="Normal 173 3 10 3" xfId="1113" xr:uid="{A2132E9E-82F6-4678-B1F0-CE5C96D0CDF7}"/>
    <cellStyle name="Normal 173 3 10 3 2" xfId="1114" xr:uid="{11B77156-6DA7-451D-B306-4EA893DDA101}"/>
    <cellStyle name="Normal 173 3 10 3 2 2" xfId="18821" xr:uid="{36DAEC2E-6AEA-4165-9212-B4C14C1D27AC}"/>
    <cellStyle name="Normal 173 3 10 3 2 2 2" xfId="29170" xr:uid="{347F624B-AE46-4F6E-850D-302769F52A74}"/>
    <cellStyle name="Normal 173 3 10 3 2 3" xfId="24001" xr:uid="{3AEA85B5-C9D7-4BF2-B79C-D73CAC5EED98}"/>
    <cellStyle name="Normal 173 3 10 3 3" xfId="1115" xr:uid="{1AF4D246-C466-4D61-B4D5-43E0176C3C07}"/>
    <cellStyle name="Normal 173 3 10 3 3 2" xfId="18822" xr:uid="{B2140D21-E290-4A12-9200-3CF50C175071}"/>
    <cellStyle name="Normal 173 3 10 3 3 2 2" xfId="29171" xr:uid="{C8C4CF92-AC00-4C82-92EB-165597036319}"/>
    <cellStyle name="Normal 173 3 10 3 3 3" xfId="24002" xr:uid="{B31C5DE7-7A6D-42CE-8ACD-2AA292B54FE7}"/>
    <cellStyle name="Normal 173 3 10 3 4" xfId="18820" xr:uid="{4D1A432B-5246-4C89-9815-FCC2FFFAB632}"/>
    <cellStyle name="Normal 173 3 10 3 4 2" xfId="29169" xr:uid="{EB57FAC7-349D-4BC0-BC46-2EE525E90B2C}"/>
    <cellStyle name="Normal 173 3 10 3 5" xfId="24000" xr:uid="{895A70B3-8760-4B08-B7AB-8B3A7338527C}"/>
    <cellStyle name="Normal 173 3 10 4" xfId="1116" xr:uid="{40A93C7A-2350-4145-83BC-2A1E8CA9B29B}"/>
    <cellStyle name="Normal 173 3 10 4 2" xfId="18823" xr:uid="{73A741A7-DDFC-47BA-A0FA-D562BE062425}"/>
    <cellStyle name="Normal 173 3 10 4 2 2" xfId="29172" xr:uid="{6633ABB9-50DE-415E-AB0E-A30D6215B553}"/>
    <cellStyle name="Normal 173 3 10 4 3" xfId="24003" xr:uid="{2C518D03-0005-4193-9E31-7C7CA5504150}"/>
    <cellStyle name="Normal 173 3 10 5" xfId="1117" xr:uid="{8142AE8F-6F37-4998-BFBF-A14C2FB07457}"/>
    <cellStyle name="Normal 173 3 10 5 2" xfId="18824" xr:uid="{E72FB270-AA51-4BCA-9455-9343D91E7917}"/>
    <cellStyle name="Normal 173 3 10 5 2 2" xfId="29173" xr:uid="{846F7A15-D520-4F6F-ACF7-C27DD67BE8B4}"/>
    <cellStyle name="Normal 173 3 10 5 3" xfId="24004" xr:uid="{348BE58B-838F-4A4C-AEF8-BDDB03E51CD0}"/>
    <cellStyle name="Normal 173 3 10 6" xfId="18813" xr:uid="{7F34EFE9-C312-4489-8D3E-27F6EB769ED0}"/>
    <cellStyle name="Normal 173 3 10 6 2" xfId="29162" xr:uid="{6260BDC3-9125-45A7-816F-79FA301C04B7}"/>
    <cellStyle name="Normal 173 3 10 7" xfId="23993" xr:uid="{2EF93AC3-A429-46A9-AC67-0255340958FE}"/>
    <cellStyle name="Normal 173 3 11" xfId="1118" xr:uid="{CEBDC3BE-BCC2-4CAD-8EB2-667F59048C08}"/>
    <cellStyle name="Normal 173 3 11 2" xfId="1119" xr:uid="{C098F89B-A59D-40F8-AEB6-F4D6C7D05065}"/>
    <cellStyle name="Normal 173 3 11 2 2" xfId="1120" xr:uid="{8C3BC593-D891-4842-AEA7-4483ADB704E1}"/>
    <cellStyle name="Normal 173 3 11 2 2 2" xfId="1121" xr:uid="{6B379D2C-B5AC-4E07-8977-2C1E2C4F3679}"/>
    <cellStyle name="Normal 173 3 11 2 2 2 2" xfId="18828" xr:uid="{D50EDEC4-1B95-489A-8375-267BBF88F1B1}"/>
    <cellStyle name="Normal 173 3 11 2 2 2 2 2" xfId="29177" xr:uid="{FACC89A8-95CA-4D72-AF1E-172D4CFBA3B4}"/>
    <cellStyle name="Normal 173 3 11 2 2 2 3" xfId="24008" xr:uid="{A34A6FD5-CC0A-49C8-9D8B-87758ECAA0E8}"/>
    <cellStyle name="Normal 173 3 11 2 2 3" xfId="1122" xr:uid="{853DE0B5-19B0-4CB3-8D66-97E18129BD0A}"/>
    <cellStyle name="Normal 173 3 11 2 2 3 2" xfId="18829" xr:uid="{92B47160-B4DF-4B59-AFC9-CD8508337D03}"/>
    <cellStyle name="Normal 173 3 11 2 2 3 2 2" xfId="29178" xr:uid="{21064857-69D8-46CE-98E8-2E7467D39A92}"/>
    <cellStyle name="Normal 173 3 11 2 2 3 3" xfId="24009" xr:uid="{8199B741-0E2B-4E31-8FA0-B4B846FC6EB0}"/>
    <cellStyle name="Normal 173 3 11 2 2 4" xfId="18827" xr:uid="{9E191F95-23C9-4007-9FE8-045682FBF7F9}"/>
    <cellStyle name="Normal 173 3 11 2 2 4 2" xfId="29176" xr:uid="{28779A76-8994-40A9-9521-1DA90A472768}"/>
    <cellStyle name="Normal 173 3 11 2 2 5" xfId="24007" xr:uid="{50CF6204-17E6-468D-A2C8-C97E1898B389}"/>
    <cellStyle name="Normal 173 3 11 2 3" xfId="1123" xr:uid="{359BACC7-1FA1-41E3-91E2-9C45147A3A4A}"/>
    <cellStyle name="Normal 173 3 11 2 3 2" xfId="18830" xr:uid="{729C14A4-2491-4FCB-9CF8-390F3F2E558A}"/>
    <cellStyle name="Normal 173 3 11 2 3 2 2" xfId="29179" xr:uid="{8BD60590-F3C8-4F07-BD95-43EAED3C2F9A}"/>
    <cellStyle name="Normal 173 3 11 2 3 3" xfId="24010" xr:uid="{011A311D-23F4-4867-B39D-47AFDE0F96CA}"/>
    <cellStyle name="Normal 173 3 11 2 4" xfId="1124" xr:uid="{36ABF82E-D59C-457B-B0F1-25AEA3CCD569}"/>
    <cellStyle name="Normal 173 3 11 2 4 2" xfId="18831" xr:uid="{586035E8-4B74-4706-994E-D1F8357C3383}"/>
    <cellStyle name="Normal 173 3 11 2 4 2 2" xfId="29180" xr:uid="{2FD600BF-F3EF-4853-A126-58EC935F5352}"/>
    <cellStyle name="Normal 173 3 11 2 4 3" xfId="24011" xr:uid="{8EB9E547-6BCA-44B8-B010-4F062897966D}"/>
    <cellStyle name="Normal 173 3 11 2 5" xfId="18826" xr:uid="{5ACA14CE-04A1-4E6B-BFB0-5D20F58551D5}"/>
    <cellStyle name="Normal 173 3 11 2 5 2" xfId="29175" xr:uid="{E55A5DD2-4523-49C6-BE1B-5360242C865B}"/>
    <cellStyle name="Normal 173 3 11 2 6" xfId="24006" xr:uid="{DF5C9884-65C2-49BA-A3DC-8B6A44113A23}"/>
    <cellStyle name="Normal 173 3 11 3" xfId="1125" xr:uid="{DB93D5D3-9E58-4805-9F31-2B2F6AA2DC8F}"/>
    <cellStyle name="Normal 173 3 11 3 2" xfId="1126" xr:uid="{D590892A-D7AF-4A8A-90C5-A50095577D99}"/>
    <cellStyle name="Normal 173 3 11 3 2 2" xfId="18833" xr:uid="{5F6B1CE7-F4A4-46EC-8F47-4F85AB68AC35}"/>
    <cellStyle name="Normal 173 3 11 3 2 2 2" xfId="29182" xr:uid="{04B08FAD-B0F5-4462-B158-6918D90E959F}"/>
    <cellStyle name="Normal 173 3 11 3 2 3" xfId="24013" xr:uid="{96FF5240-1441-47A2-AB78-CFD1B10E4BF7}"/>
    <cellStyle name="Normal 173 3 11 3 3" xfId="1127" xr:uid="{C9E0816F-7F43-418E-A088-7FAB130D385C}"/>
    <cellStyle name="Normal 173 3 11 3 3 2" xfId="18834" xr:uid="{8C7F6571-0F2E-4D7F-9A84-2D2E00E3748C}"/>
    <cellStyle name="Normal 173 3 11 3 3 2 2" xfId="29183" xr:uid="{972748CE-7D92-4DC8-B39E-266F915E321D}"/>
    <cellStyle name="Normal 173 3 11 3 3 3" xfId="24014" xr:uid="{338A3FB2-29A9-4F38-9982-C3897E976AA8}"/>
    <cellStyle name="Normal 173 3 11 3 4" xfId="18832" xr:uid="{FC8D39C8-001E-4625-970C-B7FEF9354DF4}"/>
    <cellStyle name="Normal 173 3 11 3 4 2" xfId="29181" xr:uid="{E30F25DE-3437-4FFA-BE30-B226269E0499}"/>
    <cellStyle name="Normal 173 3 11 3 5" xfId="24012" xr:uid="{3F9A48A6-E2FA-4A34-8E09-9B8C63C52467}"/>
    <cellStyle name="Normal 173 3 11 4" xfId="1128" xr:uid="{7EBE7CA7-53F7-4FCD-A373-B34D07A9F895}"/>
    <cellStyle name="Normal 173 3 11 4 2" xfId="18835" xr:uid="{1C810452-5AC1-4E99-BAF4-ADBE12021027}"/>
    <cellStyle name="Normal 173 3 11 4 2 2" xfId="29184" xr:uid="{53683E81-D4E0-48F9-BC75-659F54F18C35}"/>
    <cellStyle name="Normal 173 3 11 4 3" xfId="24015" xr:uid="{B00E176D-379B-4BE4-9EAB-3565BCBDE7DF}"/>
    <cellStyle name="Normal 173 3 11 5" xfId="1129" xr:uid="{747CB1C8-3A50-4C31-B28C-F00774F2D50B}"/>
    <cellStyle name="Normal 173 3 11 5 2" xfId="18836" xr:uid="{83A75FC8-A6EA-4AAA-BE00-52C8980DC75B}"/>
    <cellStyle name="Normal 173 3 11 5 2 2" xfId="29185" xr:uid="{D69BA65B-A0AE-451B-BC6C-1ED6E608FD51}"/>
    <cellStyle name="Normal 173 3 11 5 3" xfId="24016" xr:uid="{86C5B6A9-001E-4A08-A232-490D03FE4B36}"/>
    <cellStyle name="Normal 173 3 11 6" xfId="18825" xr:uid="{C20CC67C-1406-4BAB-AA59-3EB0FD956BCC}"/>
    <cellStyle name="Normal 173 3 11 6 2" xfId="29174" xr:uid="{A9363B53-BECE-4B52-9BDD-D2D7535C6A69}"/>
    <cellStyle name="Normal 173 3 11 7" xfId="24005" xr:uid="{AC0BD378-6FFE-434F-819F-85EBA8A3E3D4}"/>
    <cellStyle name="Normal 173 3 12" xfId="1130" xr:uid="{F57EB4F6-F55F-4931-81EE-F7A1F244C044}"/>
    <cellStyle name="Normal 173 3 12 2" xfId="1131" xr:uid="{87796495-2229-4EF3-9AA0-D280A47742A8}"/>
    <cellStyle name="Normal 173 3 12 2 2" xfId="1132" xr:uid="{3BB49525-FC21-4A39-81C2-9366AF9C2488}"/>
    <cellStyle name="Normal 173 3 12 2 2 2" xfId="1133" xr:uid="{6623E175-AC5A-4335-9F05-23BAA0F28677}"/>
    <cellStyle name="Normal 173 3 12 2 2 2 2" xfId="18840" xr:uid="{2DB2138A-0DC9-4183-A3AC-18AB796E5559}"/>
    <cellStyle name="Normal 173 3 12 2 2 2 2 2" xfId="29189" xr:uid="{00357366-9A09-4FE0-BE17-7ED8A4C7A3E1}"/>
    <cellStyle name="Normal 173 3 12 2 2 2 3" xfId="24020" xr:uid="{3CB1565E-1E19-4266-8A72-3FB09145E195}"/>
    <cellStyle name="Normal 173 3 12 2 2 3" xfId="1134" xr:uid="{02865FB1-7246-4964-84A5-440B5CE5741A}"/>
    <cellStyle name="Normal 173 3 12 2 2 3 2" xfId="18841" xr:uid="{D4D032F5-B7EB-42F6-9BCD-0B4EA5723AE5}"/>
    <cellStyle name="Normal 173 3 12 2 2 3 2 2" xfId="29190" xr:uid="{B899CB42-5435-43EA-8B82-07D15FBC9886}"/>
    <cellStyle name="Normal 173 3 12 2 2 3 3" xfId="24021" xr:uid="{274FA575-AA19-40CF-8AFA-C8C9D944B29C}"/>
    <cellStyle name="Normal 173 3 12 2 2 4" xfId="18839" xr:uid="{3A2DAD6D-69F6-4292-B097-73C64BEA8B4E}"/>
    <cellStyle name="Normal 173 3 12 2 2 4 2" xfId="29188" xr:uid="{EF276FDF-5CBD-47F3-9FBF-CEA339FB485F}"/>
    <cellStyle name="Normal 173 3 12 2 2 5" xfId="24019" xr:uid="{38425338-F927-4C18-BC24-09F5042BABFC}"/>
    <cellStyle name="Normal 173 3 12 2 3" xfId="1135" xr:uid="{0D34D7C1-5162-4014-A209-CB914D492ADE}"/>
    <cellStyle name="Normal 173 3 12 2 3 2" xfId="18842" xr:uid="{0430E391-74CC-424F-8D8C-55C5E13C2981}"/>
    <cellStyle name="Normal 173 3 12 2 3 2 2" xfId="29191" xr:uid="{89D8415A-7296-424D-90FD-8EB4523EA652}"/>
    <cellStyle name="Normal 173 3 12 2 3 3" xfId="24022" xr:uid="{ADE0F51E-7D68-43A1-BD6A-A681B0322560}"/>
    <cellStyle name="Normal 173 3 12 2 4" xfId="1136" xr:uid="{BAF55B9C-081B-459E-A3F4-C1D6B65C158F}"/>
    <cellStyle name="Normal 173 3 12 2 4 2" xfId="18843" xr:uid="{C3701FDE-DB1C-4899-8228-24AAE61BEC29}"/>
    <cellStyle name="Normal 173 3 12 2 4 2 2" xfId="29192" xr:uid="{90D3E8E0-032E-4BD5-A9E0-1C5B265D6A35}"/>
    <cellStyle name="Normal 173 3 12 2 4 3" xfId="24023" xr:uid="{E0D0DD3D-1E0B-4F0E-9F87-8107278B7339}"/>
    <cellStyle name="Normal 173 3 12 2 5" xfId="18838" xr:uid="{4D69D50E-C00A-40D8-A953-DCF7A2FC8CE6}"/>
    <cellStyle name="Normal 173 3 12 2 5 2" xfId="29187" xr:uid="{870BBEDB-14FB-4619-9F84-0C64AE93CB99}"/>
    <cellStyle name="Normal 173 3 12 2 6" xfId="24018" xr:uid="{1AD4C1C3-3CBF-4010-964E-9F2AA91C13EA}"/>
    <cellStyle name="Normal 173 3 12 3" xfId="1137" xr:uid="{1A38A6F6-14C7-4DBB-87B7-4C89ED0DA0F2}"/>
    <cellStyle name="Normal 173 3 12 3 2" xfId="1138" xr:uid="{6DF7381A-161E-4B97-A1EE-DD79E2D699BB}"/>
    <cellStyle name="Normal 173 3 12 3 2 2" xfId="18845" xr:uid="{762DF978-4E41-4186-8F0B-A370DB8FFBD0}"/>
    <cellStyle name="Normal 173 3 12 3 2 2 2" xfId="29194" xr:uid="{D9EF086A-8C62-4F48-81BC-B78FFC9B7AAD}"/>
    <cellStyle name="Normal 173 3 12 3 2 3" xfId="24025" xr:uid="{2E64744E-3F1C-43E6-B332-5511986C100B}"/>
    <cellStyle name="Normal 173 3 12 3 3" xfId="1139" xr:uid="{557C48E9-E48C-4DCD-9A8C-6248857DA2B9}"/>
    <cellStyle name="Normal 173 3 12 3 3 2" xfId="18846" xr:uid="{E0A44AFA-4BAB-424F-8D70-A0B40A5E3553}"/>
    <cellStyle name="Normal 173 3 12 3 3 2 2" xfId="29195" xr:uid="{BF85BA03-CE74-4A6C-9C08-7F447836F11C}"/>
    <cellStyle name="Normal 173 3 12 3 3 3" xfId="24026" xr:uid="{3AE851E6-3D19-4E51-9D6D-2D954B770C10}"/>
    <cellStyle name="Normal 173 3 12 3 4" xfId="18844" xr:uid="{51EA03F9-D5D3-434C-9474-CEF9F0618284}"/>
    <cellStyle name="Normal 173 3 12 3 4 2" xfId="29193" xr:uid="{42BD5FEE-FE7B-4908-B6BD-C850EF55AAB6}"/>
    <cellStyle name="Normal 173 3 12 3 5" xfId="24024" xr:uid="{31CBE2A9-B8D1-495E-9B78-3CD9E62B4D25}"/>
    <cellStyle name="Normal 173 3 12 4" xfId="1140" xr:uid="{FBD348C1-1606-41CC-BEF8-452D31E33B4E}"/>
    <cellStyle name="Normal 173 3 12 4 2" xfId="18847" xr:uid="{9E2F7AFC-41BE-4745-ABCA-25E1D2A8A567}"/>
    <cellStyle name="Normal 173 3 12 4 2 2" xfId="29196" xr:uid="{3A06F5D1-173C-4C8C-86D8-D7334E1A273E}"/>
    <cellStyle name="Normal 173 3 12 4 3" xfId="24027" xr:uid="{44399C5A-1EAB-4B66-AE42-7B36B3587B1F}"/>
    <cellStyle name="Normal 173 3 12 5" xfId="1141" xr:uid="{A397C62F-4E00-4799-995F-804D52E16945}"/>
    <cellStyle name="Normal 173 3 12 5 2" xfId="18848" xr:uid="{D99685CF-C76A-46C5-8358-1792A659E358}"/>
    <cellStyle name="Normal 173 3 12 5 2 2" xfId="29197" xr:uid="{D87C07A1-F642-4E62-9719-4FF6A11AA75E}"/>
    <cellStyle name="Normal 173 3 12 5 3" xfId="24028" xr:uid="{163D7F8B-EEB7-40B0-A350-F756935D4CF3}"/>
    <cellStyle name="Normal 173 3 12 6" xfId="18837" xr:uid="{295AF9A4-CD4F-47D0-9E26-637F31E0B0E6}"/>
    <cellStyle name="Normal 173 3 12 6 2" xfId="29186" xr:uid="{6955BCD1-988C-40B9-A6EC-E3265F141355}"/>
    <cellStyle name="Normal 173 3 12 7" xfId="24017" xr:uid="{35CF541E-E699-471C-8357-1A8E1950E90A}"/>
    <cellStyle name="Normal 173 3 13" xfId="1142" xr:uid="{C421280D-CCBB-4C33-BE42-B979A2914F4F}"/>
    <cellStyle name="Normal 173 3 13 2" xfId="1143" xr:uid="{FE17228F-2A1A-4936-BF82-E78A22EBF96F}"/>
    <cellStyle name="Normal 173 3 13 2 2" xfId="1144" xr:uid="{822DDB39-A6A3-4BDC-8269-4117F20B35D7}"/>
    <cellStyle name="Normal 173 3 13 2 2 2" xfId="1145" xr:uid="{682F57D2-2097-48C8-905B-9C842D0703C1}"/>
    <cellStyle name="Normal 173 3 13 2 2 2 2" xfId="18852" xr:uid="{19040B53-6391-4BBA-949E-6DEE86BD48C9}"/>
    <cellStyle name="Normal 173 3 13 2 2 2 2 2" xfId="29201" xr:uid="{DA74CC2C-B427-480C-A5F9-23D302AC5A17}"/>
    <cellStyle name="Normal 173 3 13 2 2 2 3" xfId="24032" xr:uid="{8FF5E08D-203C-4921-9965-4741B668AABE}"/>
    <cellStyle name="Normal 173 3 13 2 2 3" xfId="1146" xr:uid="{A1AC32F8-89E1-464A-B1D8-DC6FED302ECE}"/>
    <cellStyle name="Normal 173 3 13 2 2 3 2" xfId="18853" xr:uid="{C8AD0220-DB2D-4BA3-8225-AE9E9526E97F}"/>
    <cellStyle name="Normal 173 3 13 2 2 3 2 2" xfId="29202" xr:uid="{91EAF235-58B6-46E0-B4E1-2A63A87DEFEE}"/>
    <cellStyle name="Normal 173 3 13 2 2 3 3" xfId="24033" xr:uid="{5611A825-ADBA-425C-8AE0-255D6E3ABDD9}"/>
    <cellStyle name="Normal 173 3 13 2 2 4" xfId="18851" xr:uid="{39024C06-AE2D-4534-B42E-E9E65D9708A6}"/>
    <cellStyle name="Normal 173 3 13 2 2 4 2" xfId="29200" xr:uid="{257E80C2-BE5C-459F-88A1-5F81A6D0B0B6}"/>
    <cellStyle name="Normal 173 3 13 2 2 5" xfId="24031" xr:uid="{7E0117E6-FF4C-41FB-9C3B-3994844ECF8F}"/>
    <cellStyle name="Normal 173 3 13 2 3" xfId="1147" xr:uid="{696C5459-6355-4E97-883A-873E107197E5}"/>
    <cellStyle name="Normal 173 3 13 2 3 2" xfId="18854" xr:uid="{C83BA770-D097-467F-9C7F-057E6EF3E8DE}"/>
    <cellStyle name="Normal 173 3 13 2 3 2 2" xfId="29203" xr:uid="{7A3719FA-D77D-406D-9434-607298AE3AFA}"/>
    <cellStyle name="Normal 173 3 13 2 3 3" xfId="24034" xr:uid="{3ED9CFC9-8DE8-4292-B887-05DA9A04CA71}"/>
    <cellStyle name="Normal 173 3 13 2 4" xfId="1148" xr:uid="{8A4AEADA-093E-4A0E-AC59-FD21C59A44D7}"/>
    <cellStyle name="Normal 173 3 13 2 4 2" xfId="18855" xr:uid="{E207E835-E836-42CD-AE6D-37DA60C3F21B}"/>
    <cellStyle name="Normal 173 3 13 2 4 2 2" xfId="29204" xr:uid="{E5BCF210-8750-4129-9E69-68331073A75A}"/>
    <cellStyle name="Normal 173 3 13 2 4 3" xfId="24035" xr:uid="{9DAA33BB-077A-4CA7-A73F-3D7498C08090}"/>
    <cellStyle name="Normal 173 3 13 2 5" xfId="18850" xr:uid="{97D2E416-4D9A-4C2F-9388-551EF3A4D1FC}"/>
    <cellStyle name="Normal 173 3 13 2 5 2" xfId="29199" xr:uid="{A1418B69-C712-405F-AA66-F780F69E1CE9}"/>
    <cellStyle name="Normal 173 3 13 2 6" xfId="24030" xr:uid="{3D1167F6-4718-4523-B150-D11BA5E65957}"/>
    <cellStyle name="Normal 173 3 13 3" xfId="1149" xr:uid="{B6B10841-8EDE-48C0-991F-9625C3BCAAB8}"/>
    <cellStyle name="Normal 173 3 13 3 2" xfId="1150" xr:uid="{FEF0B317-0B4F-4357-B424-4249B72982D8}"/>
    <cellStyle name="Normal 173 3 13 3 2 2" xfId="18857" xr:uid="{98C453E2-A796-4A8E-81C0-AAB4CAF57BAC}"/>
    <cellStyle name="Normal 173 3 13 3 2 2 2" xfId="29206" xr:uid="{32BCB69D-FE05-416C-B7CA-FEDEE61982C1}"/>
    <cellStyle name="Normal 173 3 13 3 2 3" xfId="24037" xr:uid="{AE785E34-7128-49C0-B6BC-D63F3B9B6E3D}"/>
    <cellStyle name="Normal 173 3 13 3 3" xfId="1151" xr:uid="{054DCCCD-FC26-401B-B53F-9D8FCE5334D4}"/>
    <cellStyle name="Normal 173 3 13 3 3 2" xfId="18858" xr:uid="{8089DBF3-7D54-44CE-9553-B29C62808551}"/>
    <cellStyle name="Normal 173 3 13 3 3 2 2" xfId="29207" xr:uid="{7BD6A184-472E-43AF-A635-88F668D709A6}"/>
    <cellStyle name="Normal 173 3 13 3 3 3" xfId="24038" xr:uid="{794B534A-0155-4479-88B0-14D8604BEF05}"/>
    <cellStyle name="Normal 173 3 13 3 4" xfId="18856" xr:uid="{BD872826-D596-4BCE-8E8D-9AE0230C08EA}"/>
    <cellStyle name="Normal 173 3 13 3 4 2" xfId="29205" xr:uid="{2054D1B7-59A6-43ED-9E81-9EC111206AC8}"/>
    <cellStyle name="Normal 173 3 13 3 5" xfId="24036" xr:uid="{34367ADF-3187-4F7F-9EFB-F20E2679FD23}"/>
    <cellStyle name="Normal 173 3 13 4" xfId="1152" xr:uid="{9177F175-1998-498B-A14A-5E47E31266B1}"/>
    <cellStyle name="Normal 173 3 13 4 2" xfId="18859" xr:uid="{1EB5558B-F805-4A3F-B816-BD839B1C0287}"/>
    <cellStyle name="Normal 173 3 13 4 2 2" xfId="29208" xr:uid="{24AFAC05-2043-4F77-A091-7EF8D5F2D595}"/>
    <cellStyle name="Normal 173 3 13 4 3" xfId="24039" xr:uid="{861402C7-E979-4114-ABCA-42F20753524C}"/>
    <cellStyle name="Normal 173 3 13 5" xfId="1153" xr:uid="{F6C33665-D0A7-4455-BBE2-7786D063FA5E}"/>
    <cellStyle name="Normal 173 3 13 5 2" xfId="18860" xr:uid="{8B1748DC-F277-4E1C-8F91-FA090DBF5562}"/>
    <cellStyle name="Normal 173 3 13 5 2 2" xfId="29209" xr:uid="{3C05BF29-F7B5-44DE-B7EB-5F78276F1E6D}"/>
    <cellStyle name="Normal 173 3 13 5 3" xfId="24040" xr:uid="{6B6AC8AD-BA2F-473F-9E79-5805CBD37123}"/>
    <cellStyle name="Normal 173 3 13 6" xfId="18849" xr:uid="{89A1C406-99FE-4A28-8FC0-71E824400EB1}"/>
    <cellStyle name="Normal 173 3 13 6 2" xfId="29198" xr:uid="{A7DEAED5-D932-4326-8FE0-357D41EF1655}"/>
    <cellStyle name="Normal 173 3 13 7" xfId="24029" xr:uid="{2D98CB8F-C7E8-4AAC-AE19-56A39B354D18}"/>
    <cellStyle name="Normal 173 3 14" xfId="1154" xr:uid="{B143A476-DD86-4DDA-94E0-2AA24118F56B}"/>
    <cellStyle name="Normal 173 3 14 2" xfId="1155" xr:uid="{B359E982-339C-404F-8852-EF7ECB3B8910}"/>
    <cellStyle name="Normal 173 3 14 2 2" xfId="1156" xr:uid="{0D53E003-2863-4FE4-A00C-75BAFFFDBA2A}"/>
    <cellStyle name="Normal 173 3 14 2 2 2" xfId="1157" xr:uid="{4162C121-4036-4797-85BC-BFF039F32AB2}"/>
    <cellStyle name="Normal 173 3 14 2 2 2 2" xfId="18864" xr:uid="{70FE75BE-808B-4AEB-925F-81B781DE20BD}"/>
    <cellStyle name="Normal 173 3 14 2 2 2 2 2" xfId="29213" xr:uid="{84E7CFE0-A96D-4B70-B9AB-72B04ACBAB98}"/>
    <cellStyle name="Normal 173 3 14 2 2 2 3" xfId="24044" xr:uid="{4F1C217B-D822-4E27-890D-353B2C09739C}"/>
    <cellStyle name="Normal 173 3 14 2 2 3" xfId="1158" xr:uid="{A35C08E5-6FDA-41B1-88B1-29B3EB2BBB1F}"/>
    <cellStyle name="Normal 173 3 14 2 2 3 2" xfId="18865" xr:uid="{47060814-F3EC-4144-9368-7EEF9C149904}"/>
    <cellStyle name="Normal 173 3 14 2 2 3 2 2" xfId="29214" xr:uid="{FED04D6B-8290-401F-993E-217E3507FADA}"/>
    <cellStyle name="Normal 173 3 14 2 2 3 3" xfId="24045" xr:uid="{76F6A410-2CE9-4267-B791-3530A6B3BF39}"/>
    <cellStyle name="Normal 173 3 14 2 2 4" xfId="18863" xr:uid="{A8F020EC-114C-472C-83C6-FC95AFE30BAC}"/>
    <cellStyle name="Normal 173 3 14 2 2 4 2" xfId="29212" xr:uid="{62491A47-FA03-4159-BE41-E2E74379B414}"/>
    <cellStyle name="Normal 173 3 14 2 2 5" xfId="24043" xr:uid="{6F98BE22-8C1E-4D82-B27D-71646AD46EA6}"/>
    <cellStyle name="Normal 173 3 14 2 3" xfId="1159" xr:uid="{85D7DD46-46B1-4B5F-A090-B8F9AA3E8C0F}"/>
    <cellStyle name="Normal 173 3 14 2 3 2" xfId="18866" xr:uid="{7F9C2C71-3111-4268-B5A2-58462A211501}"/>
    <cellStyle name="Normal 173 3 14 2 3 2 2" xfId="29215" xr:uid="{FA201A9F-6A49-4615-A807-9B9232FFA5E5}"/>
    <cellStyle name="Normal 173 3 14 2 3 3" xfId="24046" xr:uid="{C4FCE7FF-0860-43A4-9663-127A3F8863AB}"/>
    <cellStyle name="Normal 173 3 14 2 4" xfId="1160" xr:uid="{4B3EF1D2-87C2-45C5-A4D5-99F9671E5FDF}"/>
    <cellStyle name="Normal 173 3 14 2 4 2" xfId="18867" xr:uid="{48B5DF36-1B96-47FE-A1E2-2F7FB7E59306}"/>
    <cellStyle name="Normal 173 3 14 2 4 2 2" xfId="29216" xr:uid="{78264E0D-D082-41FF-879A-9D9FDF8DC19F}"/>
    <cellStyle name="Normal 173 3 14 2 4 3" xfId="24047" xr:uid="{BAAFDD0B-6DB7-42B6-BE34-70A49058B551}"/>
    <cellStyle name="Normal 173 3 14 2 5" xfId="18862" xr:uid="{96B40F0B-2AAD-43BF-B570-A76AD70EB298}"/>
    <cellStyle name="Normal 173 3 14 2 5 2" xfId="29211" xr:uid="{5D30186E-726A-4323-9F68-A4ECDF3E640E}"/>
    <cellStyle name="Normal 173 3 14 2 6" xfId="24042" xr:uid="{9D2887D8-D37B-410D-82E8-C30AC4FAD9DB}"/>
    <cellStyle name="Normal 173 3 14 3" xfId="1161" xr:uid="{E1BE38D5-1935-46A1-A39D-6C34B5BE1923}"/>
    <cellStyle name="Normal 173 3 14 3 2" xfId="1162" xr:uid="{BDCD2DCA-D0AB-45A6-B28F-DF96048EEEC6}"/>
    <cellStyle name="Normal 173 3 14 3 2 2" xfId="18869" xr:uid="{4C130030-AF97-4EB0-9430-C6EE62C1D988}"/>
    <cellStyle name="Normal 173 3 14 3 2 2 2" xfId="29218" xr:uid="{34E99CA1-4553-4D05-A381-ABDAFB1CF6F6}"/>
    <cellStyle name="Normal 173 3 14 3 2 3" xfId="24049" xr:uid="{8D782476-49D9-4839-9C82-8F0E48CE242B}"/>
    <cellStyle name="Normal 173 3 14 3 3" xfId="1163" xr:uid="{1F8A016E-E049-47A4-9EF7-3DE2B4E78FDC}"/>
    <cellStyle name="Normal 173 3 14 3 3 2" xfId="18870" xr:uid="{F8F14665-0DB5-44C3-9CAC-73E0BBDCDE88}"/>
    <cellStyle name="Normal 173 3 14 3 3 2 2" xfId="29219" xr:uid="{459AAF63-0C97-45BC-BB20-7731C59DABAE}"/>
    <cellStyle name="Normal 173 3 14 3 3 3" xfId="24050" xr:uid="{B9CA8F23-7911-4C0F-86B7-C8CA540A65E6}"/>
    <cellStyle name="Normal 173 3 14 3 4" xfId="18868" xr:uid="{45A8E26E-97A5-42D2-8B9B-406B981B8741}"/>
    <cellStyle name="Normal 173 3 14 3 4 2" xfId="29217" xr:uid="{9A5250C8-63D4-40DD-BC71-90CF2C94CAEB}"/>
    <cellStyle name="Normal 173 3 14 3 5" xfId="24048" xr:uid="{0F95CBBF-FB36-4B36-8B34-79D36695D147}"/>
    <cellStyle name="Normal 173 3 14 4" xfId="1164" xr:uid="{4DC00727-6F0B-456A-A2D5-617C371ADDE8}"/>
    <cellStyle name="Normal 173 3 14 4 2" xfId="18871" xr:uid="{1130E908-84CD-4F38-99B0-E9DEBA7E16C4}"/>
    <cellStyle name="Normal 173 3 14 4 2 2" xfId="29220" xr:uid="{70108ACD-6ADB-4833-95BE-B943013A3DF2}"/>
    <cellStyle name="Normal 173 3 14 4 3" xfId="24051" xr:uid="{DD269080-4FDD-4B1A-A6D3-68BC0045793A}"/>
    <cellStyle name="Normal 173 3 14 5" xfId="1165" xr:uid="{954A4BC4-AB72-46D4-9B2D-115A7B5074B7}"/>
    <cellStyle name="Normal 173 3 14 5 2" xfId="18872" xr:uid="{C8D6F402-7AC8-4D34-AD90-1DA2D2FE51B8}"/>
    <cellStyle name="Normal 173 3 14 5 2 2" xfId="29221" xr:uid="{FE30A10A-C78D-4671-953E-19EDBA8D5304}"/>
    <cellStyle name="Normal 173 3 14 5 3" xfId="24052" xr:uid="{9868C56D-8AEE-41BD-AA29-131A3DFF4146}"/>
    <cellStyle name="Normal 173 3 14 6" xfId="18861" xr:uid="{6DB90DDB-D29F-4DD4-94E0-428C6346AEC8}"/>
    <cellStyle name="Normal 173 3 14 6 2" xfId="29210" xr:uid="{0D37E70C-6148-47B1-A772-9C6A81B8653A}"/>
    <cellStyle name="Normal 173 3 14 7" xfId="24041" xr:uid="{C48FBD61-03B8-4934-8861-8238C64DA792}"/>
    <cellStyle name="Normal 173 3 15" xfId="1166" xr:uid="{3DE2BB7A-BA33-4062-AD52-785E97A9A6C5}"/>
    <cellStyle name="Normal 173 3 15 2" xfId="1167" xr:uid="{E3643904-3767-49E9-84BE-E2430565486E}"/>
    <cellStyle name="Normal 173 3 15 2 2" xfId="1168" xr:uid="{C5C50591-6EA5-44FE-9F77-52D5A1B7E07A}"/>
    <cellStyle name="Normal 173 3 15 2 2 2" xfId="1169" xr:uid="{106D8083-E07D-4AB7-BD24-CA51B374FA0D}"/>
    <cellStyle name="Normal 173 3 15 2 2 2 2" xfId="18876" xr:uid="{BD23E92D-7B4A-4732-A66D-917183E51254}"/>
    <cellStyle name="Normal 173 3 15 2 2 2 2 2" xfId="29225" xr:uid="{E07B4BC0-1DA2-420D-A4E6-DD18DFADA5DE}"/>
    <cellStyle name="Normal 173 3 15 2 2 2 3" xfId="24056" xr:uid="{50C612C0-D83A-4DBC-94A4-C9C8570A8FDF}"/>
    <cellStyle name="Normal 173 3 15 2 2 3" xfId="1170" xr:uid="{04E6B337-512A-4616-A61A-486DD52B4382}"/>
    <cellStyle name="Normal 173 3 15 2 2 3 2" xfId="18877" xr:uid="{99E0AE29-59A8-4096-90BB-47DF4FED46BD}"/>
    <cellStyle name="Normal 173 3 15 2 2 3 2 2" xfId="29226" xr:uid="{974AEB7A-1E68-479F-99F8-D5787D5BF970}"/>
    <cellStyle name="Normal 173 3 15 2 2 3 3" xfId="24057" xr:uid="{533B7D97-EE07-4F03-91C8-EFE06B8176ED}"/>
    <cellStyle name="Normal 173 3 15 2 2 4" xfId="18875" xr:uid="{307178A1-1DDD-49FE-970D-2EAC10B5DD49}"/>
    <cellStyle name="Normal 173 3 15 2 2 4 2" xfId="29224" xr:uid="{6A269E6E-DEBA-4E5E-8600-2981346FC85F}"/>
    <cellStyle name="Normal 173 3 15 2 2 5" xfId="24055" xr:uid="{33CA6E5D-87E3-49B3-8E72-187F8FD483C9}"/>
    <cellStyle name="Normal 173 3 15 2 3" xfId="1171" xr:uid="{B74ACE72-FF3B-424B-A357-E00AAA865879}"/>
    <cellStyle name="Normal 173 3 15 2 3 2" xfId="18878" xr:uid="{CC2395E9-448F-4DD7-B131-070DB710980D}"/>
    <cellStyle name="Normal 173 3 15 2 3 2 2" xfId="29227" xr:uid="{2FA99F45-9CB8-46E8-9352-8A7F6BB6F135}"/>
    <cellStyle name="Normal 173 3 15 2 3 3" xfId="24058" xr:uid="{7DDAA12B-F5B0-4D17-BBAB-925C51CF97F7}"/>
    <cellStyle name="Normal 173 3 15 2 4" xfId="1172" xr:uid="{8D752A38-4EC1-4920-9C0D-1B612307552C}"/>
    <cellStyle name="Normal 173 3 15 2 4 2" xfId="18879" xr:uid="{BCFCF2C6-565A-4039-BA21-4E40D3318379}"/>
    <cellStyle name="Normal 173 3 15 2 4 2 2" xfId="29228" xr:uid="{90E5BA93-8751-4FD6-BFEC-34BCDA6AE534}"/>
    <cellStyle name="Normal 173 3 15 2 4 3" xfId="24059" xr:uid="{A8478941-40F6-4DD6-9869-583C192DBF07}"/>
    <cellStyle name="Normal 173 3 15 2 5" xfId="18874" xr:uid="{091953E1-38D9-4C06-A9D0-C090FE178798}"/>
    <cellStyle name="Normal 173 3 15 2 5 2" xfId="29223" xr:uid="{DE8628F3-9761-4E72-BCF0-EB5900109045}"/>
    <cellStyle name="Normal 173 3 15 2 6" xfId="24054" xr:uid="{7E8912CB-66C6-4E27-AFE1-E1549E154B2D}"/>
    <cellStyle name="Normal 173 3 15 3" xfId="1173" xr:uid="{C396F512-627D-407B-90CE-5CB7476901E1}"/>
    <cellStyle name="Normal 173 3 15 3 2" xfId="1174" xr:uid="{56067569-622A-4D2B-B9AA-F101DE32CB14}"/>
    <cellStyle name="Normal 173 3 15 3 2 2" xfId="18881" xr:uid="{6D8EE483-BDCB-4963-8C69-2E7879F81952}"/>
    <cellStyle name="Normal 173 3 15 3 2 2 2" xfId="29230" xr:uid="{BD012AED-54CE-457C-8B21-DFD23A0D1A2D}"/>
    <cellStyle name="Normal 173 3 15 3 2 3" xfId="24061" xr:uid="{37E045E0-041E-42D4-9551-E6A77E10BCE4}"/>
    <cellStyle name="Normal 173 3 15 3 3" xfId="1175" xr:uid="{AD82EF82-CADE-4638-A161-82948B6D31E0}"/>
    <cellStyle name="Normal 173 3 15 3 3 2" xfId="18882" xr:uid="{47E68679-A91D-491B-9784-267427D20AD4}"/>
    <cellStyle name="Normal 173 3 15 3 3 2 2" xfId="29231" xr:uid="{F1727F4F-1922-49DD-B3FF-5BFB53FAC5BA}"/>
    <cellStyle name="Normal 173 3 15 3 3 3" xfId="24062" xr:uid="{B168F28D-8265-4529-A965-A32D0E75000B}"/>
    <cellStyle name="Normal 173 3 15 3 4" xfId="18880" xr:uid="{AFDE7EDD-75F6-47A4-A29F-D06C5E211817}"/>
    <cellStyle name="Normal 173 3 15 3 4 2" xfId="29229" xr:uid="{0B82928A-5563-4A7C-AE15-0ADDE2C7AA2F}"/>
    <cellStyle name="Normal 173 3 15 3 5" xfId="24060" xr:uid="{9E29C86A-BC1D-46C1-859C-5333C95B7B1D}"/>
    <cellStyle name="Normal 173 3 15 4" xfId="1176" xr:uid="{F9AF084E-F5A9-4C36-B400-68118C641D22}"/>
    <cellStyle name="Normal 173 3 15 4 2" xfId="18883" xr:uid="{FF39CB85-9E72-410B-B69C-333910ED1CFC}"/>
    <cellStyle name="Normal 173 3 15 4 2 2" xfId="29232" xr:uid="{2624F080-339F-4DFB-B1C1-95364BFC9E08}"/>
    <cellStyle name="Normal 173 3 15 4 3" xfId="24063" xr:uid="{959EE0BE-F9D4-43B3-963E-3B0F4E82B8C8}"/>
    <cellStyle name="Normal 173 3 15 5" xfId="1177" xr:uid="{D6C3B359-E68B-44A8-B226-24E6570DA799}"/>
    <cellStyle name="Normal 173 3 15 5 2" xfId="18884" xr:uid="{F2A38DE0-1840-4F66-B7B2-36912EEFF3B0}"/>
    <cellStyle name="Normal 173 3 15 5 2 2" xfId="29233" xr:uid="{FAF485A8-3A93-42C9-B75E-450F5A6E52F8}"/>
    <cellStyle name="Normal 173 3 15 5 3" xfId="24064" xr:uid="{21EBFD9C-826C-4E9C-9849-12BD5C265AF5}"/>
    <cellStyle name="Normal 173 3 15 6" xfId="18873" xr:uid="{6ADBE81A-BC86-4A13-B7BD-9CB061B06226}"/>
    <cellStyle name="Normal 173 3 15 6 2" xfId="29222" xr:uid="{25199E39-6CD1-4F05-9654-753F6835DF2E}"/>
    <cellStyle name="Normal 173 3 15 7" xfId="24053" xr:uid="{8704DE9A-064A-4343-9664-7C1350A2D59C}"/>
    <cellStyle name="Normal 173 3 16" xfId="1178" xr:uid="{1685AE99-2584-4BBA-9E79-702C9E70F400}"/>
    <cellStyle name="Normal 173 3 16 2" xfId="1179" xr:uid="{2AFBF6B4-33D7-44E4-A82C-2ED3AF3881E9}"/>
    <cellStyle name="Normal 173 3 16 2 2" xfId="1180" xr:uid="{0A98AAA9-1145-4FFB-8BB0-B06174F5A6A5}"/>
    <cellStyle name="Normal 173 3 16 2 2 2" xfId="1181" xr:uid="{D86DBDE6-C127-4243-8B2D-EF8690806AC2}"/>
    <cellStyle name="Normal 173 3 16 2 2 2 2" xfId="18888" xr:uid="{BF5DEC14-7FBE-4614-9309-5D6D521DA148}"/>
    <cellStyle name="Normal 173 3 16 2 2 2 2 2" xfId="29237" xr:uid="{1F7DF8A3-B049-4908-A2DC-D184BA572DBB}"/>
    <cellStyle name="Normal 173 3 16 2 2 2 3" xfId="24068" xr:uid="{164AE21A-F243-4BD7-9731-5EF575915DCB}"/>
    <cellStyle name="Normal 173 3 16 2 2 3" xfId="1182" xr:uid="{CA662A02-80BD-41CE-B21B-A20836E62A0F}"/>
    <cellStyle name="Normal 173 3 16 2 2 3 2" xfId="18889" xr:uid="{2E2E2FAF-48D6-472C-976D-82AB9FB03843}"/>
    <cellStyle name="Normal 173 3 16 2 2 3 2 2" xfId="29238" xr:uid="{5DC6C670-6C8E-4C4B-8920-9A0D85E42B72}"/>
    <cellStyle name="Normal 173 3 16 2 2 3 3" xfId="24069" xr:uid="{D8591973-A57F-4E1B-849D-02CE75EDD846}"/>
    <cellStyle name="Normal 173 3 16 2 2 4" xfId="18887" xr:uid="{D60371E3-0973-4DE3-8C05-8CAEA6D83239}"/>
    <cellStyle name="Normal 173 3 16 2 2 4 2" xfId="29236" xr:uid="{0FD6C74A-301F-42D5-9B69-CD261640F8F8}"/>
    <cellStyle name="Normal 173 3 16 2 2 5" xfId="24067" xr:uid="{4B30A681-0AFC-458A-B1C7-1452F2247DD4}"/>
    <cellStyle name="Normal 173 3 16 2 3" xfId="1183" xr:uid="{C41BE250-FF47-4960-B60B-D8CE10B68F74}"/>
    <cellStyle name="Normal 173 3 16 2 3 2" xfId="18890" xr:uid="{1B2051B8-0FE4-4BEB-8D14-059EF857A96B}"/>
    <cellStyle name="Normal 173 3 16 2 3 2 2" xfId="29239" xr:uid="{65E8C688-5966-45B8-BB53-2E2B60FD1E16}"/>
    <cellStyle name="Normal 173 3 16 2 3 3" xfId="24070" xr:uid="{84C885BF-E41B-4D7F-B9DC-4E60A41B856D}"/>
    <cellStyle name="Normal 173 3 16 2 4" xfId="1184" xr:uid="{03981E88-CDE7-4850-BCB6-8A17ACF79E2C}"/>
    <cellStyle name="Normal 173 3 16 2 4 2" xfId="18891" xr:uid="{84F37441-EE22-4CA7-A2CA-B182190FD7F9}"/>
    <cellStyle name="Normal 173 3 16 2 4 2 2" xfId="29240" xr:uid="{01C302AE-EE18-45DC-A8F9-C3ACFC16A2DC}"/>
    <cellStyle name="Normal 173 3 16 2 4 3" xfId="24071" xr:uid="{5BFE667B-1AAA-4869-9417-A54C507F8CF6}"/>
    <cellStyle name="Normal 173 3 16 2 5" xfId="18886" xr:uid="{1D77A8A9-7B31-4744-B9D7-3D7CC6774A33}"/>
    <cellStyle name="Normal 173 3 16 2 5 2" xfId="29235" xr:uid="{5D5826A0-5F14-4CA1-8877-5359C06DFF30}"/>
    <cellStyle name="Normal 173 3 16 2 6" xfId="24066" xr:uid="{010DE383-549B-418F-8B27-3047BF8351D2}"/>
    <cellStyle name="Normal 173 3 16 3" xfId="1185" xr:uid="{AA6A40F9-953E-4960-AFBA-D6D1D3D589BB}"/>
    <cellStyle name="Normal 173 3 16 3 2" xfId="1186" xr:uid="{6C9C45B7-15B5-42C1-8839-787AF8E56579}"/>
    <cellStyle name="Normal 173 3 16 3 2 2" xfId="18893" xr:uid="{3B5D1BF4-F8DC-41AA-BB8E-551A39CE4695}"/>
    <cellStyle name="Normal 173 3 16 3 2 2 2" xfId="29242" xr:uid="{FF02E148-C93D-45F3-9215-2D5E1FA132FA}"/>
    <cellStyle name="Normal 173 3 16 3 2 3" xfId="24073" xr:uid="{D0E1586E-110A-4E02-A1BC-1CF538E4D877}"/>
    <cellStyle name="Normal 173 3 16 3 3" xfId="1187" xr:uid="{21140E5F-27B4-4EFB-ACD5-BFA58B933944}"/>
    <cellStyle name="Normal 173 3 16 3 3 2" xfId="18894" xr:uid="{36FBC4B8-E08F-47C4-9971-4609085071D2}"/>
    <cellStyle name="Normal 173 3 16 3 3 2 2" xfId="29243" xr:uid="{3BCA10E0-40C7-4D34-9941-77D56BC6DB4B}"/>
    <cellStyle name="Normal 173 3 16 3 3 3" xfId="24074" xr:uid="{954C4217-7C11-427C-BDDE-405EEBD64C96}"/>
    <cellStyle name="Normal 173 3 16 3 4" xfId="18892" xr:uid="{40F69B19-53D8-4CDC-892C-34CE273C18F8}"/>
    <cellStyle name="Normal 173 3 16 3 4 2" xfId="29241" xr:uid="{644D2798-628F-4549-99F1-08EF78934530}"/>
    <cellStyle name="Normal 173 3 16 3 5" xfId="24072" xr:uid="{9F0730C4-3B58-4014-ACBC-CBC462F781BB}"/>
    <cellStyle name="Normal 173 3 16 4" xfId="1188" xr:uid="{9C7DC0CA-6B17-4172-92E8-1739A2E1D9A7}"/>
    <cellStyle name="Normal 173 3 16 4 2" xfId="18895" xr:uid="{861CAD1E-912E-403F-BCDA-6C47B5856E41}"/>
    <cellStyle name="Normal 173 3 16 4 2 2" xfId="29244" xr:uid="{4E8726D8-D8DC-4869-AB39-8697E5D073D6}"/>
    <cellStyle name="Normal 173 3 16 4 3" xfId="24075" xr:uid="{669CDA07-FBF3-4ECC-9702-901344C5EDA6}"/>
    <cellStyle name="Normal 173 3 16 5" xfId="1189" xr:uid="{F11958FF-1648-43AC-9086-0C0E1C641ABD}"/>
    <cellStyle name="Normal 173 3 16 5 2" xfId="18896" xr:uid="{204B464B-060E-44F5-9F02-9F7E1315B0F8}"/>
    <cellStyle name="Normal 173 3 16 5 2 2" xfId="29245" xr:uid="{0D35A332-D3F1-4EE1-9DF3-1958D89C1D23}"/>
    <cellStyle name="Normal 173 3 16 5 3" xfId="24076" xr:uid="{19904041-3CE8-4640-8223-88AD10FD9C1A}"/>
    <cellStyle name="Normal 173 3 16 6" xfId="18885" xr:uid="{CEA703BD-DD2D-479E-A055-93D81021B8C5}"/>
    <cellStyle name="Normal 173 3 16 6 2" xfId="29234" xr:uid="{C1B00343-5741-4DA4-952D-35E059BF232B}"/>
    <cellStyle name="Normal 173 3 16 7" xfId="24065" xr:uid="{CEAB3689-C90C-426A-A0FC-46323CA5CED4}"/>
    <cellStyle name="Normal 173 3 17" xfId="1190" xr:uid="{6BB070C4-093B-4898-871D-C836B9D99105}"/>
    <cellStyle name="Normal 173 3 17 2" xfId="1191" xr:uid="{4BF10A74-7066-43F9-9F9D-62A8D4B5D740}"/>
    <cellStyle name="Normal 173 3 17 2 2" xfId="1192" xr:uid="{27EC57FE-BDD3-4E51-94A4-DE49E821A26A}"/>
    <cellStyle name="Normal 173 3 17 2 2 2" xfId="1193" xr:uid="{9B45CD9E-0651-4D33-B3EE-A6080F03BF5B}"/>
    <cellStyle name="Normal 173 3 17 2 2 2 2" xfId="18900" xr:uid="{56A13F32-9C69-4910-88EF-B698AC67F1C2}"/>
    <cellStyle name="Normal 173 3 17 2 2 2 2 2" xfId="29249" xr:uid="{8B0A636A-B7D1-45CD-B7B8-4363A1E6699D}"/>
    <cellStyle name="Normal 173 3 17 2 2 2 3" xfId="24080" xr:uid="{A860DF87-0703-4BD8-9D95-643296DCB9EA}"/>
    <cellStyle name="Normal 173 3 17 2 2 3" xfId="1194" xr:uid="{C0FEF83F-1A74-4BB1-8FD8-7D427D39EB80}"/>
    <cellStyle name="Normal 173 3 17 2 2 3 2" xfId="18901" xr:uid="{423B0E9E-94A4-4E5D-879B-9ACE7E20ADC7}"/>
    <cellStyle name="Normal 173 3 17 2 2 3 2 2" xfId="29250" xr:uid="{EFEB26B7-00E1-41FE-9932-A9254CB64946}"/>
    <cellStyle name="Normal 173 3 17 2 2 3 3" xfId="24081" xr:uid="{5172EFF3-6781-458E-B14C-AE8A3B4A988F}"/>
    <cellStyle name="Normal 173 3 17 2 2 4" xfId="18899" xr:uid="{31651020-CFD5-4BC9-9507-0A69491EA562}"/>
    <cellStyle name="Normal 173 3 17 2 2 4 2" xfId="29248" xr:uid="{F1F7558E-4486-41DD-9196-2EBCD348C313}"/>
    <cellStyle name="Normal 173 3 17 2 2 5" xfId="24079" xr:uid="{79C55D4F-77AF-4A75-9EAC-C9826CD09729}"/>
    <cellStyle name="Normal 173 3 17 2 3" xfId="1195" xr:uid="{7B432AB7-5AB8-4329-BB06-042A88CCCA4A}"/>
    <cellStyle name="Normal 173 3 17 2 3 2" xfId="18902" xr:uid="{3DE253DF-FE6B-4B8E-879A-E154B1377FAF}"/>
    <cellStyle name="Normal 173 3 17 2 3 2 2" xfId="29251" xr:uid="{EBCE0B45-1BF2-4EFD-8BC2-8BD343510EEE}"/>
    <cellStyle name="Normal 173 3 17 2 3 3" xfId="24082" xr:uid="{26CC68FF-4324-403B-AAE5-678D420A0A34}"/>
    <cellStyle name="Normal 173 3 17 2 4" xfId="1196" xr:uid="{CF0C2714-FD94-42D0-8925-869BA988DF35}"/>
    <cellStyle name="Normal 173 3 17 2 4 2" xfId="18903" xr:uid="{374A0FE3-77CB-4A16-9E7A-70C6BBA56F8D}"/>
    <cellStyle name="Normal 173 3 17 2 4 2 2" xfId="29252" xr:uid="{109291C3-D772-4B96-B505-C33B2F32F9F7}"/>
    <cellStyle name="Normal 173 3 17 2 4 3" xfId="24083" xr:uid="{82423BD0-6359-49B5-ACA4-9A92268C8BD6}"/>
    <cellStyle name="Normal 173 3 17 2 5" xfId="18898" xr:uid="{775A2983-B46D-4976-A6CD-3614027DFA21}"/>
    <cellStyle name="Normal 173 3 17 2 5 2" xfId="29247" xr:uid="{0CC0A2A8-8678-448E-A101-377791660407}"/>
    <cellStyle name="Normal 173 3 17 2 6" xfId="24078" xr:uid="{5F4AAB55-A3EC-4E80-9AB2-C06B4AF1EFFD}"/>
    <cellStyle name="Normal 173 3 17 3" xfId="1197" xr:uid="{17D4769A-7387-4987-8619-55765BDA6B03}"/>
    <cellStyle name="Normal 173 3 17 3 2" xfId="1198" xr:uid="{C9FAE3E1-BE9E-4114-8DAB-4804E65AB7F3}"/>
    <cellStyle name="Normal 173 3 17 3 2 2" xfId="18905" xr:uid="{36814AA9-3440-4244-92CC-898F68384079}"/>
    <cellStyle name="Normal 173 3 17 3 2 2 2" xfId="29254" xr:uid="{DA00F1EA-EB8D-4C6D-8A8C-C62284BD3A78}"/>
    <cellStyle name="Normal 173 3 17 3 2 3" xfId="24085" xr:uid="{8CA137C6-5339-40D1-AEBB-FD9D6A94279E}"/>
    <cellStyle name="Normal 173 3 17 3 3" xfId="1199" xr:uid="{FAC79FF6-077B-41DC-84BE-98C374D4B625}"/>
    <cellStyle name="Normal 173 3 17 3 3 2" xfId="18906" xr:uid="{011479DE-8CDB-4168-AB63-933A00AC1AC0}"/>
    <cellStyle name="Normal 173 3 17 3 3 2 2" xfId="29255" xr:uid="{3019E8B6-3A3C-4F92-991D-30292AA06869}"/>
    <cellStyle name="Normal 173 3 17 3 3 3" xfId="24086" xr:uid="{DC8A4D40-87B5-44CD-94E5-550A6B063C81}"/>
    <cellStyle name="Normal 173 3 17 3 4" xfId="18904" xr:uid="{35B63AC2-8C9A-4014-9BDC-587496AB932B}"/>
    <cellStyle name="Normal 173 3 17 3 4 2" xfId="29253" xr:uid="{F2C286AB-306A-47E2-9D21-8B2DA2247132}"/>
    <cellStyle name="Normal 173 3 17 3 5" xfId="24084" xr:uid="{50CBDD33-761A-4B09-9FC1-D14144657081}"/>
    <cellStyle name="Normal 173 3 17 4" xfId="1200" xr:uid="{DB8F5077-CF08-4742-8862-20EABB91E12E}"/>
    <cellStyle name="Normal 173 3 17 4 2" xfId="18907" xr:uid="{A7FB73D5-ABD6-43F5-B132-E661CAB9ABA5}"/>
    <cellStyle name="Normal 173 3 17 4 2 2" xfId="29256" xr:uid="{AAC308F6-E4A7-473D-8708-F439BA7A870A}"/>
    <cellStyle name="Normal 173 3 17 4 3" xfId="24087" xr:uid="{C7CA3931-7191-40BD-831F-7A9F46965A1F}"/>
    <cellStyle name="Normal 173 3 17 5" xfId="1201" xr:uid="{48721D7E-17A1-49F4-BD56-0AB51374CD1C}"/>
    <cellStyle name="Normal 173 3 17 5 2" xfId="18908" xr:uid="{7F97DA87-C6ED-499F-AE78-26440716CCC2}"/>
    <cellStyle name="Normal 173 3 17 5 2 2" xfId="29257" xr:uid="{1374DC85-0A1A-425E-AA0F-02928F4FAE2F}"/>
    <cellStyle name="Normal 173 3 17 5 3" xfId="24088" xr:uid="{DD35E626-8952-488E-8D83-A46A72C5D713}"/>
    <cellStyle name="Normal 173 3 17 6" xfId="18897" xr:uid="{49D9698A-444F-491E-BBC0-EB420C493985}"/>
    <cellStyle name="Normal 173 3 17 6 2" xfId="29246" xr:uid="{8B13A5E1-F912-4252-B3B9-F7C8EB00D089}"/>
    <cellStyle name="Normal 173 3 17 7" xfId="24077" xr:uid="{5AB314BF-25C8-4177-864F-5870684FCA1D}"/>
    <cellStyle name="Normal 173 3 18" xfId="1202" xr:uid="{C0E4867C-9E40-4956-B016-E3913DA5BBA5}"/>
    <cellStyle name="Normal 173 3 18 2" xfId="1203" xr:uid="{B97CE805-658C-49C0-AC4B-B77922CC8E9F}"/>
    <cellStyle name="Normal 173 3 18 2 2" xfId="1204" xr:uid="{69364387-EDB6-4331-9741-9A54C119508C}"/>
    <cellStyle name="Normal 173 3 18 2 2 2" xfId="1205" xr:uid="{B87FD478-04D3-43A4-8D41-C7C208732580}"/>
    <cellStyle name="Normal 173 3 18 2 2 2 2" xfId="18912" xr:uid="{8CF46B4D-DA21-4C7D-8C8B-DD6C707D8BC5}"/>
    <cellStyle name="Normal 173 3 18 2 2 2 2 2" xfId="29261" xr:uid="{11089CB9-3E4C-4D75-B82C-A6CD7B22EA64}"/>
    <cellStyle name="Normal 173 3 18 2 2 2 3" xfId="24092" xr:uid="{CE23C55D-48F8-44D6-A6EB-0DA188378C79}"/>
    <cellStyle name="Normal 173 3 18 2 2 3" xfId="1206" xr:uid="{913FE101-30F6-4778-9440-61BC1BF06B89}"/>
    <cellStyle name="Normal 173 3 18 2 2 3 2" xfId="18913" xr:uid="{59F094D9-705C-4229-8879-938DFCB0CF51}"/>
    <cellStyle name="Normal 173 3 18 2 2 3 2 2" xfId="29262" xr:uid="{D3736CB0-D9A8-4A06-AAD6-384F60DB5CAC}"/>
    <cellStyle name="Normal 173 3 18 2 2 3 3" xfId="24093" xr:uid="{2858A17E-7CA1-4FB8-9C29-CEC64CE547F3}"/>
    <cellStyle name="Normal 173 3 18 2 2 4" xfId="18911" xr:uid="{FA01A86D-1D4C-4D8F-9EB3-F49B391C951F}"/>
    <cellStyle name="Normal 173 3 18 2 2 4 2" xfId="29260" xr:uid="{C6AA4206-092F-4D0D-A2C1-0C7C71E12D93}"/>
    <cellStyle name="Normal 173 3 18 2 2 5" xfId="24091" xr:uid="{519794F2-A50F-46D3-A794-C7FD56319462}"/>
    <cellStyle name="Normal 173 3 18 2 3" xfId="1207" xr:uid="{BAE90952-F72C-471E-B9A2-5C246C046E06}"/>
    <cellStyle name="Normal 173 3 18 2 3 2" xfId="18914" xr:uid="{C3BE815B-7196-4C07-AF7E-D6A188E8B4ED}"/>
    <cellStyle name="Normal 173 3 18 2 3 2 2" xfId="29263" xr:uid="{CD07B8AE-07B4-414A-A135-D924AFE44402}"/>
    <cellStyle name="Normal 173 3 18 2 3 3" xfId="24094" xr:uid="{CDDB1C82-5C2D-44F8-ACD6-8C72D88D8E0E}"/>
    <cellStyle name="Normal 173 3 18 2 4" xfId="1208" xr:uid="{F6950E5B-08A9-480E-B8AB-81BCDDF12B93}"/>
    <cellStyle name="Normal 173 3 18 2 4 2" xfId="18915" xr:uid="{83A7B4BF-628A-41CE-BE00-487ABB27FDBA}"/>
    <cellStyle name="Normal 173 3 18 2 4 2 2" xfId="29264" xr:uid="{82B414E2-3120-41B6-B104-437003767F8E}"/>
    <cellStyle name="Normal 173 3 18 2 4 3" xfId="24095" xr:uid="{83BC4951-D202-499D-B795-A0A6360386B7}"/>
    <cellStyle name="Normal 173 3 18 2 5" xfId="18910" xr:uid="{9BED1A65-D257-4F99-8121-2DDA51A91466}"/>
    <cellStyle name="Normal 173 3 18 2 5 2" xfId="29259" xr:uid="{AF76D0BF-AB47-4C86-9A59-614715713865}"/>
    <cellStyle name="Normal 173 3 18 2 6" xfId="24090" xr:uid="{1BE96F7E-EF6C-4592-AD88-C1C7DD279E43}"/>
    <cellStyle name="Normal 173 3 18 3" xfId="1209" xr:uid="{530D4079-3043-4306-9384-E00C4DC2A9D7}"/>
    <cellStyle name="Normal 173 3 18 3 2" xfId="1210" xr:uid="{FCCD6A34-471B-49E0-AF79-59D09F336160}"/>
    <cellStyle name="Normal 173 3 18 3 2 2" xfId="18917" xr:uid="{15F0E3E4-8746-49BF-8DFD-390F6622C1FA}"/>
    <cellStyle name="Normal 173 3 18 3 2 2 2" xfId="29266" xr:uid="{C5EB0399-F1C5-49D4-BECA-C39CD67F9043}"/>
    <cellStyle name="Normal 173 3 18 3 2 3" xfId="24097" xr:uid="{CD59F371-01A9-45B4-81E6-7F48EDCDF118}"/>
    <cellStyle name="Normal 173 3 18 3 3" xfId="1211" xr:uid="{8A183E83-5D63-436C-A4B5-3AADE1019FCF}"/>
    <cellStyle name="Normal 173 3 18 3 3 2" xfId="18918" xr:uid="{C0E330B2-86FB-4878-9AC9-DD0C358DF63D}"/>
    <cellStyle name="Normal 173 3 18 3 3 2 2" xfId="29267" xr:uid="{CF34DF03-453B-4D94-B9A9-3D5D0697A360}"/>
    <cellStyle name="Normal 173 3 18 3 3 3" xfId="24098" xr:uid="{8D485EBB-815B-46B4-A83F-7D20EA059572}"/>
    <cellStyle name="Normal 173 3 18 3 4" xfId="18916" xr:uid="{ED46964D-BE27-4A7C-A465-ED35EB2A74F0}"/>
    <cellStyle name="Normal 173 3 18 3 4 2" xfId="29265" xr:uid="{827341EE-BE85-4A9F-8226-6DE45E8559BE}"/>
    <cellStyle name="Normal 173 3 18 3 5" xfId="24096" xr:uid="{D2F67C1E-BB92-49B9-8E54-D548594B5C94}"/>
    <cellStyle name="Normal 173 3 18 4" xfId="1212" xr:uid="{1C791DC1-6476-4619-ADB5-8223B34A0248}"/>
    <cellStyle name="Normal 173 3 18 4 2" xfId="18919" xr:uid="{8FB7A69D-4E4C-460C-85A1-03147F214863}"/>
    <cellStyle name="Normal 173 3 18 4 2 2" xfId="29268" xr:uid="{A10932A0-490A-4BE1-A736-61797A127B36}"/>
    <cellStyle name="Normal 173 3 18 4 3" xfId="24099" xr:uid="{DE2AEFB7-1450-47B9-9636-38556E215C00}"/>
    <cellStyle name="Normal 173 3 18 5" xfId="1213" xr:uid="{E49AD5AD-E9E4-4468-BA02-E71F2973DDDD}"/>
    <cellStyle name="Normal 173 3 18 5 2" xfId="18920" xr:uid="{772CA70F-B360-4E7C-A310-448B5166908D}"/>
    <cellStyle name="Normal 173 3 18 5 2 2" xfId="29269" xr:uid="{94D0CEDC-4194-463E-A457-F1A33CF52DA4}"/>
    <cellStyle name="Normal 173 3 18 5 3" xfId="24100" xr:uid="{76C59222-5583-49FB-A9AA-FE2935C62863}"/>
    <cellStyle name="Normal 173 3 18 6" xfId="18909" xr:uid="{53F1A095-2144-4BD9-BC32-4F404EE76C82}"/>
    <cellStyle name="Normal 173 3 18 6 2" xfId="29258" xr:uid="{EEAC7AEF-D253-495E-A68D-07F231CF75D3}"/>
    <cellStyle name="Normal 173 3 18 7" xfId="24089" xr:uid="{12E21411-AA97-4742-B69C-8018198497E2}"/>
    <cellStyle name="Normal 173 3 19" xfId="1214" xr:uid="{4800AE50-3BC2-4C29-8AD0-0D9206CA20D0}"/>
    <cellStyle name="Normal 173 3 19 2" xfId="1215" xr:uid="{66FDF20E-C05E-4693-8F68-31A93BC9C728}"/>
    <cellStyle name="Normal 173 3 19 2 2" xfId="1216" xr:uid="{0CF321CC-A14C-4687-95EA-B067A02CDA6E}"/>
    <cellStyle name="Normal 173 3 19 2 2 2" xfId="1217" xr:uid="{BDD99E9A-4EC9-4374-B073-F31EFE65815D}"/>
    <cellStyle name="Normal 173 3 19 2 2 2 2" xfId="18924" xr:uid="{A70FCBB2-E954-4B02-B987-E847F52640A6}"/>
    <cellStyle name="Normal 173 3 19 2 2 2 2 2" xfId="29273" xr:uid="{1DF546D0-8D88-4906-A980-D0120451E4D9}"/>
    <cellStyle name="Normal 173 3 19 2 2 2 3" xfId="24104" xr:uid="{8955FAA0-6E8C-4F73-9747-FD29B433D90E}"/>
    <cellStyle name="Normal 173 3 19 2 2 3" xfId="1218" xr:uid="{9F040002-B92B-43B8-B84C-137B8621B3DA}"/>
    <cellStyle name="Normal 173 3 19 2 2 3 2" xfId="18925" xr:uid="{AF25BC91-96F9-4969-81DD-53722F43E178}"/>
    <cellStyle name="Normal 173 3 19 2 2 3 2 2" xfId="29274" xr:uid="{65AAACB7-955D-487E-A9E4-E92A0FEEBE60}"/>
    <cellStyle name="Normal 173 3 19 2 2 3 3" xfId="24105" xr:uid="{E88CAE27-ED7E-445D-A32D-F571FDCDF4C2}"/>
    <cellStyle name="Normal 173 3 19 2 2 4" xfId="18923" xr:uid="{BE384F5C-2D75-4F78-B582-0520B3EF26FD}"/>
    <cellStyle name="Normal 173 3 19 2 2 4 2" xfId="29272" xr:uid="{779895FC-AF4C-45F1-B06A-71E9C543AE66}"/>
    <cellStyle name="Normal 173 3 19 2 2 5" xfId="24103" xr:uid="{6F3D57D4-30B4-431C-946C-079A8A1D2384}"/>
    <cellStyle name="Normal 173 3 19 2 3" xfId="1219" xr:uid="{0DF6F590-5FA9-4C3E-92A2-37FBE50EA41E}"/>
    <cellStyle name="Normal 173 3 19 2 3 2" xfId="18926" xr:uid="{5DA84C28-EDF3-4EC4-B23F-92E719A14C30}"/>
    <cellStyle name="Normal 173 3 19 2 3 2 2" xfId="29275" xr:uid="{E93BE06C-34AE-4704-B8F4-5AE7E0091F6B}"/>
    <cellStyle name="Normal 173 3 19 2 3 3" xfId="24106" xr:uid="{8D929A2F-8B59-435A-9EDB-12A8AF4A832A}"/>
    <cellStyle name="Normal 173 3 19 2 4" xfId="1220" xr:uid="{E8AAACEC-5071-48D0-A227-9AAD634ADFBF}"/>
    <cellStyle name="Normal 173 3 19 2 4 2" xfId="18927" xr:uid="{FAF50FA3-A317-47AE-9CBE-2098131E832A}"/>
    <cellStyle name="Normal 173 3 19 2 4 2 2" xfId="29276" xr:uid="{C6E5968D-8A6E-46E2-84E5-D6AA947AC014}"/>
    <cellStyle name="Normal 173 3 19 2 4 3" xfId="24107" xr:uid="{98F0A7E4-332A-4576-9379-61C9F37129E2}"/>
    <cellStyle name="Normal 173 3 19 2 5" xfId="18922" xr:uid="{03F39C42-6F96-4594-B420-20A7C5FC07C9}"/>
    <cellStyle name="Normal 173 3 19 2 5 2" xfId="29271" xr:uid="{B181243F-1926-4927-BB02-38C1E69475A3}"/>
    <cellStyle name="Normal 173 3 19 2 6" xfId="24102" xr:uid="{9EC47933-C927-43FB-AD86-27824AD4FD8A}"/>
    <cellStyle name="Normal 173 3 19 3" xfId="1221" xr:uid="{3C6CC02E-5F3E-4126-8C9B-4AE77F9FA8AC}"/>
    <cellStyle name="Normal 173 3 19 3 2" xfId="1222" xr:uid="{F7D33A73-BD99-4F08-9118-9EDEDEED9BB4}"/>
    <cellStyle name="Normal 173 3 19 3 2 2" xfId="18929" xr:uid="{482280A2-FF1A-4B0D-A1AF-89D74C624963}"/>
    <cellStyle name="Normal 173 3 19 3 2 2 2" xfId="29278" xr:uid="{0BF0B190-1BA9-48FE-B554-D0DFD7F0FB4B}"/>
    <cellStyle name="Normal 173 3 19 3 2 3" xfId="24109" xr:uid="{C486D162-8703-470E-AFA6-7E6A6EB7CE05}"/>
    <cellStyle name="Normal 173 3 19 3 3" xfId="1223" xr:uid="{E26F7115-1DB9-41B6-A50D-DD29CE3ACA88}"/>
    <cellStyle name="Normal 173 3 19 3 3 2" xfId="18930" xr:uid="{35BC9187-54EE-41E7-9541-4A5C588C4F89}"/>
    <cellStyle name="Normal 173 3 19 3 3 2 2" xfId="29279" xr:uid="{2FEB9805-D12E-4C7F-944D-56DF887F1FD6}"/>
    <cellStyle name="Normal 173 3 19 3 3 3" xfId="24110" xr:uid="{B94342F0-6BAC-42D3-802C-A1F63F912F4C}"/>
    <cellStyle name="Normal 173 3 19 3 4" xfId="18928" xr:uid="{9945C50E-E0D0-48F8-9804-CCB55787C701}"/>
    <cellStyle name="Normal 173 3 19 3 4 2" xfId="29277" xr:uid="{8E80C5DD-009A-47DB-8763-77F866893D28}"/>
    <cellStyle name="Normal 173 3 19 3 5" xfId="24108" xr:uid="{D8AF0D78-7CA4-43F3-BB8A-6876209ECF0F}"/>
    <cellStyle name="Normal 173 3 19 4" xfId="1224" xr:uid="{D9B491B0-B060-4182-B2EB-0F2F006F8A3C}"/>
    <cellStyle name="Normal 173 3 19 4 2" xfId="18931" xr:uid="{D7E98196-8E29-4326-A4FA-FF94C628D5E8}"/>
    <cellStyle name="Normal 173 3 19 4 2 2" xfId="29280" xr:uid="{A26F44F8-E7A0-4E3A-88DB-2978E2CF9375}"/>
    <cellStyle name="Normal 173 3 19 4 3" xfId="24111" xr:uid="{C9E8CC89-1B1D-4D3B-8507-322C17ED76E6}"/>
    <cellStyle name="Normal 173 3 19 5" xfId="1225" xr:uid="{6E8A7183-7101-4B4A-8D5C-4859C9F59E25}"/>
    <cellStyle name="Normal 173 3 19 5 2" xfId="18932" xr:uid="{51981B74-D7C2-49E5-A2CF-8B80319B5513}"/>
    <cellStyle name="Normal 173 3 19 5 2 2" xfId="29281" xr:uid="{1D08539D-AAE9-48C5-A4D8-3138232D9486}"/>
    <cellStyle name="Normal 173 3 19 5 3" xfId="24112" xr:uid="{57685548-B356-4ED3-983E-E1E5D96A9656}"/>
    <cellStyle name="Normal 173 3 19 6" xfId="18921" xr:uid="{200A8FAE-C1DB-4B58-80EB-FF1805EE2D59}"/>
    <cellStyle name="Normal 173 3 19 6 2" xfId="29270" xr:uid="{D0902147-5F10-4177-9448-ADC681CEC342}"/>
    <cellStyle name="Normal 173 3 19 7" xfId="24101" xr:uid="{6BF24541-2380-44CA-B8BB-3D0B25648AF8}"/>
    <cellStyle name="Normal 173 3 2" xfId="1226" xr:uid="{36F59733-5579-446F-9F9F-FF43B3E141E0}"/>
    <cellStyle name="Normal 173 3 2 2" xfId="1227" xr:uid="{6A792130-A5F4-484F-A67B-D280AB0B6D46}"/>
    <cellStyle name="Normal 173 3 2 2 2" xfId="1228" xr:uid="{A9CFAF29-D118-4766-8C44-FCF6470B9716}"/>
    <cellStyle name="Normal 173 3 2 2 2 2" xfId="1229" xr:uid="{92CEED35-5645-4829-9465-A53E0A3B2F4C}"/>
    <cellStyle name="Normal 173 3 2 2 2 2 2" xfId="18936" xr:uid="{EA4EF2B6-B7DF-4568-83FB-59774E6863C5}"/>
    <cellStyle name="Normal 173 3 2 2 2 2 2 2" xfId="29285" xr:uid="{C6DFF5A9-433E-4351-B1E5-F33FD0DB6EDD}"/>
    <cellStyle name="Normal 173 3 2 2 2 2 3" xfId="24116" xr:uid="{2EE62D93-FC59-4F5E-A58F-027E50F8FC20}"/>
    <cellStyle name="Normal 173 3 2 2 2 3" xfId="1230" xr:uid="{9647FE02-FE6D-4317-8D14-8C3311FD4435}"/>
    <cellStyle name="Normal 173 3 2 2 2 3 2" xfId="18937" xr:uid="{A49013EC-D4C9-4B0D-98CB-A073ADEA3D57}"/>
    <cellStyle name="Normal 173 3 2 2 2 3 2 2" xfId="29286" xr:uid="{DE22A870-C3A6-478B-8DCF-DD4AED5BD6CF}"/>
    <cellStyle name="Normal 173 3 2 2 2 3 3" xfId="24117" xr:uid="{50A5343A-F35B-4279-B53E-08304912BACD}"/>
    <cellStyle name="Normal 173 3 2 2 2 4" xfId="18935" xr:uid="{DFEEC0B7-4087-4A89-9DC4-D9BFF75F0E72}"/>
    <cellStyle name="Normal 173 3 2 2 2 4 2" xfId="29284" xr:uid="{30FBDE97-227C-45FA-8BDB-17949A1CB32C}"/>
    <cellStyle name="Normal 173 3 2 2 2 5" xfId="24115" xr:uid="{7C846A41-C25D-422F-BCD4-BBF82EE489D8}"/>
    <cellStyle name="Normal 173 3 2 2 3" xfId="1231" xr:uid="{F7B6487E-B78B-4AE1-9EA3-08B46765208E}"/>
    <cellStyle name="Normal 173 3 2 2 3 2" xfId="18938" xr:uid="{6A8B62AA-3E39-44C8-AF2A-5D00ACD57C19}"/>
    <cellStyle name="Normal 173 3 2 2 3 2 2" xfId="29287" xr:uid="{45AA9C5E-69A5-4848-82E3-664C828BCF41}"/>
    <cellStyle name="Normal 173 3 2 2 3 3" xfId="24118" xr:uid="{83683040-7EBE-4B69-AE3A-DF86BFA93084}"/>
    <cellStyle name="Normal 173 3 2 2 4" xfId="1232" xr:uid="{69FD5B5D-0DA1-4D23-8DAA-14D58F9BC92C}"/>
    <cellStyle name="Normal 173 3 2 2 4 2" xfId="18939" xr:uid="{3DC63F56-427A-4D54-8A33-DD3C08C328B7}"/>
    <cellStyle name="Normal 173 3 2 2 4 2 2" xfId="29288" xr:uid="{2725A1F8-05E1-49DB-ABCF-AF8A2725EDC4}"/>
    <cellStyle name="Normal 173 3 2 2 4 3" xfId="24119" xr:uid="{FFAA20E9-F1A9-4444-AF92-E4CE1F28ADE7}"/>
    <cellStyle name="Normal 173 3 2 2 5" xfId="18934" xr:uid="{974B7604-1B07-4B20-8CF2-913D3EE71830}"/>
    <cellStyle name="Normal 173 3 2 2 5 2" xfId="29283" xr:uid="{AFB6D41F-D1B8-42B4-9E8F-BE236C78FC20}"/>
    <cellStyle name="Normal 173 3 2 2 6" xfId="24114" xr:uid="{40A938FB-4B44-45FB-857B-CF9DB3D43CF9}"/>
    <cellStyle name="Normal 173 3 2 3" xfId="1233" xr:uid="{D4FE8460-2CB9-49CD-B985-5A86C6D3D06E}"/>
    <cellStyle name="Normal 173 3 2 3 2" xfId="1234" xr:uid="{F9A7626C-B4EB-4E02-8D36-92E13A407063}"/>
    <cellStyle name="Normal 173 3 2 3 2 2" xfId="18941" xr:uid="{6388CA33-5A7F-4116-8295-09BCD7FB6461}"/>
    <cellStyle name="Normal 173 3 2 3 2 2 2" xfId="29290" xr:uid="{3F20E80D-BE63-428E-8A62-F44FE2A12BEB}"/>
    <cellStyle name="Normal 173 3 2 3 2 3" xfId="24121" xr:uid="{277C2A54-E08F-405E-94CA-6AC796C55D20}"/>
    <cellStyle name="Normal 173 3 2 3 3" xfId="1235" xr:uid="{1CB41E0E-B506-44B0-BEF5-EBB3AD14CA00}"/>
    <cellStyle name="Normal 173 3 2 3 3 2" xfId="18942" xr:uid="{CCE9E43F-ED89-4AEA-961A-39A6A464A97F}"/>
    <cellStyle name="Normal 173 3 2 3 3 2 2" xfId="29291" xr:uid="{7CDC7893-8AED-4757-8068-A59DB0EAB871}"/>
    <cellStyle name="Normal 173 3 2 3 3 3" xfId="24122" xr:uid="{452C76B8-9C8A-4933-8BF8-4A6EA229639D}"/>
    <cellStyle name="Normal 173 3 2 3 4" xfId="18940" xr:uid="{7F083D1F-1C26-4C4D-9D16-C9D5445E3D8C}"/>
    <cellStyle name="Normal 173 3 2 3 4 2" xfId="29289" xr:uid="{A43ABD68-5FCB-45BC-B109-979592B6529E}"/>
    <cellStyle name="Normal 173 3 2 3 5" xfId="24120" xr:uid="{89D0003E-648D-45ED-84B7-CE042149FCA1}"/>
    <cellStyle name="Normal 173 3 2 4" xfId="1236" xr:uid="{35685995-4FDD-4D50-8D49-622264AC7EA2}"/>
    <cellStyle name="Normal 173 3 2 4 2" xfId="18943" xr:uid="{A6714715-B257-45D8-8593-F793D19853A6}"/>
    <cellStyle name="Normal 173 3 2 4 2 2" xfId="29292" xr:uid="{6366F7F9-B617-4300-9B28-3BFA9E213B44}"/>
    <cellStyle name="Normal 173 3 2 4 3" xfId="24123" xr:uid="{A6BDDBB3-FC69-4B85-A4A8-FE2F4CE7A833}"/>
    <cellStyle name="Normal 173 3 2 5" xfId="1237" xr:uid="{DEF47E94-F345-4086-9705-5744E716B81F}"/>
    <cellStyle name="Normal 173 3 2 5 2" xfId="18944" xr:uid="{CA6B2C95-EE2B-4D38-BC23-BAE86E6AD32D}"/>
    <cellStyle name="Normal 173 3 2 5 2 2" xfId="29293" xr:uid="{55AF97B9-BF77-475A-886D-34E4C873ED5F}"/>
    <cellStyle name="Normal 173 3 2 5 3" xfId="24124" xr:uid="{4E2617BF-AE9A-4BED-96B4-AE17BD5B1495}"/>
    <cellStyle name="Normal 173 3 2 6" xfId="18933" xr:uid="{D95F6B94-00D3-479A-BE41-2069BD7C9D3E}"/>
    <cellStyle name="Normal 173 3 2 6 2" xfId="29282" xr:uid="{55C8FA81-3C82-49EE-BAC9-C8B1F157B5C6}"/>
    <cellStyle name="Normal 173 3 2 7" xfId="24113" xr:uid="{25896452-5016-4F39-8586-005E277EF0D5}"/>
    <cellStyle name="Normal 173 3 20" xfId="1238" xr:uid="{A1EE6762-994A-4480-AB32-479B69EA05FE}"/>
    <cellStyle name="Normal 173 3 20 2" xfId="1239" xr:uid="{7553B619-E732-4C16-A758-D0BF4C427D5A}"/>
    <cellStyle name="Normal 173 3 20 2 2" xfId="1240" xr:uid="{A5F1EC8B-5E66-407A-A8DA-9DA44C8BF878}"/>
    <cellStyle name="Normal 173 3 20 2 2 2" xfId="18947" xr:uid="{1645C5CF-4EDF-4372-8869-DF0050B6B27E}"/>
    <cellStyle name="Normal 173 3 20 2 2 2 2" xfId="29296" xr:uid="{B172F12B-0F81-4EF4-8573-4F7DD60F0D26}"/>
    <cellStyle name="Normal 173 3 20 2 2 3" xfId="24127" xr:uid="{075DF698-BB81-4018-95AD-54C3EA4D17D3}"/>
    <cellStyle name="Normal 173 3 20 2 3" xfId="1241" xr:uid="{214BDB9F-FEA2-443A-8872-B641C47D8580}"/>
    <cellStyle name="Normal 173 3 20 2 3 2" xfId="18948" xr:uid="{5FAE11BB-9D08-4833-A674-3807F24E09C8}"/>
    <cellStyle name="Normal 173 3 20 2 3 2 2" xfId="29297" xr:uid="{155BCA16-E460-440A-A4E8-5315550DBA52}"/>
    <cellStyle name="Normal 173 3 20 2 3 3" xfId="24128" xr:uid="{E3438EDD-62EE-41C0-911E-3F0B2FC94C90}"/>
    <cellStyle name="Normal 173 3 20 2 4" xfId="18946" xr:uid="{66C7F8F8-881E-483E-9865-EA6244E67D4A}"/>
    <cellStyle name="Normal 173 3 20 2 4 2" xfId="29295" xr:uid="{1FC52F88-EA66-4295-8D97-FD9DA5BA0A70}"/>
    <cellStyle name="Normal 173 3 20 2 5" xfId="24126" xr:uid="{6F7919EC-6020-41B5-BD9A-1E6E72D319CF}"/>
    <cellStyle name="Normal 173 3 20 3" xfId="1242" xr:uid="{C671D48A-5542-4E7F-A099-6404AD07AB81}"/>
    <cellStyle name="Normal 173 3 20 3 2" xfId="18949" xr:uid="{15BFF9BF-FAAF-4DC6-B6B4-53D28F96DA1C}"/>
    <cellStyle name="Normal 173 3 20 3 2 2" xfId="29298" xr:uid="{D20EC193-233F-4F1F-83C2-DBFE9461D88D}"/>
    <cellStyle name="Normal 173 3 20 3 3" xfId="24129" xr:uid="{F120F73E-1198-4311-BB90-E436BE20416F}"/>
    <cellStyle name="Normal 173 3 20 4" xfId="1243" xr:uid="{72A53BEA-E53C-4D60-885F-0DF8BF4814F1}"/>
    <cellStyle name="Normal 173 3 20 4 2" xfId="18950" xr:uid="{5A3E278D-89D6-49B2-B7F0-1CE2665391F0}"/>
    <cellStyle name="Normal 173 3 20 4 2 2" xfId="29299" xr:uid="{36CC50CC-98E7-4901-87DD-2567F8AB1AC6}"/>
    <cellStyle name="Normal 173 3 20 4 3" xfId="24130" xr:uid="{40712FF8-1BC0-4456-A74D-2E518D189B9B}"/>
    <cellStyle name="Normal 173 3 20 5" xfId="18945" xr:uid="{7EE93A9E-E073-4E0E-9451-F96355A65C8F}"/>
    <cellStyle name="Normal 173 3 20 5 2" xfId="29294" xr:uid="{831F4BB5-2354-4411-A0E8-5E9AB7E17880}"/>
    <cellStyle name="Normal 173 3 20 6" xfId="24125" xr:uid="{A2ED8763-3282-467B-8AE7-DD58698ED35A}"/>
    <cellStyle name="Normal 173 3 21" xfId="1244" xr:uid="{E34844A6-485C-4621-BB1E-683EE0E22B0F}"/>
    <cellStyle name="Normal 173 3 21 2" xfId="1245" xr:uid="{A41B9CFF-0941-4DC4-BDDE-FB50AC8A9208}"/>
    <cellStyle name="Normal 173 3 21 2 2" xfId="18952" xr:uid="{79F9A4C8-C5D6-4C51-80BC-22EA2CB5AFD5}"/>
    <cellStyle name="Normal 173 3 21 2 2 2" xfId="29301" xr:uid="{CA0E49EB-CDDF-4C2B-8DF3-071AE464951E}"/>
    <cellStyle name="Normal 173 3 21 2 3" xfId="24132" xr:uid="{03B9E94B-7687-4E6A-89DF-E844865AB9E9}"/>
    <cellStyle name="Normal 173 3 21 3" xfId="1246" xr:uid="{EB01C530-5D94-40D1-AB6A-C9F2AF95D09A}"/>
    <cellStyle name="Normal 173 3 21 3 2" xfId="18953" xr:uid="{745BC0B7-443C-48C8-81E3-F94818329D16}"/>
    <cellStyle name="Normal 173 3 21 3 2 2" xfId="29302" xr:uid="{B8EA8679-FB2F-407A-8C1F-90A534EB63D1}"/>
    <cellStyle name="Normal 173 3 21 3 3" xfId="24133" xr:uid="{3D795FC0-48F2-4230-A5ED-84906D7D6942}"/>
    <cellStyle name="Normal 173 3 21 4" xfId="18951" xr:uid="{C77E2293-1299-4DBF-A10C-F8888CB49262}"/>
    <cellStyle name="Normal 173 3 21 4 2" xfId="29300" xr:uid="{ECCAE635-1632-4F07-89CB-9191FFFC7C44}"/>
    <cellStyle name="Normal 173 3 21 5" xfId="24131" xr:uid="{04B976D4-ABD0-4E44-A47C-9EDF322D03D8}"/>
    <cellStyle name="Normal 173 3 22" xfId="1247" xr:uid="{61D35C66-F92B-4499-AC3F-F186AC1C35FC}"/>
    <cellStyle name="Normal 173 3 22 2" xfId="18954" xr:uid="{DA11E9F7-A85F-4BF8-901D-00C27E1373C0}"/>
    <cellStyle name="Normal 173 3 22 2 2" xfId="29303" xr:uid="{DF0C4B23-19BD-402F-8D98-7C6E28CE6C47}"/>
    <cellStyle name="Normal 173 3 22 3" xfId="24134" xr:uid="{73C8FFFA-C37E-4E70-B234-EC47AFDA748A}"/>
    <cellStyle name="Normal 173 3 23" xfId="1248" xr:uid="{3DB2E933-57D4-4285-8B74-139986E88CD5}"/>
    <cellStyle name="Normal 173 3 23 2" xfId="18955" xr:uid="{5360732E-8AC5-4E12-A21B-3FAD69F2BC71}"/>
    <cellStyle name="Normal 173 3 23 2 2" xfId="29304" xr:uid="{AA0E58CE-3B74-404F-8B83-71BBC9588C6C}"/>
    <cellStyle name="Normal 173 3 23 3" xfId="24135" xr:uid="{1D04144D-C046-46F2-8955-494829AFB4AB}"/>
    <cellStyle name="Normal 173 3 24" xfId="18812" xr:uid="{ED883C1A-4704-433B-9208-1CEB20D4A922}"/>
    <cellStyle name="Normal 173 3 24 2" xfId="29161" xr:uid="{64180D16-F2D2-4DB6-94F7-D6300895DB2F}"/>
    <cellStyle name="Normal 173 3 25" xfId="23992" xr:uid="{06A307EA-2525-4048-A16A-3C23BB7C49DB}"/>
    <cellStyle name="Normal 173 3 3" xfId="1249" xr:uid="{B8BCBF2F-A40F-41C8-95EE-F05E5F9E828F}"/>
    <cellStyle name="Normal 173 3 3 2" xfId="1250" xr:uid="{9640305B-6652-4F34-BF62-75D0569F0E23}"/>
    <cellStyle name="Normal 173 3 3 2 2" xfId="1251" xr:uid="{38F4B3F9-9325-46B9-8D77-38B072118265}"/>
    <cellStyle name="Normal 173 3 3 2 2 2" xfId="1252" xr:uid="{DD45D448-D525-4CDE-AA26-BF2867546C56}"/>
    <cellStyle name="Normal 173 3 3 2 2 2 2" xfId="18959" xr:uid="{221D388C-3A34-4F89-BA1A-FFC0CDDF87BE}"/>
    <cellStyle name="Normal 173 3 3 2 2 2 2 2" xfId="29308" xr:uid="{033EBCF4-949A-4A63-9139-9F5331032435}"/>
    <cellStyle name="Normal 173 3 3 2 2 2 3" xfId="24139" xr:uid="{D2823512-D9E9-4D8E-AE49-303B80CC0CCD}"/>
    <cellStyle name="Normal 173 3 3 2 2 3" xfId="1253" xr:uid="{32A7DBFC-4BE5-4118-B94A-9DD1536593D5}"/>
    <cellStyle name="Normal 173 3 3 2 2 3 2" xfId="18960" xr:uid="{A1A46ECB-9AC0-4B46-AA15-434DE99B4BD7}"/>
    <cellStyle name="Normal 173 3 3 2 2 3 2 2" xfId="29309" xr:uid="{D72842C3-EE16-43ED-9DD5-4D04A5307DC9}"/>
    <cellStyle name="Normal 173 3 3 2 2 3 3" xfId="24140" xr:uid="{E7F53D7B-49FD-4004-82C1-BC1C38DB071E}"/>
    <cellStyle name="Normal 173 3 3 2 2 4" xfId="18958" xr:uid="{5D18D075-4AB0-4DA1-B579-81166D12726E}"/>
    <cellStyle name="Normal 173 3 3 2 2 4 2" xfId="29307" xr:uid="{31B67171-4B3F-4DB1-A523-893DC6297058}"/>
    <cellStyle name="Normal 173 3 3 2 2 5" xfId="24138" xr:uid="{8AC3B2D0-32F3-498F-ACC4-AC9D236E111C}"/>
    <cellStyle name="Normal 173 3 3 2 3" xfId="1254" xr:uid="{59FE8B7B-D44A-4EB1-B4E3-E39EBE270C4D}"/>
    <cellStyle name="Normal 173 3 3 2 3 2" xfId="18961" xr:uid="{8089BD2B-8E35-4E81-BC34-27DFF0081B38}"/>
    <cellStyle name="Normal 173 3 3 2 3 2 2" xfId="29310" xr:uid="{9238933E-6ACA-4A48-84CE-989A07ED78CF}"/>
    <cellStyle name="Normal 173 3 3 2 3 3" xfId="24141" xr:uid="{B7F0007E-511D-4584-AEB3-75307495104B}"/>
    <cellStyle name="Normal 173 3 3 2 4" xfId="1255" xr:uid="{EC2CCD60-274C-4500-8C93-4DB0CAB882D7}"/>
    <cellStyle name="Normal 173 3 3 2 4 2" xfId="18962" xr:uid="{BD178164-C353-4A18-8DB1-FC9F1753E4EB}"/>
    <cellStyle name="Normal 173 3 3 2 4 2 2" xfId="29311" xr:uid="{B5AF2D3B-5B72-4401-8159-FA7E055F44C0}"/>
    <cellStyle name="Normal 173 3 3 2 4 3" xfId="24142" xr:uid="{22FA5F83-9EED-4EFA-A609-686FD691BDDB}"/>
    <cellStyle name="Normal 173 3 3 2 5" xfId="18957" xr:uid="{9934E304-DD49-41C3-B263-94AC32291002}"/>
    <cellStyle name="Normal 173 3 3 2 5 2" xfId="29306" xr:uid="{04F84734-536A-432F-B71F-242C4424379D}"/>
    <cellStyle name="Normal 173 3 3 2 6" xfId="24137" xr:uid="{7FE5CD26-287C-4342-8728-F5F0736CFCDD}"/>
    <cellStyle name="Normal 173 3 3 3" xfId="1256" xr:uid="{A19AF0D3-409D-4229-B4E8-AC0A72E963CC}"/>
    <cellStyle name="Normal 173 3 3 3 2" xfId="1257" xr:uid="{886A30D8-BDEB-491E-B4AE-DD0301F538F3}"/>
    <cellStyle name="Normal 173 3 3 3 2 2" xfId="18964" xr:uid="{4A4A38A1-FFE5-48AF-BFAD-EFE033E6CF58}"/>
    <cellStyle name="Normal 173 3 3 3 2 2 2" xfId="29313" xr:uid="{9844F4C3-B4BD-47B8-8E91-E786C7D597C5}"/>
    <cellStyle name="Normal 173 3 3 3 2 3" xfId="24144" xr:uid="{01969CCC-8175-4E2A-A10B-0FE080554BD1}"/>
    <cellStyle name="Normal 173 3 3 3 3" xfId="1258" xr:uid="{D2CD2270-7CF8-4C6E-8C4F-B3654D42A41F}"/>
    <cellStyle name="Normal 173 3 3 3 3 2" xfId="18965" xr:uid="{59D3E3F1-36DD-4D96-A0E3-38A7D679E3E4}"/>
    <cellStyle name="Normal 173 3 3 3 3 2 2" xfId="29314" xr:uid="{32F22960-C57B-4F2C-AF09-68C3DFAAA9F7}"/>
    <cellStyle name="Normal 173 3 3 3 3 3" xfId="24145" xr:uid="{91038712-CF6D-4EE1-BE68-87232CA67351}"/>
    <cellStyle name="Normal 173 3 3 3 4" xfId="18963" xr:uid="{08B8D0FF-7233-4030-8B11-32450A4C51EC}"/>
    <cellStyle name="Normal 173 3 3 3 4 2" xfId="29312" xr:uid="{1C3B80B0-A59E-4BEC-85ED-E9C905072A7E}"/>
    <cellStyle name="Normal 173 3 3 3 5" xfId="24143" xr:uid="{9F471133-FD8B-4B02-8246-7CA8D54B1455}"/>
    <cellStyle name="Normal 173 3 3 4" xfId="1259" xr:uid="{D73793F9-0222-4726-AF78-6E9E64E4E345}"/>
    <cellStyle name="Normal 173 3 3 4 2" xfId="18966" xr:uid="{316B68FB-F7E6-408C-B9D7-7218FC0E973E}"/>
    <cellStyle name="Normal 173 3 3 4 2 2" xfId="29315" xr:uid="{597D0C2C-A372-45CF-9A9C-01FE827F93FB}"/>
    <cellStyle name="Normal 173 3 3 4 3" xfId="24146" xr:uid="{7841A2F1-5724-4ED0-B9DB-B9319E6AFB0B}"/>
    <cellStyle name="Normal 173 3 3 5" xfId="1260" xr:uid="{D06D0377-983C-4D20-8655-78E8F3604480}"/>
    <cellStyle name="Normal 173 3 3 5 2" xfId="18967" xr:uid="{42C412BF-E539-4E93-949D-BFB1918B7144}"/>
    <cellStyle name="Normal 173 3 3 5 2 2" xfId="29316" xr:uid="{E9786AAA-D9B6-4268-BD3F-4274853D9E1E}"/>
    <cellStyle name="Normal 173 3 3 5 3" xfId="24147" xr:uid="{7074FC63-4861-455F-BBA4-25EA9F0E0BAD}"/>
    <cellStyle name="Normal 173 3 3 6" xfId="18956" xr:uid="{9360BAF3-63E4-468C-A0AD-A71C73900E23}"/>
    <cellStyle name="Normal 173 3 3 6 2" xfId="29305" xr:uid="{AE932CE9-58EB-4756-AC5E-57666A472167}"/>
    <cellStyle name="Normal 173 3 3 7" xfId="24136" xr:uid="{BE64DEC1-0FC6-432D-B1B1-F0EDAFD26EEA}"/>
    <cellStyle name="Normal 173 3 4" xfId="1261" xr:uid="{AB8B5B44-797D-4824-9BF5-2A8CB8FBD2D7}"/>
    <cellStyle name="Normal 173 3 4 2" xfId="1262" xr:uid="{F849BFA8-EBA6-4839-AD82-5D47DE37A96F}"/>
    <cellStyle name="Normal 173 3 4 2 2" xfId="1263" xr:uid="{E673D8D3-F567-4A22-B808-B4543EC54EEE}"/>
    <cellStyle name="Normal 173 3 4 2 2 2" xfId="1264" xr:uid="{1176B1BD-C164-46F2-9933-373E2715FFA0}"/>
    <cellStyle name="Normal 173 3 4 2 2 2 2" xfId="18971" xr:uid="{0EC71751-CDE8-40D0-B329-DB115460A06F}"/>
    <cellStyle name="Normal 173 3 4 2 2 2 2 2" xfId="29320" xr:uid="{78438B9B-216B-40A7-BA0F-2966CA328361}"/>
    <cellStyle name="Normal 173 3 4 2 2 2 3" xfId="24151" xr:uid="{436F6726-DC19-4306-A988-700AE6F97756}"/>
    <cellStyle name="Normal 173 3 4 2 2 3" xfId="1265" xr:uid="{0104BC5F-8F76-4607-A200-3A19786B5459}"/>
    <cellStyle name="Normal 173 3 4 2 2 3 2" xfId="18972" xr:uid="{6971DD54-9D8D-4169-9B8D-A0098FB32EFB}"/>
    <cellStyle name="Normal 173 3 4 2 2 3 2 2" xfId="29321" xr:uid="{F7EC7D69-923C-4CF4-BB20-0D663322C008}"/>
    <cellStyle name="Normal 173 3 4 2 2 3 3" xfId="24152" xr:uid="{4BC40B8F-6F21-47AA-A8B0-0883AF7B171A}"/>
    <cellStyle name="Normal 173 3 4 2 2 4" xfId="18970" xr:uid="{6EAF9A39-E03B-4D23-BDAE-B4ADBE485B16}"/>
    <cellStyle name="Normal 173 3 4 2 2 4 2" xfId="29319" xr:uid="{A6E0C0B0-0A1A-44C0-9E67-675A80CF1DE7}"/>
    <cellStyle name="Normal 173 3 4 2 2 5" xfId="24150" xr:uid="{A51BEE9A-E01E-40D4-B4F6-D7D848A599C7}"/>
    <cellStyle name="Normal 173 3 4 2 3" xfId="1266" xr:uid="{DC2DEB37-A3F7-4683-8A6C-3D0E5B020528}"/>
    <cellStyle name="Normal 173 3 4 2 3 2" xfId="18973" xr:uid="{0452D683-02DB-4E59-8AFE-8CBAEBA9756D}"/>
    <cellStyle name="Normal 173 3 4 2 3 2 2" xfId="29322" xr:uid="{1E5D6C1B-F7CE-415C-94D3-3FD0DDC080DB}"/>
    <cellStyle name="Normal 173 3 4 2 3 3" xfId="24153" xr:uid="{E61167C2-834C-49BE-836C-7ACA8A512826}"/>
    <cellStyle name="Normal 173 3 4 2 4" xfId="1267" xr:uid="{D90F42D2-8F8E-4329-9946-46D9142335F0}"/>
    <cellStyle name="Normal 173 3 4 2 4 2" xfId="18974" xr:uid="{41D23CE7-97E9-46F2-8FDC-D1F17497C434}"/>
    <cellStyle name="Normal 173 3 4 2 4 2 2" xfId="29323" xr:uid="{2DF86707-91DC-4102-8A2D-C381F92EFCEB}"/>
    <cellStyle name="Normal 173 3 4 2 4 3" xfId="24154" xr:uid="{1D1A6D9B-9A5A-4824-8085-AAC191C433F7}"/>
    <cellStyle name="Normal 173 3 4 2 5" xfId="18969" xr:uid="{0673FC4C-87FC-435F-B2CD-5619A3C484D6}"/>
    <cellStyle name="Normal 173 3 4 2 5 2" xfId="29318" xr:uid="{7CA58C27-58FA-4978-86DE-370D427D662A}"/>
    <cellStyle name="Normal 173 3 4 2 6" xfId="24149" xr:uid="{4A084B05-D14C-45B8-8383-32B4DF1D2892}"/>
    <cellStyle name="Normal 173 3 4 3" xfId="1268" xr:uid="{37063E13-F127-495E-9DCC-912A66902310}"/>
    <cellStyle name="Normal 173 3 4 3 2" xfId="1269" xr:uid="{C3AF5879-B2F0-45C1-BA50-C356FC4182E6}"/>
    <cellStyle name="Normal 173 3 4 3 2 2" xfId="18976" xr:uid="{3DF39247-9CBC-46C5-8201-65319B772500}"/>
    <cellStyle name="Normal 173 3 4 3 2 2 2" xfId="29325" xr:uid="{EA114422-57E1-4075-98D8-5318C679C167}"/>
    <cellStyle name="Normal 173 3 4 3 2 3" xfId="24156" xr:uid="{B94EE016-E4D9-4F46-AD43-A308F9656EC8}"/>
    <cellStyle name="Normal 173 3 4 3 3" xfId="1270" xr:uid="{3355D7FA-79B0-439D-AAC7-0AA1353FB3FC}"/>
    <cellStyle name="Normal 173 3 4 3 3 2" xfId="18977" xr:uid="{7D992810-BD02-473C-93BE-8D7D1F04ADDE}"/>
    <cellStyle name="Normal 173 3 4 3 3 2 2" xfId="29326" xr:uid="{30D549AF-E36C-48E6-925A-E727D8C90916}"/>
    <cellStyle name="Normal 173 3 4 3 3 3" xfId="24157" xr:uid="{84D28ABB-BF45-4B02-B1EE-344792806D5E}"/>
    <cellStyle name="Normal 173 3 4 3 4" xfId="18975" xr:uid="{B45E65CB-423F-43DF-8156-A833D230129D}"/>
    <cellStyle name="Normal 173 3 4 3 4 2" xfId="29324" xr:uid="{0F042717-0EFA-4460-A5D3-42BE3D43647D}"/>
    <cellStyle name="Normal 173 3 4 3 5" xfId="24155" xr:uid="{91B38D97-6116-4702-B9AB-1CE712CFA572}"/>
    <cellStyle name="Normal 173 3 4 4" xfId="1271" xr:uid="{9A4DC3D1-9554-4B98-97D4-70B949A3388A}"/>
    <cellStyle name="Normal 173 3 4 4 2" xfId="18978" xr:uid="{7692919E-0C7F-4FF2-934D-600C9D2A34D4}"/>
    <cellStyle name="Normal 173 3 4 4 2 2" xfId="29327" xr:uid="{487AE108-52B1-47A8-AD7E-2FFDF0A01816}"/>
    <cellStyle name="Normal 173 3 4 4 3" xfId="24158" xr:uid="{10762E3B-20B9-47F7-92F7-7756258A9C1D}"/>
    <cellStyle name="Normal 173 3 4 5" xfId="1272" xr:uid="{2D4F6597-B320-4D2D-B502-959A1099CB40}"/>
    <cellStyle name="Normal 173 3 4 5 2" xfId="18979" xr:uid="{214E4E66-D7A4-4A11-A592-202153779157}"/>
    <cellStyle name="Normal 173 3 4 5 2 2" xfId="29328" xr:uid="{F1BBD0F4-9635-43A3-B1FD-98F153CAD65C}"/>
    <cellStyle name="Normal 173 3 4 5 3" xfId="24159" xr:uid="{78B02324-CBC6-4DFE-B85E-170CF4FE8D14}"/>
    <cellStyle name="Normal 173 3 4 6" xfId="18968" xr:uid="{34BEE8C6-298C-4191-86FB-2929D05694CD}"/>
    <cellStyle name="Normal 173 3 4 6 2" xfId="29317" xr:uid="{488AAD5F-8319-485A-8453-7F34BAC72A47}"/>
    <cellStyle name="Normal 173 3 4 7" xfId="24148" xr:uid="{D0FC3D05-1A69-43BA-8F3A-E71CA360587B}"/>
    <cellStyle name="Normal 173 3 5" xfId="1273" xr:uid="{4CEE17C8-88A6-41E2-9E91-AE47E8032592}"/>
    <cellStyle name="Normal 173 3 5 2" xfId="1274" xr:uid="{212A4E31-36C2-43FD-A0FF-0F24D7E469FF}"/>
    <cellStyle name="Normal 173 3 5 2 2" xfId="1275" xr:uid="{90E70545-2DFE-480B-8387-478DC369D1CC}"/>
    <cellStyle name="Normal 173 3 5 2 2 2" xfId="1276" xr:uid="{66DA3D83-D627-4C92-9253-F5DE0FF3B1DB}"/>
    <cellStyle name="Normal 173 3 5 2 2 2 2" xfId="18983" xr:uid="{4E9AC043-F08D-4220-B087-CA1D82978F60}"/>
    <cellStyle name="Normal 173 3 5 2 2 2 2 2" xfId="29332" xr:uid="{87796477-83A8-4563-ABF5-8E4478E0789A}"/>
    <cellStyle name="Normal 173 3 5 2 2 2 3" xfId="24163" xr:uid="{38A2E265-B4E0-4250-AD73-2F52A98A5EAE}"/>
    <cellStyle name="Normal 173 3 5 2 2 3" xfId="1277" xr:uid="{C2C4C820-8199-4730-A4BB-67A1BA3A183B}"/>
    <cellStyle name="Normal 173 3 5 2 2 3 2" xfId="18984" xr:uid="{BBA4E23B-8E7B-4C04-B297-E8BFF9B11BEE}"/>
    <cellStyle name="Normal 173 3 5 2 2 3 2 2" xfId="29333" xr:uid="{54E46738-1EF7-4F5C-9603-CE2B6F89B31F}"/>
    <cellStyle name="Normal 173 3 5 2 2 3 3" xfId="24164" xr:uid="{BA018BDB-6FEF-4986-A6B4-8D1ECA074A5A}"/>
    <cellStyle name="Normal 173 3 5 2 2 4" xfId="18982" xr:uid="{B8A14195-0BBF-422D-A04A-30C0F0D6B418}"/>
    <cellStyle name="Normal 173 3 5 2 2 4 2" xfId="29331" xr:uid="{F74BCECE-6321-40B1-8BE9-6F51CFE26674}"/>
    <cellStyle name="Normal 173 3 5 2 2 5" xfId="24162" xr:uid="{2578A257-E460-44BD-B315-F2DC7B1D45E3}"/>
    <cellStyle name="Normal 173 3 5 2 3" xfId="1278" xr:uid="{DD2D815B-0099-451E-BB07-55330AF20ED7}"/>
    <cellStyle name="Normal 173 3 5 2 3 2" xfId="18985" xr:uid="{11C22822-D15B-488B-894C-CA511901037B}"/>
    <cellStyle name="Normal 173 3 5 2 3 2 2" xfId="29334" xr:uid="{377A42E1-C60A-4521-B501-C24507E6C160}"/>
    <cellStyle name="Normal 173 3 5 2 3 3" xfId="24165" xr:uid="{1B164429-1E69-469B-8CC9-30391E4D3019}"/>
    <cellStyle name="Normal 173 3 5 2 4" xfId="1279" xr:uid="{F7B67CD5-D2E0-4CCE-A408-F984FDD9462D}"/>
    <cellStyle name="Normal 173 3 5 2 4 2" xfId="18986" xr:uid="{4F632A60-D370-41E5-8061-DCF6E8F3218B}"/>
    <cellStyle name="Normal 173 3 5 2 4 2 2" xfId="29335" xr:uid="{B6A3B212-0D2E-426D-BC7C-B0291DAB9CCA}"/>
    <cellStyle name="Normal 173 3 5 2 4 3" xfId="24166" xr:uid="{D503203C-C2D4-430C-B74F-470A858F13AD}"/>
    <cellStyle name="Normal 173 3 5 2 5" xfId="18981" xr:uid="{5DA23381-57D3-42C0-9E5E-C0E8D008A7B6}"/>
    <cellStyle name="Normal 173 3 5 2 5 2" xfId="29330" xr:uid="{2C563821-5C5B-4B0C-A689-EA2E10D9F997}"/>
    <cellStyle name="Normal 173 3 5 2 6" xfId="24161" xr:uid="{449D9C3B-D8A3-452A-A3DD-070FC1E78050}"/>
    <cellStyle name="Normal 173 3 5 3" xfId="1280" xr:uid="{3175B3BC-BB25-4749-A1C3-940E49DFDD81}"/>
    <cellStyle name="Normal 173 3 5 3 2" xfId="1281" xr:uid="{11856CE7-6D4F-483C-B5F3-E0F53832E934}"/>
    <cellStyle name="Normal 173 3 5 3 2 2" xfId="18988" xr:uid="{BB29CED1-3CAC-49B7-93F8-4DC97E570BA8}"/>
    <cellStyle name="Normal 173 3 5 3 2 2 2" xfId="29337" xr:uid="{EA0D84B6-7BBF-44AC-B221-CA8992DB7309}"/>
    <cellStyle name="Normal 173 3 5 3 2 3" xfId="24168" xr:uid="{627B1D57-3B42-4EB4-BB47-468FBAFD88AF}"/>
    <cellStyle name="Normal 173 3 5 3 3" xfId="1282" xr:uid="{B165F038-1403-4B81-8ED5-D8A7E38182DC}"/>
    <cellStyle name="Normal 173 3 5 3 3 2" xfId="18989" xr:uid="{60812C22-DE6D-4E29-AA46-F4B54F5189CD}"/>
    <cellStyle name="Normal 173 3 5 3 3 2 2" xfId="29338" xr:uid="{D52A0A50-BDBA-4B9B-9FC1-35F46C679F8B}"/>
    <cellStyle name="Normal 173 3 5 3 3 3" xfId="24169" xr:uid="{A8ED6A40-9979-49C0-AF58-4C843C856BE8}"/>
    <cellStyle name="Normal 173 3 5 3 4" xfId="18987" xr:uid="{814829E9-1D5B-4621-A43C-28AC30BCA5E8}"/>
    <cellStyle name="Normal 173 3 5 3 4 2" xfId="29336" xr:uid="{2F72FA33-418E-41C7-B385-F6714742FF1B}"/>
    <cellStyle name="Normal 173 3 5 3 5" xfId="24167" xr:uid="{683A1BA0-AE5B-470B-A238-9C63FA9AF3FA}"/>
    <cellStyle name="Normal 173 3 5 4" xfId="1283" xr:uid="{D948D1AF-6182-43B2-9EF2-364B266FE434}"/>
    <cellStyle name="Normal 173 3 5 4 2" xfId="18990" xr:uid="{A871907A-FCCA-4C70-B625-D675785867C2}"/>
    <cellStyle name="Normal 173 3 5 4 2 2" xfId="29339" xr:uid="{2531078E-14F3-490D-9866-1CD178059FE2}"/>
    <cellStyle name="Normal 173 3 5 4 3" xfId="24170" xr:uid="{13C2D14B-F87C-4CEB-A0CA-387E40D61E11}"/>
    <cellStyle name="Normal 173 3 5 5" xfId="1284" xr:uid="{29CBCDA6-B409-417B-BA05-B27BF462F3A6}"/>
    <cellStyle name="Normal 173 3 5 5 2" xfId="18991" xr:uid="{439DD863-1272-46EE-B20D-5E0E33D99B77}"/>
    <cellStyle name="Normal 173 3 5 5 2 2" xfId="29340" xr:uid="{B23869A9-DA1A-4DCB-AB87-F7475B634C4C}"/>
    <cellStyle name="Normal 173 3 5 5 3" xfId="24171" xr:uid="{13AE9308-63C7-4C2A-B0D9-D834CB3EE15F}"/>
    <cellStyle name="Normal 173 3 5 6" xfId="18980" xr:uid="{47108368-698C-454B-9F73-DCC1048BC5D6}"/>
    <cellStyle name="Normal 173 3 5 6 2" xfId="29329" xr:uid="{FA0676DA-4012-4CC1-B4DB-72594C05FBDA}"/>
    <cellStyle name="Normal 173 3 5 7" xfId="24160" xr:uid="{643CB253-27B8-4B62-B634-A30ADE0684C9}"/>
    <cellStyle name="Normal 173 3 6" xfId="1285" xr:uid="{44CCF450-6830-4750-9C17-79E8C5F2E04B}"/>
    <cellStyle name="Normal 173 3 6 2" xfId="1286" xr:uid="{45DCE2D5-8EE9-470B-8A39-7DC808E2C460}"/>
    <cellStyle name="Normal 173 3 6 2 2" xfId="1287" xr:uid="{EB01864D-AE14-4917-BEB4-5BBEDF5BCBCA}"/>
    <cellStyle name="Normal 173 3 6 2 2 2" xfId="1288" xr:uid="{47369967-0922-460E-B79B-0411B5C50591}"/>
    <cellStyle name="Normal 173 3 6 2 2 2 2" xfId="18995" xr:uid="{6B58CBD5-3661-4BEC-95CD-E85E4EE8903A}"/>
    <cellStyle name="Normal 173 3 6 2 2 2 2 2" xfId="29344" xr:uid="{C66D6721-5DBD-470C-AE52-B058F87FA6CE}"/>
    <cellStyle name="Normal 173 3 6 2 2 2 3" xfId="24175" xr:uid="{172E790F-14E6-4D45-91B9-00AF36FFCA53}"/>
    <cellStyle name="Normal 173 3 6 2 2 3" xfId="1289" xr:uid="{F24188FA-ED09-4C85-8C71-590E1C98E4FA}"/>
    <cellStyle name="Normal 173 3 6 2 2 3 2" xfId="18996" xr:uid="{90AB1E76-1960-4197-A4D6-99344FE620DA}"/>
    <cellStyle name="Normal 173 3 6 2 2 3 2 2" xfId="29345" xr:uid="{37FD3243-B2C0-4213-9BB5-F9688C8641CF}"/>
    <cellStyle name="Normal 173 3 6 2 2 3 3" xfId="24176" xr:uid="{1163F99E-3AAC-41B7-AF0A-CCD20D449429}"/>
    <cellStyle name="Normal 173 3 6 2 2 4" xfId="18994" xr:uid="{4664EF9D-7D1E-4DF8-AA90-102E06E09943}"/>
    <cellStyle name="Normal 173 3 6 2 2 4 2" xfId="29343" xr:uid="{558D39DA-9040-4ECD-9E14-12B1BACD0879}"/>
    <cellStyle name="Normal 173 3 6 2 2 5" xfId="24174" xr:uid="{6524DD15-B266-4767-BC94-FFD1928CB539}"/>
    <cellStyle name="Normal 173 3 6 2 3" xfId="1290" xr:uid="{E4EB8014-5ADD-4AD3-B57D-1CD8E251C337}"/>
    <cellStyle name="Normal 173 3 6 2 3 2" xfId="18997" xr:uid="{101E1EB0-4301-462E-9475-EE305C7BDB13}"/>
    <cellStyle name="Normal 173 3 6 2 3 2 2" xfId="29346" xr:uid="{773242ED-F01E-41FD-92D1-E55B716E1D7B}"/>
    <cellStyle name="Normal 173 3 6 2 3 3" xfId="24177" xr:uid="{1CCC9579-AA2E-4645-A9FC-FD48E96A92EF}"/>
    <cellStyle name="Normal 173 3 6 2 4" xfId="1291" xr:uid="{888E8CAD-02C2-4147-AF8B-549B0325FA78}"/>
    <cellStyle name="Normal 173 3 6 2 4 2" xfId="18998" xr:uid="{FF934E5B-E7CA-45D2-BD02-CD162F5BB594}"/>
    <cellStyle name="Normal 173 3 6 2 4 2 2" xfId="29347" xr:uid="{7A5283B0-F44C-4EE3-88E1-C9D1227F925D}"/>
    <cellStyle name="Normal 173 3 6 2 4 3" xfId="24178" xr:uid="{F25D1F21-DC12-4EE4-B293-7296A0B7F086}"/>
    <cellStyle name="Normal 173 3 6 2 5" xfId="18993" xr:uid="{26CF3961-0258-4404-B708-62CAF5193CE8}"/>
    <cellStyle name="Normal 173 3 6 2 5 2" xfId="29342" xr:uid="{3EA66399-518F-4568-A3A7-DCF6D253EADE}"/>
    <cellStyle name="Normal 173 3 6 2 6" xfId="24173" xr:uid="{D2DA9E3D-CA31-4843-B4F6-63DD7E28B694}"/>
    <cellStyle name="Normal 173 3 6 3" xfId="1292" xr:uid="{0E5E354A-5DFF-4921-B130-CBB3BF4B8BEE}"/>
    <cellStyle name="Normal 173 3 6 3 2" xfId="1293" xr:uid="{FA124C37-BF88-4757-8365-D4BECCD201C9}"/>
    <cellStyle name="Normal 173 3 6 3 2 2" xfId="19000" xr:uid="{1A01112F-B68B-4E10-86BC-08ADA4E155CA}"/>
    <cellStyle name="Normal 173 3 6 3 2 2 2" xfId="29349" xr:uid="{8E0B4D63-C197-4EC2-8B9D-DDE51B856A32}"/>
    <cellStyle name="Normal 173 3 6 3 2 3" xfId="24180" xr:uid="{820738B0-817E-41ED-8F00-934271301993}"/>
    <cellStyle name="Normal 173 3 6 3 3" xfId="1294" xr:uid="{EC528FF5-A9DD-475A-A8B7-4874628F7C42}"/>
    <cellStyle name="Normal 173 3 6 3 3 2" xfId="19001" xr:uid="{CD226D60-9CBC-4A6C-B33D-6F21D0FB84C2}"/>
    <cellStyle name="Normal 173 3 6 3 3 2 2" xfId="29350" xr:uid="{E3300164-651A-4423-BECB-D39A0AF03F59}"/>
    <cellStyle name="Normal 173 3 6 3 3 3" xfId="24181" xr:uid="{B705624C-C730-46C1-BDB4-AF98328C45B2}"/>
    <cellStyle name="Normal 173 3 6 3 4" xfId="18999" xr:uid="{2A6D8A1D-447F-456F-A78A-9DF59BFF9EF1}"/>
    <cellStyle name="Normal 173 3 6 3 4 2" xfId="29348" xr:uid="{DA26E457-DC22-4D72-9714-C58569AF0ED2}"/>
    <cellStyle name="Normal 173 3 6 3 5" xfId="24179" xr:uid="{128DD08B-231A-4F0F-969E-3EFC52D37784}"/>
    <cellStyle name="Normal 173 3 6 4" xfId="1295" xr:uid="{844C724D-82F6-4645-9E94-26BA5598E5C0}"/>
    <cellStyle name="Normal 173 3 6 4 2" xfId="19002" xr:uid="{507111C5-3550-4808-91BC-8DAB4452BF0B}"/>
    <cellStyle name="Normal 173 3 6 4 2 2" xfId="29351" xr:uid="{3DD5851C-0D13-489C-B072-5178B788A4D1}"/>
    <cellStyle name="Normal 173 3 6 4 3" xfId="24182" xr:uid="{B5B79699-6669-43F9-ACB7-F6CA402596CA}"/>
    <cellStyle name="Normal 173 3 6 5" xfId="1296" xr:uid="{B071D0C3-CFB0-47EB-AE1C-89AAF09074DE}"/>
    <cellStyle name="Normal 173 3 6 5 2" xfId="19003" xr:uid="{2E18E89D-6ED6-4AB7-83B5-89DD8523217A}"/>
    <cellStyle name="Normal 173 3 6 5 2 2" xfId="29352" xr:uid="{3946414A-FDCF-41D3-AE04-8BCFDBAEF93F}"/>
    <cellStyle name="Normal 173 3 6 5 3" xfId="24183" xr:uid="{B4E3D794-74B8-4A2E-907D-060D79AE960F}"/>
    <cellStyle name="Normal 173 3 6 6" xfId="18992" xr:uid="{E03C75A6-E6F1-4C71-95F0-589BA389D00C}"/>
    <cellStyle name="Normal 173 3 6 6 2" xfId="29341" xr:uid="{DE9DF77D-87A9-4467-BE02-95315674DB97}"/>
    <cellStyle name="Normal 173 3 6 7" xfId="24172" xr:uid="{F9D343B2-0C2D-477E-858A-2E3EFF4533D1}"/>
    <cellStyle name="Normal 173 3 7" xfId="1297" xr:uid="{E0E646E7-94B2-47F5-9F59-7E46D2336D4F}"/>
    <cellStyle name="Normal 173 3 7 2" xfId="1298" xr:uid="{BBCC1C9B-01F4-4362-BDC4-789A9CEF9ED4}"/>
    <cellStyle name="Normal 173 3 7 2 2" xfId="1299" xr:uid="{230B1936-7FBC-4944-AA1B-250144FB3D33}"/>
    <cellStyle name="Normal 173 3 7 2 2 2" xfId="1300" xr:uid="{CA2C84C9-C52F-45A2-9F13-48ED51479661}"/>
    <cellStyle name="Normal 173 3 7 2 2 2 2" xfId="19007" xr:uid="{5F83DF13-10D7-4D32-91D9-801B4BCDA3BE}"/>
    <cellStyle name="Normal 173 3 7 2 2 2 2 2" xfId="29356" xr:uid="{43DF87BA-841A-4DD0-A2F1-83620ADD5A24}"/>
    <cellStyle name="Normal 173 3 7 2 2 2 3" xfId="24187" xr:uid="{98CA3B1B-D43E-406C-8DA1-845592DCC338}"/>
    <cellStyle name="Normal 173 3 7 2 2 3" xfId="1301" xr:uid="{216FEF12-D4F0-4698-BAD8-598AC83430CB}"/>
    <cellStyle name="Normal 173 3 7 2 2 3 2" xfId="19008" xr:uid="{6457494A-0BB2-43E5-AAC9-D144935AD666}"/>
    <cellStyle name="Normal 173 3 7 2 2 3 2 2" xfId="29357" xr:uid="{330737BB-F2A3-4877-B7DE-84C3D242BDE7}"/>
    <cellStyle name="Normal 173 3 7 2 2 3 3" xfId="24188" xr:uid="{377BFFB9-B592-4E9F-9CCF-33C9DCFEEAF7}"/>
    <cellStyle name="Normal 173 3 7 2 2 4" xfId="19006" xr:uid="{7E58B338-D9D9-41EE-8DE7-7ED7B986EFD3}"/>
    <cellStyle name="Normal 173 3 7 2 2 4 2" xfId="29355" xr:uid="{9D60BA6A-FB3F-40C9-A14B-508EACA55640}"/>
    <cellStyle name="Normal 173 3 7 2 2 5" xfId="24186" xr:uid="{80A37919-15FF-4990-9B8E-CDAE66E8A389}"/>
    <cellStyle name="Normal 173 3 7 2 3" xfId="1302" xr:uid="{275E8729-FA0B-4489-98B8-3278E29D56C5}"/>
    <cellStyle name="Normal 173 3 7 2 3 2" xfId="19009" xr:uid="{DCBAEF4D-47E2-4C8F-8AAD-5A9CA7DAFC15}"/>
    <cellStyle name="Normal 173 3 7 2 3 2 2" xfId="29358" xr:uid="{E07F6F87-4B51-441C-B615-22DF2466CE40}"/>
    <cellStyle name="Normal 173 3 7 2 3 3" xfId="24189" xr:uid="{8302EAD6-C0A8-4262-9ECA-A90346A255AC}"/>
    <cellStyle name="Normal 173 3 7 2 4" xfId="1303" xr:uid="{71590273-F54C-4EF5-AAA8-B17D30FECE14}"/>
    <cellStyle name="Normal 173 3 7 2 4 2" xfId="19010" xr:uid="{7845F8D3-D110-4DA0-8102-772A11BC5946}"/>
    <cellStyle name="Normal 173 3 7 2 4 2 2" xfId="29359" xr:uid="{82AFA1CC-D6FC-4363-8066-2B877F8F092B}"/>
    <cellStyle name="Normal 173 3 7 2 4 3" xfId="24190" xr:uid="{57EB6F91-C9A2-4287-B476-3701EE5B4BC7}"/>
    <cellStyle name="Normal 173 3 7 2 5" xfId="19005" xr:uid="{F3816EB3-848B-4BCE-AFC7-124CB4AE9595}"/>
    <cellStyle name="Normal 173 3 7 2 5 2" xfId="29354" xr:uid="{A3C1E943-FED4-48C7-BAB2-ACD2A8402330}"/>
    <cellStyle name="Normal 173 3 7 2 6" xfId="24185" xr:uid="{50E19285-154A-43B4-9E72-AC628C534E0A}"/>
    <cellStyle name="Normal 173 3 7 3" xfId="1304" xr:uid="{D6580713-3E9F-4FEC-96B2-C27BFC60C9B7}"/>
    <cellStyle name="Normal 173 3 7 3 2" xfId="1305" xr:uid="{2B377790-B5CD-4DC1-8DE0-A4B7EBD78568}"/>
    <cellStyle name="Normal 173 3 7 3 2 2" xfId="19012" xr:uid="{DA1A1840-183B-4545-8A6F-2A1E50697AFC}"/>
    <cellStyle name="Normal 173 3 7 3 2 2 2" xfId="29361" xr:uid="{08DEA05F-CB4F-4493-9C23-71C455FD6FC1}"/>
    <cellStyle name="Normal 173 3 7 3 2 3" xfId="24192" xr:uid="{E12EC4CA-0560-4654-88EC-4FA2CD8A589A}"/>
    <cellStyle name="Normal 173 3 7 3 3" xfId="1306" xr:uid="{A564DCF8-8007-4B57-B93E-968205D2E835}"/>
    <cellStyle name="Normal 173 3 7 3 3 2" xfId="19013" xr:uid="{9A99F41C-89A4-477F-A98B-7613E250ABA2}"/>
    <cellStyle name="Normal 173 3 7 3 3 2 2" xfId="29362" xr:uid="{53D1E98E-81DB-4D1F-B75C-18E1048CCF51}"/>
    <cellStyle name="Normal 173 3 7 3 3 3" xfId="24193" xr:uid="{4F646477-9F9C-48FC-869D-44DF15077AA6}"/>
    <cellStyle name="Normal 173 3 7 3 4" xfId="19011" xr:uid="{0C3AB83B-220C-4618-BF04-B23F612D29A7}"/>
    <cellStyle name="Normal 173 3 7 3 4 2" xfId="29360" xr:uid="{DD9DA6D3-CFA9-4A32-BB60-09DEC71DE018}"/>
    <cellStyle name="Normal 173 3 7 3 5" xfId="24191" xr:uid="{3FB7EC82-58A8-44C9-829E-3B15553A33AB}"/>
    <cellStyle name="Normal 173 3 7 4" xfId="1307" xr:uid="{C6047CFD-AE40-49B4-AC73-F99BFC1373D5}"/>
    <cellStyle name="Normal 173 3 7 4 2" xfId="19014" xr:uid="{CADEA0A4-8B5D-40CF-BFF9-53BD99F8E02B}"/>
    <cellStyle name="Normal 173 3 7 4 2 2" xfId="29363" xr:uid="{43EE4647-D772-41F4-AD34-48A6AE56A3A1}"/>
    <cellStyle name="Normal 173 3 7 4 3" xfId="24194" xr:uid="{252C2B01-22E7-4243-ABB7-DF61781D6D4D}"/>
    <cellStyle name="Normal 173 3 7 5" xfId="1308" xr:uid="{BE3D1C2E-BC9E-4447-9367-D95B0E35C88B}"/>
    <cellStyle name="Normal 173 3 7 5 2" xfId="19015" xr:uid="{8CD81B4E-407F-49D5-9A64-EF49CC109F46}"/>
    <cellStyle name="Normal 173 3 7 5 2 2" xfId="29364" xr:uid="{B073E873-5502-49D7-BBCE-692D8953DBF4}"/>
    <cellStyle name="Normal 173 3 7 5 3" xfId="24195" xr:uid="{0542ABF4-378B-4FA6-9838-0840308AF971}"/>
    <cellStyle name="Normal 173 3 7 6" xfId="19004" xr:uid="{DD77D8C1-D63B-4A49-A26E-0F6D0BA7729B}"/>
    <cellStyle name="Normal 173 3 7 6 2" xfId="29353" xr:uid="{899D92E7-EA35-4CC8-BE78-ECE66E78A83B}"/>
    <cellStyle name="Normal 173 3 7 7" xfId="24184" xr:uid="{B58D67AB-733B-4B91-9D5C-2440B305BE6D}"/>
    <cellStyle name="Normal 173 3 8" xfId="1309" xr:uid="{A52FDBF1-9267-4F66-AB19-F626C30434B2}"/>
    <cellStyle name="Normal 173 3 8 2" xfId="1310" xr:uid="{1A68BD88-0E45-444F-BC82-FDE9AC3D82FC}"/>
    <cellStyle name="Normal 173 3 8 2 2" xfId="1311" xr:uid="{B3518234-4CC7-40FA-8782-9D71E6C11576}"/>
    <cellStyle name="Normal 173 3 8 2 2 2" xfId="1312" xr:uid="{E4FC803C-FE73-419C-A79E-8121BEB5E047}"/>
    <cellStyle name="Normal 173 3 8 2 2 2 2" xfId="19019" xr:uid="{6C7F1F89-0620-408B-9662-3D1F9F4F94B6}"/>
    <cellStyle name="Normal 173 3 8 2 2 2 2 2" xfId="29368" xr:uid="{2A8B1D6D-CC95-4430-A36B-E52554F3BA7D}"/>
    <cellStyle name="Normal 173 3 8 2 2 2 3" xfId="24199" xr:uid="{76ED252D-05DD-4E66-8B91-E7E9D13D6DC7}"/>
    <cellStyle name="Normal 173 3 8 2 2 3" xfId="1313" xr:uid="{171B8D79-5903-476E-9415-96B711EBCA1B}"/>
    <cellStyle name="Normal 173 3 8 2 2 3 2" xfId="19020" xr:uid="{B68BC3E2-AA9F-47E7-9DB7-FE424BF1C6A0}"/>
    <cellStyle name="Normal 173 3 8 2 2 3 2 2" xfId="29369" xr:uid="{103833AF-C06C-4DCC-BAFB-AEC63F46C65D}"/>
    <cellStyle name="Normal 173 3 8 2 2 3 3" xfId="24200" xr:uid="{DCF535F6-6352-4658-8CF4-24B7A46BD72C}"/>
    <cellStyle name="Normal 173 3 8 2 2 4" xfId="19018" xr:uid="{71961992-712E-42A4-8D1F-F1EA05E6D0C4}"/>
    <cellStyle name="Normal 173 3 8 2 2 4 2" xfId="29367" xr:uid="{3DD686CB-9478-4301-83DB-2157083C4E4B}"/>
    <cellStyle name="Normal 173 3 8 2 2 5" xfId="24198" xr:uid="{5EB3333E-1906-44AA-A7D5-637E76F86049}"/>
    <cellStyle name="Normal 173 3 8 2 3" xfId="1314" xr:uid="{8832D119-B29D-4952-ABDA-CE4DFD4A2437}"/>
    <cellStyle name="Normal 173 3 8 2 3 2" xfId="19021" xr:uid="{C908F701-E946-48B6-9EC5-EC96EFF24721}"/>
    <cellStyle name="Normal 173 3 8 2 3 2 2" xfId="29370" xr:uid="{C373C19E-BF0C-4CCC-9DCB-11E7F147F787}"/>
    <cellStyle name="Normal 173 3 8 2 3 3" xfId="24201" xr:uid="{70EA136E-B90C-4735-9CA3-9601F95FA1E0}"/>
    <cellStyle name="Normal 173 3 8 2 4" xfId="1315" xr:uid="{B34A618E-86AA-454F-9811-D66638E0B238}"/>
    <cellStyle name="Normal 173 3 8 2 4 2" xfId="19022" xr:uid="{49962F8D-682B-4682-B8DF-8DD691AD2B01}"/>
    <cellStyle name="Normal 173 3 8 2 4 2 2" xfId="29371" xr:uid="{34EF4AFF-EE22-4564-8043-6A08C58F29DB}"/>
    <cellStyle name="Normal 173 3 8 2 4 3" xfId="24202" xr:uid="{7089ACEA-A1B5-483C-9DFC-6D3B65BE6117}"/>
    <cellStyle name="Normal 173 3 8 2 5" xfId="19017" xr:uid="{52DB3B7D-D29F-4CA1-89FA-98B144521026}"/>
    <cellStyle name="Normal 173 3 8 2 5 2" xfId="29366" xr:uid="{D9D4F103-E458-4FB9-A908-716289995611}"/>
    <cellStyle name="Normal 173 3 8 2 6" xfId="24197" xr:uid="{26CA77DF-D2B0-4240-8141-DEA6E5AC7C66}"/>
    <cellStyle name="Normal 173 3 8 3" xfId="1316" xr:uid="{BB96F445-ADA0-4B4B-9BAB-0668E724AF3D}"/>
    <cellStyle name="Normal 173 3 8 3 2" xfId="1317" xr:uid="{92A273AC-BE5B-41B2-ABA2-F4D738400AAD}"/>
    <cellStyle name="Normal 173 3 8 3 2 2" xfId="19024" xr:uid="{5509C0AD-B54A-4D20-AB4F-E853C3037166}"/>
    <cellStyle name="Normal 173 3 8 3 2 2 2" xfId="29373" xr:uid="{725AAD52-E8D0-4511-8ED0-97AA8487AA81}"/>
    <cellStyle name="Normal 173 3 8 3 2 3" xfId="24204" xr:uid="{1688A6EC-184F-4112-A11A-5FE5CFEDB767}"/>
    <cellStyle name="Normal 173 3 8 3 3" xfId="1318" xr:uid="{4CCD6BD1-1465-44B8-B1E3-1E85FA261EA9}"/>
    <cellStyle name="Normal 173 3 8 3 3 2" xfId="19025" xr:uid="{28035260-EB6D-468B-B033-645B08E23A74}"/>
    <cellStyle name="Normal 173 3 8 3 3 2 2" xfId="29374" xr:uid="{38138DD8-65B5-4713-8E82-4F9E02E122EE}"/>
    <cellStyle name="Normal 173 3 8 3 3 3" xfId="24205" xr:uid="{96B6DDC1-E35E-47B4-BA94-A5C8FADE6E40}"/>
    <cellStyle name="Normal 173 3 8 3 4" xfId="19023" xr:uid="{C710556A-01EB-428A-B328-032E1D8D39A9}"/>
    <cellStyle name="Normal 173 3 8 3 4 2" xfId="29372" xr:uid="{03619011-00EB-4605-81DA-9E0CA37E759E}"/>
    <cellStyle name="Normal 173 3 8 3 5" xfId="24203" xr:uid="{F937802F-0DDE-4E56-936E-6B6A60CC06DD}"/>
    <cellStyle name="Normal 173 3 8 4" xfId="1319" xr:uid="{16BF0478-19F7-4A00-A2B2-C430A54B486D}"/>
    <cellStyle name="Normal 173 3 8 4 2" xfId="19026" xr:uid="{01627BD3-92CF-4155-BEE0-FDB3240B2A3A}"/>
    <cellStyle name="Normal 173 3 8 4 2 2" xfId="29375" xr:uid="{C21E0165-2084-4672-8913-AD3207BD0295}"/>
    <cellStyle name="Normal 173 3 8 4 3" xfId="24206" xr:uid="{6EBB0B6E-B298-47FE-963E-96D9F5640D2A}"/>
    <cellStyle name="Normal 173 3 8 5" xfId="1320" xr:uid="{2D35783C-6BC4-4313-93B4-064E6FE3F951}"/>
    <cellStyle name="Normal 173 3 8 5 2" xfId="19027" xr:uid="{3BA23959-E370-4BD2-A793-44E69B484755}"/>
    <cellStyle name="Normal 173 3 8 5 2 2" xfId="29376" xr:uid="{E58AAA67-31D5-442F-B07D-A6C765679EE5}"/>
    <cellStyle name="Normal 173 3 8 5 3" xfId="24207" xr:uid="{D92284FD-4CC6-4D47-AB15-BC6092B30964}"/>
    <cellStyle name="Normal 173 3 8 6" xfId="19016" xr:uid="{EE0FEA6A-999F-47B5-B3E2-F01FFEFC3842}"/>
    <cellStyle name="Normal 173 3 8 6 2" xfId="29365" xr:uid="{624E5C7C-DE86-462D-89E6-67F4BD267EA5}"/>
    <cellStyle name="Normal 173 3 8 7" xfId="24196" xr:uid="{2E04B730-BBC5-41F7-A085-0C3CCFE3E0E6}"/>
    <cellStyle name="Normal 173 3 9" xfId="1321" xr:uid="{2C80F0EE-F0BF-4214-AAA3-AC8C5DFFDCF9}"/>
    <cellStyle name="Normal 173 3 9 2" xfId="1322" xr:uid="{F5FFD0C4-C9D2-447E-BC51-6EEC71225942}"/>
    <cellStyle name="Normal 173 3 9 2 2" xfId="1323" xr:uid="{09736B7D-8B60-433C-B75E-37F00457FC07}"/>
    <cellStyle name="Normal 173 3 9 2 2 2" xfId="1324" xr:uid="{7452F2D0-E039-4890-B86F-14D80927651F}"/>
    <cellStyle name="Normal 173 3 9 2 2 2 2" xfId="19031" xr:uid="{3211F0F9-4B17-423F-8A35-FFA9662C8BC8}"/>
    <cellStyle name="Normal 173 3 9 2 2 2 2 2" xfId="29380" xr:uid="{147C0019-B68D-4AE6-A6FE-EF4A6FEE915F}"/>
    <cellStyle name="Normal 173 3 9 2 2 2 3" xfId="24211" xr:uid="{B2AFD3BE-BAD6-4036-8029-8D996A6CAC04}"/>
    <cellStyle name="Normal 173 3 9 2 2 3" xfId="1325" xr:uid="{E49F87CA-A1C2-47C5-B661-1F8307C3B9BB}"/>
    <cellStyle name="Normal 173 3 9 2 2 3 2" xfId="19032" xr:uid="{D2225E15-1E4F-4EA3-A527-625EAB0666FA}"/>
    <cellStyle name="Normal 173 3 9 2 2 3 2 2" xfId="29381" xr:uid="{6273B595-33D4-4415-B538-2D91EAC605B6}"/>
    <cellStyle name="Normal 173 3 9 2 2 3 3" xfId="24212" xr:uid="{67B58A18-1235-429F-B743-BE7518268EBF}"/>
    <cellStyle name="Normal 173 3 9 2 2 4" xfId="19030" xr:uid="{F1253589-E959-4E0A-B40E-9D35669E297F}"/>
    <cellStyle name="Normal 173 3 9 2 2 4 2" xfId="29379" xr:uid="{04FF3547-7049-468F-B9C7-5A707E9D8FE0}"/>
    <cellStyle name="Normal 173 3 9 2 2 5" xfId="24210" xr:uid="{E00F6558-F32D-4684-8EF5-4F9B570AD98A}"/>
    <cellStyle name="Normal 173 3 9 2 3" xfId="1326" xr:uid="{6B1994F6-BFF5-4E48-815D-132DAFB5744E}"/>
    <cellStyle name="Normal 173 3 9 2 3 2" xfId="19033" xr:uid="{43380438-9D36-48DB-8766-62D5B9D416B2}"/>
    <cellStyle name="Normal 173 3 9 2 3 2 2" xfId="29382" xr:uid="{4F0BE64B-7D85-430B-8EEE-9FCF9BB55401}"/>
    <cellStyle name="Normal 173 3 9 2 3 3" xfId="24213" xr:uid="{A14FA674-23D6-4CD0-8AED-90EF9FC40D4D}"/>
    <cellStyle name="Normal 173 3 9 2 4" xfId="1327" xr:uid="{58983A27-99F5-40B0-9944-07E4246DA412}"/>
    <cellStyle name="Normal 173 3 9 2 4 2" xfId="19034" xr:uid="{2B0591D3-9B0C-4111-8252-97278E7FECE0}"/>
    <cellStyle name="Normal 173 3 9 2 4 2 2" xfId="29383" xr:uid="{E132265A-0551-48D1-A0F8-A43FBE890786}"/>
    <cellStyle name="Normal 173 3 9 2 4 3" xfId="24214" xr:uid="{1622D081-D076-4A3B-A225-0D6D640E82F0}"/>
    <cellStyle name="Normal 173 3 9 2 5" xfId="19029" xr:uid="{22ABED3C-9D24-494E-80D3-586D5603D9CC}"/>
    <cellStyle name="Normal 173 3 9 2 5 2" xfId="29378" xr:uid="{0A26AB7E-AC2C-4704-A947-4370B4A5779C}"/>
    <cellStyle name="Normal 173 3 9 2 6" xfId="24209" xr:uid="{881D02D5-D2CF-44AE-A9AF-435F5FED6A18}"/>
    <cellStyle name="Normal 173 3 9 3" xfId="1328" xr:uid="{283D71C9-D4A7-4990-B7DE-CABC82ED5B8B}"/>
    <cellStyle name="Normal 173 3 9 3 2" xfId="1329" xr:uid="{3EC8D167-AC2B-4BBB-B3BE-D78654A58020}"/>
    <cellStyle name="Normal 173 3 9 3 2 2" xfId="19036" xr:uid="{51CC3F6E-1236-4035-BBD1-1267789C07E3}"/>
    <cellStyle name="Normal 173 3 9 3 2 2 2" xfId="29385" xr:uid="{E6E45A17-D2DA-43ED-8D4B-EF87C5D8DDB3}"/>
    <cellStyle name="Normal 173 3 9 3 2 3" xfId="24216" xr:uid="{6271DC28-BEFB-436F-8392-E73240A6D96D}"/>
    <cellStyle name="Normal 173 3 9 3 3" xfId="1330" xr:uid="{CC3F199E-5977-4ABA-8865-04A468A89986}"/>
    <cellStyle name="Normal 173 3 9 3 3 2" xfId="19037" xr:uid="{DDF5B07A-2FD7-4E00-9BAD-30AE85FF4E4E}"/>
    <cellStyle name="Normal 173 3 9 3 3 2 2" xfId="29386" xr:uid="{97A8A765-A690-43BF-ADBE-A2DC3362C57F}"/>
    <cellStyle name="Normal 173 3 9 3 3 3" xfId="24217" xr:uid="{DA1DFA0F-75D8-443F-80D3-9EA2F47A1AE7}"/>
    <cellStyle name="Normal 173 3 9 3 4" xfId="19035" xr:uid="{DE061A71-E932-48FB-8831-1CDFBC4FC01D}"/>
    <cellStyle name="Normal 173 3 9 3 4 2" xfId="29384" xr:uid="{C9AB48BA-36F7-4237-98DC-EDCB6DC4093D}"/>
    <cellStyle name="Normal 173 3 9 3 5" xfId="24215" xr:uid="{FBC3A604-6AC0-4982-9790-0151738A8C57}"/>
    <cellStyle name="Normal 173 3 9 4" xfId="1331" xr:uid="{A29B07DE-53E4-4EF5-8387-47D8C03346F3}"/>
    <cellStyle name="Normal 173 3 9 4 2" xfId="19038" xr:uid="{6CC516A1-8E71-4F6F-9384-CDE42ED34543}"/>
    <cellStyle name="Normal 173 3 9 4 2 2" xfId="29387" xr:uid="{DE598F9A-BBF3-47DD-A4BB-3B58BE3D589E}"/>
    <cellStyle name="Normal 173 3 9 4 3" xfId="24218" xr:uid="{0AF0042D-5975-4A6C-872C-90480AABC0F0}"/>
    <cellStyle name="Normal 173 3 9 5" xfId="1332" xr:uid="{4CB753D6-FBAD-452B-919F-4412D7224815}"/>
    <cellStyle name="Normal 173 3 9 5 2" xfId="19039" xr:uid="{5A7042CC-CA57-4F5D-98A7-20E041A5EA77}"/>
    <cellStyle name="Normal 173 3 9 5 2 2" xfId="29388" xr:uid="{8E100E3D-613E-4B71-910C-C137EF1A3F2A}"/>
    <cellStyle name="Normal 173 3 9 5 3" xfId="24219" xr:uid="{064DD7CB-8FCB-4B6A-8890-B28169DAE53F}"/>
    <cellStyle name="Normal 173 3 9 6" xfId="19028" xr:uid="{B47C0DF6-8480-4CC3-A57A-E809D57ECB46}"/>
    <cellStyle name="Normal 173 3 9 6 2" xfId="29377" xr:uid="{ADD3DFC9-E508-4D06-B339-0087860F8157}"/>
    <cellStyle name="Normal 173 3 9 7" xfId="24208" xr:uid="{364BDC82-F57B-47F3-B136-C4BB41E1C700}"/>
    <cellStyle name="Normal 173 30" xfId="23583" xr:uid="{BE1AD56E-5CBD-4E97-A82B-798B52CEDE35}"/>
    <cellStyle name="Normal 173 4" xfId="1333" xr:uid="{FFDB9967-9ACB-495D-A7F8-83FA4F266697}"/>
    <cellStyle name="Normal 173 4 10" xfId="1334" xr:uid="{F8EDA860-B573-47DA-B244-205139C19260}"/>
    <cellStyle name="Normal 173 4 10 2" xfId="1335" xr:uid="{622DD49D-9985-4732-AFD8-08D047ED7074}"/>
    <cellStyle name="Normal 173 4 10 2 2" xfId="1336" xr:uid="{FAF1CE13-C29B-4249-820C-1A8DB4D85FAD}"/>
    <cellStyle name="Normal 173 4 10 2 2 2" xfId="1337" xr:uid="{1DBF5318-936C-4313-8157-7DF7107A6663}"/>
    <cellStyle name="Normal 173 4 10 2 2 2 2" xfId="19044" xr:uid="{DE57C80C-C18F-4198-B995-41014643E732}"/>
    <cellStyle name="Normal 173 4 10 2 2 2 2 2" xfId="29393" xr:uid="{091DF25A-D310-4FFE-8BD3-9F170FB928D2}"/>
    <cellStyle name="Normal 173 4 10 2 2 2 3" xfId="24224" xr:uid="{455BB153-85CB-4D5D-82B6-50D1EE8BEED0}"/>
    <cellStyle name="Normal 173 4 10 2 2 3" xfId="1338" xr:uid="{76757EBC-0E7E-4768-9FCB-439E9FD890BA}"/>
    <cellStyle name="Normal 173 4 10 2 2 3 2" xfId="19045" xr:uid="{1F4557AA-EFC0-43EB-A565-55386C1FAF9C}"/>
    <cellStyle name="Normal 173 4 10 2 2 3 2 2" xfId="29394" xr:uid="{1183B9A9-F43A-4D4B-A652-C253F73C63DF}"/>
    <cellStyle name="Normal 173 4 10 2 2 3 3" xfId="24225" xr:uid="{03735300-7658-4B57-B21C-A2D9BCE36281}"/>
    <cellStyle name="Normal 173 4 10 2 2 4" xfId="19043" xr:uid="{488EFAEC-0CD5-4980-AD62-62790AE1AD13}"/>
    <cellStyle name="Normal 173 4 10 2 2 4 2" xfId="29392" xr:uid="{B6C6A2E5-E205-440D-9430-53628282E1A4}"/>
    <cellStyle name="Normal 173 4 10 2 2 5" xfId="24223" xr:uid="{EFCB1524-653D-46F7-8150-A54F1118E244}"/>
    <cellStyle name="Normal 173 4 10 2 3" xfId="1339" xr:uid="{5597FE12-07C0-41A4-B718-9A853C37C8CB}"/>
    <cellStyle name="Normal 173 4 10 2 3 2" xfId="19046" xr:uid="{4BBFF6ED-8921-4AE9-AE88-086B14E0B58E}"/>
    <cellStyle name="Normal 173 4 10 2 3 2 2" xfId="29395" xr:uid="{6B02AEE0-FB52-4EE0-A56D-7A13831122AC}"/>
    <cellStyle name="Normal 173 4 10 2 3 3" xfId="24226" xr:uid="{2598FABA-F8FA-47D2-8953-DF7092A7D42E}"/>
    <cellStyle name="Normal 173 4 10 2 4" xfId="1340" xr:uid="{73142C28-CE27-4CB7-A037-2B30E977789C}"/>
    <cellStyle name="Normal 173 4 10 2 4 2" xfId="19047" xr:uid="{4A304890-DB02-4366-860D-44E621541C9C}"/>
    <cellStyle name="Normal 173 4 10 2 4 2 2" xfId="29396" xr:uid="{13ED7EF4-4643-4BDB-95C6-D9396B6A1A08}"/>
    <cellStyle name="Normal 173 4 10 2 4 3" xfId="24227" xr:uid="{74C79C15-3A4D-47F7-8B09-ED7CC01BEAAF}"/>
    <cellStyle name="Normal 173 4 10 2 5" xfId="19042" xr:uid="{C74CC250-01CB-47D7-AB65-96AD2DEF8064}"/>
    <cellStyle name="Normal 173 4 10 2 5 2" xfId="29391" xr:uid="{999CB6B5-537B-4B4D-9F20-9BBFD2BF2AB8}"/>
    <cellStyle name="Normal 173 4 10 2 6" xfId="24222" xr:uid="{82B24DE5-E960-4E1E-ABAD-5F03ACB859AB}"/>
    <cellStyle name="Normal 173 4 10 3" xfId="1341" xr:uid="{88951C86-A4BD-4759-A8ED-54A809C0FA1C}"/>
    <cellStyle name="Normal 173 4 10 3 2" xfId="1342" xr:uid="{514FF526-6163-4EE6-B62B-BB1962BFC110}"/>
    <cellStyle name="Normal 173 4 10 3 2 2" xfId="19049" xr:uid="{8EE76C5E-8A37-4F37-83F0-816E97976775}"/>
    <cellStyle name="Normal 173 4 10 3 2 2 2" xfId="29398" xr:uid="{540BD790-3FB9-47F5-AB21-8677925A34B7}"/>
    <cellStyle name="Normal 173 4 10 3 2 3" xfId="24229" xr:uid="{37401FCA-D556-4737-B7D8-55B6F14238BB}"/>
    <cellStyle name="Normal 173 4 10 3 3" xfId="1343" xr:uid="{86280AAE-5621-4798-8D52-D7CADCAC6E16}"/>
    <cellStyle name="Normal 173 4 10 3 3 2" xfId="19050" xr:uid="{1E058030-8575-4BF5-AFE3-4DF6675FA1AD}"/>
    <cellStyle name="Normal 173 4 10 3 3 2 2" xfId="29399" xr:uid="{69550CE4-666C-4094-BAE8-CA034A8F7766}"/>
    <cellStyle name="Normal 173 4 10 3 3 3" xfId="24230" xr:uid="{EC287DEE-90A6-4A0B-B560-9A4AC0FF7A7F}"/>
    <cellStyle name="Normal 173 4 10 3 4" xfId="19048" xr:uid="{6F027AAE-F1AD-4101-810C-2D83C102D9ED}"/>
    <cellStyle name="Normal 173 4 10 3 4 2" xfId="29397" xr:uid="{AB168DFF-7B6E-4A73-A21B-E302D75ACF90}"/>
    <cellStyle name="Normal 173 4 10 3 5" xfId="24228" xr:uid="{BCBBFE40-A4B0-4CF5-94F1-680A05BBD10C}"/>
    <cellStyle name="Normal 173 4 10 4" xfId="1344" xr:uid="{7823866C-98BC-4B51-8395-8EEC2014606F}"/>
    <cellStyle name="Normal 173 4 10 4 2" xfId="19051" xr:uid="{8A223EA2-61B0-463D-AF94-0CDDA92556BA}"/>
    <cellStyle name="Normal 173 4 10 4 2 2" xfId="29400" xr:uid="{A473DC9F-18DF-4E8F-8EEA-24A46BDF41B5}"/>
    <cellStyle name="Normal 173 4 10 4 3" xfId="24231" xr:uid="{E3D09484-E6A8-47F3-ADD8-0A6847ABEC1F}"/>
    <cellStyle name="Normal 173 4 10 5" xfId="1345" xr:uid="{3159FF86-0E9B-406A-A818-594DADD01ECA}"/>
    <cellStyle name="Normal 173 4 10 5 2" xfId="19052" xr:uid="{B73189A6-93ED-42B3-9C64-07A669E3952A}"/>
    <cellStyle name="Normal 173 4 10 5 2 2" xfId="29401" xr:uid="{A05DA1F3-D282-495F-B88D-39A5ECB65ABD}"/>
    <cellStyle name="Normal 173 4 10 5 3" xfId="24232" xr:uid="{D4488BBC-3047-4236-9F74-6B584FD72E7A}"/>
    <cellStyle name="Normal 173 4 10 6" xfId="19041" xr:uid="{2B98DF05-19B9-4D87-9BB1-AC406F503BCB}"/>
    <cellStyle name="Normal 173 4 10 6 2" xfId="29390" xr:uid="{B026D65B-DE6C-475F-8955-D07232559F4F}"/>
    <cellStyle name="Normal 173 4 10 7" xfId="24221" xr:uid="{7889737E-3184-483D-9FD8-5131A1CF0AA1}"/>
    <cellStyle name="Normal 173 4 11" xfId="1346" xr:uid="{FD767980-7EC3-4293-AF87-86762AD6AD51}"/>
    <cellStyle name="Normal 173 4 11 2" xfId="1347" xr:uid="{C8E549F0-A97C-4AE2-AB4C-98B8D722796E}"/>
    <cellStyle name="Normal 173 4 11 2 2" xfId="1348" xr:uid="{FCC7181F-C592-42E6-819B-72D454270BE2}"/>
    <cellStyle name="Normal 173 4 11 2 2 2" xfId="1349" xr:uid="{1C4BFEEF-D002-45D3-A7F0-A39CD40FE35E}"/>
    <cellStyle name="Normal 173 4 11 2 2 2 2" xfId="19056" xr:uid="{9E9D4353-087D-4510-8DED-BAD7487927FF}"/>
    <cellStyle name="Normal 173 4 11 2 2 2 2 2" xfId="29405" xr:uid="{0AEA23C7-B167-4070-9A6D-E00C28B64467}"/>
    <cellStyle name="Normal 173 4 11 2 2 2 3" xfId="24236" xr:uid="{23DA7FCC-E481-42BF-A665-843BB723F737}"/>
    <cellStyle name="Normal 173 4 11 2 2 3" xfId="1350" xr:uid="{C0460A86-C6A0-446F-82DF-0BB97D6B5211}"/>
    <cellStyle name="Normal 173 4 11 2 2 3 2" xfId="19057" xr:uid="{FDDFC70B-EBBA-45BD-AEED-F4A77D9302E5}"/>
    <cellStyle name="Normal 173 4 11 2 2 3 2 2" xfId="29406" xr:uid="{84E0EA96-8541-4C58-85EA-D2A9F071CFBA}"/>
    <cellStyle name="Normal 173 4 11 2 2 3 3" xfId="24237" xr:uid="{B49E4B1B-2502-4602-8519-12601AB2A09E}"/>
    <cellStyle name="Normal 173 4 11 2 2 4" xfId="19055" xr:uid="{6F1E0DE2-36BD-411A-B975-C17200E2208B}"/>
    <cellStyle name="Normal 173 4 11 2 2 4 2" xfId="29404" xr:uid="{A5E34257-CA1F-4DC2-B89E-11BBEAD9D987}"/>
    <cellStyle name="Normal 173 4 11 2 2 5" xfId="24235" xr:uid="{761AF390-974E-4A54-83D5-535C1CF696F2}"/>
    <cellStyle name="Normal 173 4 11 2 3" xfId="1351" xr:uid="{79BB9A0A-54EB-45E0-91C9-BEF569781E5E}"/>
    <cellStyle name="Normal 173 4 11 2 3 2" xfId="19058" xr:uid="{4CE2EEB3-2DE3-4108-BFB6-D37BC0BA9718}"/>
    <cellStyle name="Normal 173 4 11 2 3 2 2" xfId="29407" xr:uid="{817DB52E-8D25-4E4C-B04A-07507C280D3D}"/>
    <cellStyle name="Normal 173 4 11 2 3 3" xfId="24238" xr:uid="{3381F4A3-034C-497F-9EA0-BD3E3075EABE}"/>
    <cellStyle name="Normal 173 4 11 2 4" xfId="1352" xr:uid="{32F7E379-2FC9-413E-AA58-66A72DC428C3}"/>
    <cellStyle name="Normal 173 4 11 2 4 2" xfId="19059" xr:uid="{515B4BDD-C93A-4C51-9E70-95EFCE29D40F}"/>
    <cellStyle name="Normal 173 4 11 2 4 2 2" xfId="29408" xr:uid="{1FB44C68-E82E-4F8B-8B90-3295A0A0C416}"/>
    <cellStyle name="Normal 173 4 11 2 4 3" xfId="24239" xr:uid="{BFB5AADF-006D-45FB-A6CE-5418CDD7C9FB}"/>
    <cellStyle name="Normal 173 4 11 2 5" xfId="19054" xr:uid="{4EDB3916-EE3E-47BF-A2DE-F9FADB9714E9}"/>
    <cellStyle name="Normal 173 4 11 2 5 2" xfId="29403" xr:uid="{A398FC1B-629D-4DE7-B29C-103D86FC88E6}"/>
    <cellStyle name="Normal 173 4 11 2 6" xfId="24234" xr:uid="{48301851-461E-4770-ACCA-21EEDCAB1A83}"/>
    <cellStyle name="Normal 173 4 11 3" xfId="1353" xr:uid="{7915CB41-8F70-465B-BE29-B56EA87514F9}"/>
    <cellStyle name="Normal 173 4 11 3 2" xfId="1354" xr:uid="{39DBCFAB-DBBF-4485-AC23-E58E17250C80}"/>
    <cellStyle name="Normal 173 4 11 3 2 2" xfId="19061" xr:uid="{2F658399-04C5-4A24-9C2C-E3F13218D6F0}"/>
    <cellStyle name="Normal 173 4 11 3 2 2 2" xfId="29410" xr:uid="{794B45BD-7FEA-4A85-A2C1-48C43E38FACE}"/>
    <cellStyle name="Normal 173 4 11 3 2 3" xfId="24241" xr:uid="{1D5D8EE0-50D9-46B2-AF8C-A407280DA087}"/>
    <cellStyle name="Normal 173 4 11 3 3" xfId="1355" xr:uid="{53C2806E-78C9-4296-94EC-2AE4E6C73DAF}"/>
    <cellStyle name="Normal 173 4 11 3 3 2" xfId="19062" xr:uid="{E2BC77E6-573E-4405-8FF4-307BBB02F481}"/>
    <cellStyle name="Normal 173 4 11 3 3 2 2" xfId="29411" xr:uid="{A83AA6DD-FED9-4CC3-9A17-E68AFB434B82}"/>
    <cellStyle name="Normal 173 4 11 3 3 3" xfId="24242" xr:uid="{F976DEA6-25A7-4FDB-9DAE-D207EE6FA0D2}"/>
    <cellStyle name="Normal 173 4 11 3 4" xfId="19060" xr:uid="{26675134-BC27-4ECD-A88C-EBA21F3A044D}"/>
    <cellStyle name="Normal 173 4 11 3 4 2" xfId="29409" xr:uid="{2BE5A820-D6F6-4530-883E-0C93581268DB}"/>
    <cellStyle name="Normal 173 4 11 3 5" xfId="24240" xr:uid="{784BDF49-4137-4BFD-8AE1-B9EDE010B615}"/>
    <cellStyle name="Normal 173 4 11 4" xfId="1356" xr:uid="{DFB8CAA9-118B-4AFB-9D44-D6EE82576904}"/>
    <cellStyle name="Normal 173 4 11 4 2" xfId="19063" xr:uid="{39E24888-8165-4CB5-8CEB-0E64805ED6A1}"/>
    <cellStyle name="Normal 173 4 11 4 2 2" xfId="29412" xr:uid="{816F12C5-D29D-4BA8-8EC8-D2C3D7530639}"/>
    <cellStyle name="Normal 173 4 11 4 3" xfId="24243" xr:uid="{E72F1361-6713-4A8B-B0DA-D5BC96B85911}"/>
    <cellStyle name="Normal 173 4 11 5" xfId="1357" xr:uid="{1B1BA4E8-B962-4086-A225-E621C0EC45D5}"/>
    <cellStyle name="Normal 173 4 11 5 2" xfId="19064" xr:uid="{BEADA44D-405E-40E2-BE47-D56867EBAD6D}"/>
    <cellStyle name="Normal 173 4 11 5 2 2" xfId="29413" xr:uid="{01E2148D-474D-4FCE-B349-FC0275B7A902}"/>
    <cellStyle name="Normal 173 4 11 5 3" xfId="24244" xr:uid="{81371490-E536-4B52-9778-44644822E9F0}"/>
    <cellStyle name="Normal 173 4 11 6" xfId="19053" xr:uid="{050FC71D-95AC-430D-84BB-5B3FD0EA60C9}"/>
    <cellStyle name="Normal 173 4 11 6 2" xfId="29402" xr:uid="{43F20E23-AE6B-4D3F-BCFF-736263E67A7D}"/>
    <cellStyle name="Normal 173 4 11 7" xfId="24233" xr:uid="{08F322DF-441E-48F0-9935-51EE1200EEB7}"/>
    <cellStyle name="Normal 173 4 12" xfId="1358" xr:uid="{552DA14B-C3E9-4403-A35E-4B251E8455A5}"/>
    <cellStyle name="Normal 173 4 12 2" xfId="1359" xr:uid="{6A398498-3677-4165-BE50-9AA13A72F554}"/>
    <cellStyle name="Normal 173 4 12 2 2" xfId="1360" xr:uid="{6923481E-A8E7-4251-B17A-8CC69D8F9F98}"/>
    <cellStyle name="Normal 173 4 12 2 2 2" xfId="1361" xr:uid="{EDE1917E-352A-4EED-9CEE-CCA2A53318F3}"/>
    <cellStyle name="Normal 173 4 12 2 2 2 2" xfId="19068" xr:uid="{DE39106E-810E-4DD7-A797-11FDD3C29CED}"/>
    <cellStyle name="Normal 173 4 12 2 2 2 2 2" xfId="29417" xr:uid="{87DB5DFF-917D-4119-858E-6942E1966FF5}"/>
    <cellStyle name="Normal 173 4 12 2 2 2 3" xfId="24248" xr:uid="{79A941D7-EE0E-4ECE-AF7C-628E3079E8C9}"/>
    <cellStyle name="Normal 173 4 12 2 2 3" xfId="1362" xr:uid="{364CB7BA-70CC-4158-B050-197EC70E6729}"/>
    <cellStyle name="Normal 173 4 12 2 2 3 2" xfId="19069" xr:uid="{797297F8-3FE9-4F19-A930-5E1ABFE4B43E}"/>
    <cellStyle name="Normal 173 4 12 2 2 3 2 2" xfId="29418" xr:uid="{862D69AE-FB78-4CDD-B605-64F9F63F17F1}"/>
    <cellStyle name="Normal 173 4 12 2 2 3 3" xfId="24249" xr:uid="{A9E2E59B-A1A6-4DD7-9202-8A8AA9C21E1E}"/>
    <cellStyle name="Normal 173 4 12 2 2 4" xfId="19067" xr:uid="{C8DD68BF-9A87-48D1-9689-1D64D3871A6D}"/>
    <cellStyle name="Normal 173 4 12 2 2 4 2" xfId="29416" xr:uid="{B34F3409-C016-4AA9-A771-F38ED2932336}"/>
    <cellStyle name="Normal 173 4 12 2 2 5" xfId="24247" xr:uid="{432976D2-2CC7-496C-8D3B-D083901385C2}"/>
    <cellStyle name="Normal 173 4 12 2 3" xfId="1363" xr:uid="{0946AB98-DC3A-407F-A620-BD60BC713F50}"/>
    <cellStyle name="Normal 173 4 12 2 3 2" xfId="19070" xr:uid="{1BB45632-1351-45C1-AD98-13F7CD0B3903}"/>
    <cellStyle name="Normal 173 4 12 2 3 2 2" xfId="29419" xr:uid="{B8976FE6-D747-406D-85AF-79A3857DBB28}"/>
    <cellStyle name="Normal 173 4 12 2 3 3" xfId="24250" xr:uid="{9C96FDB9-E8B2-4E2D-AEB3-6520FC40268F}"/>
    <cellStyle name="Normal 173 4 12 2 4" xfId="1364" xr:uid="{702CD46A-A2F0-43B8-8F99-FD92A2CDA9AE}"/>
    <cellStyle name="Normal 173 4 12 2 4 2" xfId="19071" xr:uid="{DF46A969-63F6-42BD-898A-6F699A2F86A1}"/>
    <cellStyle name="Normal 173 4 12 2 4 2 2" xfId="29420" xr:uid="{4C3F9660-2991-4935-93C6-0BBE45A3C5FD}"/>
    <cellStyle name="Normal 173 4 12 2 4 3" xfId="24251" xr:uid="{E01DE77B-B7E4-4018-A37C-D043B660A507}"/>
    <cellStyle name="Normal 173 4 12 2 5" xfId="19066" xr:uid="{4473F4C6-E08D-42E1-BE7B-D39E9A00C563}"/>
    <cellStyle name="Normal 173 4 12 2 5 2" xfId="29415" xr:uid="{F1BFF1B6-C59A-4117-8C75-AF31CC85F899}"/>
    <cellStyle name="Normal 173 4 12 2 6" xfId="24246" xr:uid="{B267076D-C617-47A3-82A4-9DEAA3E59D54}"/>
    <cellStyle name="Normal 173 4 12 3" xfId="1365" xr:uid="{3D95FFB1-0678-472F-8B48-B6EF404905F0}"/>
    <cellStyle name="Normal 173 4 12 3 2" xfId="1366" xr:uid="{526B19BD-E609-4F10-82F9-22F2A7D04CE5}"/>
    <cellStyle name="Normal 173 4 12 3 2 2" xfId="19073" xr:uid="{491532D9-0733-4F43-8717-0F8FB1151B9A}"/>
    <cellStyle name="Normal 173 4 12 3 2 2 2" xfId="29422" xr:uid="{3B156D22-63A7-4148-AD87-34375A8CFD3B}"/>
    <cellStyle name="Normal 173 4 12 3 2 3" xfId="24253" xr:uid="{C49E7600-922F-4708-80C0-E85CA431658D}"/>
    <cellStyle name="Normal 173 4 12 3 3" xfId="1367" xr:uid="{53961DF7-067A-410D-A977-BB351AC04C4F}"/>
    <cellStyle name="Normal 173 4 12 3 3 2" xfId="19074" xr:uid="{85393D8F-3846-42EE-9DDD-9A163E70ECBC}"/>
    <cellStyle name="Normal 173 4 12 3 3 2 2" xfId="29423" xr:uid="{53344D34-1F41-484F-90CE-B901911792B5}"/>
    <cellStyle name="Normal 173 4 12 3 3 3" xfId="24254" xr:uid="{DC4F9330-2012-4806-B3E5-BD8718C038D7}"/>
    <cellStyle name="Normal 173 4 12 3 4" xfId="19072" xr:uid="{AD6DF475-96B4-41EF-9AD0-E21BBAD66443}"/>
    <cellStyle name="Normal 173 4 12 3 4 2" xfId="29421" xr:uid="{6E1F2959-1464-4899-873C-ADEC467776B3}"/>
    <cellStyle name="Normal 173 4 12 3 5" xfId="24252" xr:uid="{8CE7D93F-5A8D-4A0A-9528-B7A8F82F9410}"/>
    <cellStyle name="Normal 173 4 12 4" xfId="1368" xr:uid="{100280C0-FD7A-4D1F-AA24-9FF2905AB272}"/>
    <cellStyle name="Normal 173 4 12 4 2" xfId="19075" xr:uid="{BEB777DE-93CE-4BAE-8191-A6A41E369570}"/>
    <cellStyle name="Normal 173 4 12 4 2 2" xfId="29424" xr:uid="{B0DCEBC0-2FB2-4E06-8310-2FE91A443526}"/>
    <cellStyle name="Normal 173 4 12 4 3" xfId="24255" xr:uid="{BDF6496E-AD9E-49A2-84E0-FD94ADD6928B}"/>
    <cellStyle name="Normal 173 4 12 5" xfId="1369" xr:uid="{363B58FE-0246-4FAA-8887-5126BBE92B12}"/>
    <cellStyle name="Normal 173 4 12 5 2" xfId="19076" xr:uid="{07B0E676-1483-4BCE-A695-AA99C5B15FCB}"/>
    <cellStyle name="Normal 173 4 12 5 2 2" xfId="29425" xr:uid="{C6E0D23E-2F2F-4595-A71B-52031FEC0490}"/>
    <cellStyle name="Normal 173 4 12 5 3" xfId="24256" xr:uid="{B523ACDB-E1AD-4D4A-8305-FABF6E621837}"/>
    <cellStyle name="Normal 173 4 12 6" xfId="19065" xr:uid="{9DDA1E25-2E16-4D1D-8554-964862E76F61}"/>
    <cellStyle name="Normal 173 4 12 6 2" xfId="29414" xr:uid="{4CB6C990-2827-489F-909F-2B90FCE37635}"/>
    <cellStyle name="Normal 173 4 12 7" xfId="24245" xr:uid="{40F0CC3C-FC52-49C7-AE30-4A3DF37B197D}"/>
    <cellStyle name="Normal 173 4 13" xfId="1370" xr:uid="{82E05947-AE5B-4144-9E13-5A3DB51E7663}"/>
    <cellStyle name="Normal 173 4 13 2" xfId="1371" xr:uid="{47969E06-B9CF-440A-A6FF-EC89BCFD66AE}"/>
    <cellStyle name="Normal 173 4 13 2 2" xfId="1372" xr:uid="{B347DC7C-F675-4F8C-A00D-ACB00741AD39}"/>
    <cellStyle name="Normal 173 4 13 2 2 2" xfId="1373" xr:uid="{5C21C02E-208E-4223-805A-B51A828800F0}"/>
    <cellStyle name="Normal 173 4 13 2 2 2 2" xfId="19080" xr:uid="{13DDB6DA-85B8-44A4-9B85-22E12873CB85}"/>
    <cellStyle name="Normal 173 4 13 2 2 2 2 2" xfId="29429" xr:uid="{55FECE0C-B0F5-492D-BD0B-637D71F28A1E}"/>
    <cellStyle name="Normal 173 4 13 2 2 2 3" xfId="24260" xr:uid="{F21B235F-B41A-47B5-8D43-706EE92759BD}"/>
    <cellStyle name="Normal 173 4 13 2 2 3" xfId="1374" xr:uid="{EB9A3728-101F-4F57-98AA-EE24CEF2EB24}"/>
    <cellStyle name="Normal 173 4 13 2 2 3 2" xfId="19081" xr:uid="{08FB6FFB-5D2D-4838-8671-B04A1013BF0B}"/>
    <cellStyle name="Normal 173 4 13 2 2 3 2 2" xfId="29430" xr:uid="{28B9BF94-8129-4892-B473-265B76938B78}"/>
    <cellStyle name="Normal 173 4 13 2 2 3 3" xfId="24261" xr:uid="{8C757AC1-63CF-4BE7-9F6D-905BC7752012}"/>
    <cellStyle name="Normal 173 4 13 2 2 4" xfId="19079" xr:uid="{D111D51B-11D8-4F4E-84AE-9DBBDC1DE619}"/>
    <cellStyle name="Normal 173 4 13 2 2 4 2" xfId="29428" xr:uid="{F2B689AC-7D70-4200-86BB-1135DCA72F4D}"/>
    <cellStyle name="Normal 173 4 13 2 2 5" xfId="24259" xr:uid="{5704E71C-7835-46A1-ADEE-9259A77CF5C9}"/>
    <cellStyle name="Normal 173 4 13 2 3" xfId="1375" xr:uid="{058A791E-C847-4B2E-8DCC-C516A5EB6CA7}"/>
    <cellStyle name="Normal 173 4 13 2 3 2" xfId="19082" xr:uid="{CC572967-0B2D-43B2-B9D6-2D2DB9034D9C}"/>
    <cellStyle name="Normal 173 4 13 2 3 2 2" xfId="29431" xr:uid="{59A3554C-8F5A-4248-9A4E-AC46AC9E0AA6}"/>
    <cellStyle name="Normal 173 4 13 2 3 3" xfId="24262" xr:uid="{6A4F466A-C464-4A43-B26E-38C18905B0AD}"/>
    <cellStyle name="Normal 173 4 13 2 4" xfId="1376" xr:uid="{ABC2FD8C-8627-42AF-9343-7B323801BA80}"/>
    <cellStyle name="Normal 173 4 13 2 4 2" xfId="19083" xr:uid="{0E715B68-94F0-4786-9711-8DC3ED44410E}"/>
    <cellStyle name="Normal 173 4 13 2 4 2 2" xfId="29432" xr:uid="{F07DF1F8-218F-4222-8401-ED6BD79C41BA}"/>
    <cellStyle name="Normal 173 4 13 2 4 3" xfId="24263" xr:uid="{85F99A2C-C2B2-4946-BF5F-F4103A9CBADE}"/>
    <cellStyle name="Normal 173 4 13 2 5" xfId="19078" xr:uid="{83AF752E-07A6-4251-BED6-A76F64C294CB}"/>
    <cellStyle name="Normal 173 4 13 2 5 2" xfId="29427" xr:uid="{0C6E8E1C-8F8F-4914-B065-784216BBAAA6}"/>
    <cellStyle name="Normal 173 4 13 2 6" xfId="24258" xr:uid="{D18BD2FD-243B-479B-A8F7-6FE2FFEE54D5}"/>
    <cellStyle name="Normal 173 4 13 3" xfId="1377" xr:uid="{CAC728C6-95C1-49AC-B18E-F0109EF5EFDB}"/>
    <cellStyle name="Normal 173 4 13 3 2" xfId="1378" xr:uid="{83266388-F0D5-4AF4-9185-1F3D8DB01549}"/>
    <cellStyle name="Normal 173 4 13 3 2 2" xfId="19085" xr:uid="{664F5877-44D7-4247-B63C-CA06486A51E6}"/>
    <cellStyle name="Normal 173 4 13 3 2 2 2" xfId="29434" xr:uid="{A30EA83B-5739-4682-9FDF-DD21EAF4CFF4}"/>
    <cellStyle name="Normal 173 4 13 3 2 3" xfId="24265" xr:uid="{668313D3-C826-4966-BEA4-3722481DEB19}"/>
    <cellStyle name="Normal 173 4 13 3 3" xfId="1379" xr:uid="{937C9861-08C6-4BBA-B84B-CEE0211A46A0}"/>
    <cellStyle name="Normal 173 4 13 3 3 2" xfId="19086" xr:uid="{C8863654-E676-4CDC-84F2-9F557DF50172}"/>
    <cellStyle name="Normal 173 4 13 3 3 2 2" xfId="29435" xr:uid="{5D209740-6D15-4A05-9C7C-F232A99DEA00}"/>
    <cellStyle name="Normal 173 4 13 3 3 3" xfId="24266" xr:uid="{F992483F-8CF3-4436-BE9B-33EFDCB5AF04}"/>
    <cellStyle name="Normal 173 4 13 3 4" xfId="19084" xr:uid="{048FA66F-025E-4831-9E43-BA74EF221CCF}"/>
    <cellStyle name="Normal 173 4 13 3 4 2" xfId="29433" xr:uid="{2192BFB8-B0C0-4035-A6E1-4DCEB0AD842C}"/>
    <cellStyle name="Normal 173 4 13 3 5" xfId="24264" xr:uid="{E29D72C2-51B8-4544-B9AE-42F32FD3683A}"/>
    <cellStyle name="Normal 173 4 13 4" xfId="1380" xr:uid="{256DEF1C-F11B-4114-9F21-76232C5FEB68}"/>
    <cellStyle name="Normal 173 4 13 4 2" xfId="19087" xr:uid="{BCB025B7-1D2B-480B-9DB1-B6CA552BC0B8}"/>
    <cellStyle name="Normal 173 4 13 4 2 2" xfId="29436" xr:uid="{59FB1D74-6118-41AD-AC1D-E6098F45B33D}"/>
    <cellStyle name="Normal 173 4 13 4 3" xfId="24267" xr:uid="{348904BA-6809-466C-B121-D781905520F5}"/>
    <cellStyle name="Normal 173 4 13 5" xfId="1381" xr:uid="{9F88BE8A-A82B-422A-A841-B49C14B4EC06}"/>
    <cellStyle name="Normal 173 4 13 5 2" xfId="19088" xr:uid="{AF674B03-7F25-4668-A0F3-F6856A6ACED1}"/>
    <cellStyle name="Normal 173 4 13 5 2 2" xfId="29437" xr:uid="{5F55EC19-55B0-438E-9A2E-DDBF65124297}"/>
    <cellStyle name="Normal 173 4 13 5 3" xfId="24268" xr:uid="{FBDF46FB-2DE0-4A49-8747-AAC836DB9993}"/>
    <cellStyle name="Normal 173 4 13 6" xfId="19077" xr:uid="{DDA3D162-0D0A-45BF-9509-694766822DD9}"/>
    <cellStyle name="Normal 173 4 13 6 2" xfId="29426" xr:uid="{D10D2F33-B7B7-4DF2-B683-66DC8AD275D0}"/>
    <cellStyle name="Normal 173 4 13 7" xfId="24257" xr:uid="{EB62289B-DBEE-495B-BA11-4D3BF6A239C5}"/>
    <cellStyle name="Normal 173 4 14" xfId="1382" xr:uid="{BA94AABA-C504-45F5-8E27-CE35CC4E0ED6}"/>
    <cellStyle name="Normal 173 4 14 2" xfId="1383" xr:uid="{B141EEDC-42C8-4DB0-9452-B45A11BD330F}"/>
    <cellStyle name="Normal 173 4 14 2 2" xfId="1384" xr:uid="{CDBB164B-EBDE-4337-8871-C8F9111617A1}"/>
    <cellStyle name="Normal 173 4 14 2 2 2" xfId="1385" xr:uid="{1740CD55-20BE-47C2-A012-0E2AFC58B514}"/>
    <cellStyle name="Normal 173 4 14 2 2 2 2" xfId="19092" xr:uid="{23089582-537C-49A9-93AE-A821F6CF41AF}"/>
    <cellStyle name="Normal 173 4 14 2 2 2 2 2" xfId="29441" xr:uid="{A4430A09-B8CF-4323-AFE1-A2001DAB2B57}"/>
    <cellStyle name="Normal 173 4 14 2 2 2 3" xfId="24272" xr:uid="{994E4CB1-29EB-4AA6-A4E0-A706BC19CAEE}"/>
    <cellStyle name="Normal 173 4 14 2 2 3" xfId="1386" xr:uid="{43B7E06D-6ED0-4E62-99E3-B3EB95DBB732}"/>
    <cellStyle name="Normal 173 4 14 2 2 3 2" xfId="19093" xr:uid="{DFF549EA-09CD-4E42-A50F-9965088110CC}"/>
    <cellStyle name="Normal 173 4 14 2 2 3 2 2" xfId="29442" xr:uid="{65ED907A-D8C2-4559-A3FD-68AEA0D06BFD}"/>
    <cellStyle name="Normal 173 4 14 2 2 3 3" xfId="24273" xr:uid="{C95459E9-F73C-4D82-92EC-424705FDD185}"/>
    <cellStyle name="Normal 173 4 14 2 2 4" xfId="19091" xr:uid="{062A9B52-BE5A-4D95-988E-3CF33461C78A}"/>
    <cellStyle name="Normal 173 4 14 2 2 4 2" xfId="29440" xr:uid="{83971E84-3803-458F-B95D-49E6001F2AC5}"/>
    <cellStyle name="Normal 173 4 14 2 2 5" xfId="24271" xr:uid="{30823E47-A11A-44DB-AED6-09C768FBFB37}"/>
    <cellStyle name="Normal 173 4 14 2 3" xfId="1387" xr:uid="{A352F2D4-B84C-4F89-8B5C-315303D415D1}"/>
    <cellStyle name="Normal 173 4 14 2 3 2" xfId="19094" xr:uid="{155BD485-FA39-4756-A4FE-E6FE6ECCBF42}"/>
    <cellStyle name="Normal 173 4 14 2 3 2 2" xfId="29443" xr:uid="{FCE77A20-03D9-4AF2-A014-FE4896B71B00}"/>
    <cellStyle name="Normal 173 4 14 2 3 3" xfId="24274" xr:uid="{4EF867AE-A911-4EC4-BC68-20653D4AC9C3}"/>
    <cellStyle name="Normal 173 4 14 2 4" xfId="1388" xr:uid="{F3D2A6EE-1E62-4E6B-A492-1A56D31F3BFD}"/>
    <cellStyle name="Normal 173 4 14 2 4 2" xfId="19095" xr:uid="{9C38715A-984B-4AF4-B0A4-68E840D66028}"/>
    <cellStyle name="Normal 173 4 14 2 4 2 2" xfId="29444" xr:uid="{862EACBD-C186-4AAC-9561-F01A2C434D9E}"/>
    <cellStyle name="Normal 173 4 14 2 4 3" xfId="24275" xr:uid="{6896FB98-11A9-4008-9ACB-7A3D78EC07AE}"/>
    <cellStyle name="Normal 173 4 14 2 5" xfId="19090" xr:uid="{8DA4D18B-5AB4-41BA-84DC-5CD496F408DB}"/>
    <cellStyle name="Normal 173 4 14 2 5 2" xfId="29439" xr:uid="{37CFCED6-4E41-4FCE-981A-E2C07E09AFC7}"/>
    <cellStyle name="Normal 173 4 14 2 6" xfId="24270" xr:uid="{C80406CB-E388-4502-827B-106F47C7113D}"/>
    <cellStyle name="Normal 173 4 14 3" xfId="1389" xr:uid="{69C51F8F-EA2B-4CDD-B95D-5E51F34A2FF3}"/>
    <cellStyle name="Normal 173 4 14 3 2" xfId="1390" xr:uid="{3B3195D4-3932-4813-933B-E5DDC3D10653}"/>
    <cellStyle name="Normal 173 4 14 3 2 2" xfId="19097" xr:uid="{4BF78BDE-7619-45D5-8D08-5D24591B2C93}"/>
    <cellStyle name="Normal 173 4 14 3 2 2 2" xfId="29446" xr:uid="{6F7732DA-E52C-4CDB-ADBB-2C4DAA403D6D}"/>
    <cellStyle name="Normal 173 4 14 3 2 3" xfId="24277" xr:uid="{F04A396A-47F0-4901-8A50-A86D3983E99F}"/>
    <cellStyle name="Normal 173 4 14 3 3" xfId="1391" xr:uid="{B6B2070F-EC11-46AA-A25C-55EBABBB36BA}"/>
    <cellStyle name="Normal 173 4 14 3 3 2" xfId="19098" xr:uid="{56C12831-C597-4CF8-9065-55CE8A2E2BD2}"/>
    <cellStyle name="Normal 173 4 14 3 3 2 2" xfId="29447" xr:uid="{BD5693E0-3C1E-4821-98F5-01CC6D6B0D22}"/>
    <cellStyle name="Normal 173 4 14 3 3 3" xfId="24278" xr:uid="{3A304051-AC35-4391-B081-6C65E5D23E4B}"/>
    <cellStyle name="Normal 173 4 14 3 4" xfId="19096" xr:uid="{2EAF10D5-6A9C-4A02-8962-4CCA5D9A890D}"/>
    <cellStyle name="Normal 173 4 14 3 4 2" xfId="29445" xr:uid="{7F1FE186-3CCE-4610-B355-B949DF48F6D5}"/>
    <cellStyle name="Normal 173 4 14 3 5" xfId="24276" xr:uid="{0F572FF9-0ADA-4022-BDBB-F704CD5D92B8}"/>
    <cellStyle name="Normal 173 4 14 4" xfId="1392" xr:uid="{FDA2DB86-D5ED-42F4-B672-1DD55449D4C4}"/>
    <cellStyle name="Normal 173 4 14 4 2" xfId="19099" xr:uid="{112B6EE4-9BF7-4290-A873-F01E7C7CBF1E}"/>
    <cellStyle name="Normal 173 4 14 4 2 2" xfId="29448" xr:uid="{240D39EE-3050-4F20-A486-D16A1F27F623}"/>
    <cellStyle name="Normal 173 4 14 4 3" xfId="24279" xr:uid="{3EB7529D-1029-434D-B83B-A8ED0D1C456F}"/>
    <cellStyle name="Normal 173 4 14 5" xfId="1393" xr:uid="{C4D76D90-54FA-4913-BCC0-0B6510674C26}"/>
    <cellStyle name="Normal 173 4 14 5 2" xfId="19100" xr:uid="{F46085FF-B45F-4FE8-86E6-A0B3CF7BFDD3}"/>
    <cellStyle name="Normal 173 4 14 5 2 2" xfId="29449" xr:uid="{11E4BEF9-0ACD-4A3F-B579-8AAC6C8FBF85}"/>
    <cellStyle name="Normal 173 4 14 5 3" xfId="24280" xr:uid="{1B7EE041-B923-4564-ACC7-24025F732421}"/>
    <cellStyle name="Normal 173 4 14 6" xfId="19089" xr:uid="{E906DBEF-45AD-4010-AF51-DBC0E4D5CA10}"/>
    <cellStyle name="Normal 173 4 14 6 2" xfId="29438" xr:uid="{1C8000C4-E15D-4D13-9783-7B525DD05372}"/>
    <cellStyle name="Normal 173 4 14 7" xfId="24269" xr:uid="{3A2C0590-FC0D-478D-B5D3-79CC51B849E3}"/>
    <cellStyle name="Normal 173 4 15" xfId="1394" xr:uid="{80546028-AB9A-451B-8FD5-BA8E6227B9DE}"/>
    <cellStyle name="Normal 173 4 15 2" xfId="1395" xr:uid="{B14479F2-2C12-4D19-8FF0-CDF2ABA65A6D}"/>
    <cellStyle name="Normal 173 4 15 2 2" xfId="1396" xr:uid="{AA936CB5-66FE-4A8E-9897-6EDE37BBB447}"/>
    <cellStyle name="Normal 173 4 15 2 2 2" xfId="1397" xr:uid="{B9EEFF5B-AFD2-4992-A96B-2E23136449FA}"/>
    <cellStyle name="Normal 173 4 15 2 2 2 2" xfId="19104" xr:uid="{B1D2743D-9B55-4374-A751-4B42A022FA55}"/>
    <cellStyle name="Normal 173 4 15 2 2 2 2 2" xfId="29453" xr:uid="{48943479-2732-49E4-8E4F-288FF03F2444}"/>
    <cellStyle name="Normal 173 4 15 2 2 2 3" xfId="24284" xr:uid="{B3FFA788-1433-4F62-AA73-D90EB265BAA0}"/>
    <cellStyle name="Normal 173 4 15 2 2 3" xfId="1398" xr:uid="{737531D3-25D6-4462-8B13-F9E1546A11C7}"/>
    <cellStyle name="Normal 173 4 15 2 2 3 2" xfId="19105" xr:uid="{99E14D7C-A4A0-46F7-A4C5-DBF2D6E4563F}"/>
    <cellStyle name="Normal 173 4 15 2 2 3 2 2" xfId="29454" xr:uid="{AC69B6F4-B335-416D-AF83-7319364CBAD5}"/>
    <cellStyle name="Normal 173 4 15 2 2 3 3" xfId="24285" xr:uid="{0EECE0E4-F4EF-441D-889C-20B043B0087E}"/>
    <cellStyle name="Normal 173 4 15 2 2 4" xfId="19103" xr:uid="{6B7B8C2A-AB38-4823-A69F-5146605F4090}"/>
    <cellStyle name="Normal 173 4 15 2 2 4 2" xfId="29452" xr:uid="{74ED3B25-E96D-49F6-BBAA-12E66616657C}"/>
    <cellStyle name="Normal 173 4 15 2 2 5" xfId="24283" xr:uid="{3E279A43-918B-41C9-9746-E037640C97A0}"/>
    <cellStyle name="Normal 173 4 15 2 3" xfId="1399" xr:uid="{BF376F93-DCF8-4D06-A443-7A3D5C9EF4D0}"/>
    <cellStyle name="Normal 173 4 15 2 3 2" xfId="19106" xr:uid="{E49CBA82-6916-4BF1-A95E-C6EEA2DDC095}"/>
    <cellStyle name="Normal 173 4 15 2 3 2 2" xfId="29455" xr:uid="{89C6D3BE-DC1D-491F-BA0E-05DABD9B6326}"/>
    <cellStyle name="Normal 173 4 15 2 3 3" xfId="24286" xr:uid="{D47EF001-43D4-49AF-9CE7-90E7845A0044}"/>
    <cellStyle name="Normal 173 4 15 2 4" xfId="1400" xr:uid="{6E3BDE83-314F-4986-B16E-3527133B016F}"/>
    <cellStyle name="Normal 173 4 15 2 4 2" xfId="19107" xr:uid="{4D3B2EF6-6E7C-493A-8D2C-7EA6B920403B}"/>
    <cellStyle name="Normal 173 4 15 2 4 2 2" xfId="29456" xr:uid="{E00A60CC-5793-489B-94AB-57D83391A1ED}"/>
    <cellStyle name="Normal 173 4 15 2 4 3" xfId="24287" xr:uid="{D5770047-8F1F-4F13-BA68-715D2D5AD322}"/>
    <cellStyle name="Normal 173 4 15 2 5" xfId="19102" xr:uid="{482375AD-6025-4DCF-846D-2309A8261DED}"/>
    <cellStyle name="Normal 173 4 15 2 5 2" xfId="29451" xr:uid="{365F897F-D52C-4E26-96D8-93BC0CBFC532}"/>
    <cellStyle name="Normal 173 4 15 2 6" xfId="24282" xr:uid="{981CF036-30A0-44B8-A430-55870CF852C4}"/>
    <cellStyle name="Normal 173 4 15 3" xfId="1401" xr:uid="{CB0810CB-988C-4866-82C1-073C530242B2}"/>
    <cellStyle name="Normal 173 4 15 3 2" xfId="1402" xr:uid="{301B08C6-53B9-4A60-ACD8-6394B2431ADF}"/>
    <cellStyle name="Normal 173 4 15 3 2 2" xfId="19109" xr:uid="{1F152A9A-3D1E-4835-8E09-EFD00F5AD1DB}"/>
    <cellStyle name="Normal 173 4 15 3 2 2 2" xfId="29458" xr:uid="{1A41095C-E92F-48CC-9E14-9D29A102CD1D}"/>
    <cellStyle name="Normal 173 4 15 3 2 3" xfId="24289" xr:uid="{1855238E-49E4-4BFC-934F-1AAB6C4B0E39}"/>
    <cellStyle name="Normal 173 4 15 3 3" xfId="1403" xr:uid="{84D2BA49-04A7-484B-A7D5-55498D03D7E2}"/>
    <cellStyle name="Normal 173 4 15 3 3 2" xfId="19110" xr:uid="{18B39240-854E-44B3-8443-0FB4D7C334F1}"/>
    <cellStyle name="Normal 173 4 15 3 3 2 2" xfId="29459" xr:uid="{44D79A64-A0E0-46A7-96DC-D074C048F061}"/>
    <cellStyle name="Normal 173 4 15 3 3 3" xfId="24290" xr:uid="{B0A13DEF-01AA-4B0E-8E3D-52B625FCA7B3}"/>
    <cellStyle name="Normal 173 4 15 3 4" xfId="19108" xr:uid="{E7CCAE45-0B63-4C04-8A85-0EAC2CC79B78}"/>
    <cellStyle name="Normal 173 4 15 3 4 2" xfId="29457" xr:uid="{4366B6B4-C069-4850-BF1E-E7BB16D485B5}"/>
    <cellStyle name="Normal 173 4 15 3 5" xfId="24288" xr:uid="{12ECFC96-FFF6-4857-8CDA-448FC07384EB}"/>
    <cellStyle name="Normal 173 4 15 4" xfId="1404" xr:uid="{D9A3F3B5-E8A3-4E3C-9679-DE3FD6DB79F0}"/>
    <cellStyle name="Normal 173 4 15 4 2" xfId="19111" xr:uid="{D204C631-E9F7-4868-8368-60ADDD057E87}"/>
    <cellStyle name="Normal 173 4 15 4 2 2" xfId="29460" xr:uid="{B0AA92BB-4770-4EB5-95C1-4BD2824D0D20}"/>
    <cellStyle name="Normal 173 4 15 4 3" xfId="24291" xr:uid="{AD3D02A8-71E5-42BE-B8C7-CFB38A7199DF}"/>
    <cellStyle name="Normal 173 4 15 5" xfId="1405" xr:uid="{7E7EB65E-67BF-4254-93FB-CAEAF3043692}"/>
    <cellStyle name="Normal 173 4 15 5 2" xfId="19112" xr:uid="{685E4498-DF6F-42B1-B471-EF46CE3A5A43}"/>
    <cellStyle name="Normal 173 4 15 5 2 2" xfId="29461" xr:uid="{9821B141-B6FF-4D3F-839B-C5E6C5EAFF1C}"/>
    <cellStyle name="Normal 173 4 15 5 3" xfId="24292" xr:uid="{F420C609-CCB8-473C-9376-2FE51E6B9787}"/>
    <cellStyle name="Normal 173 4 15 6" xfId="19101" xr:uid="{DA98657D-700D-4992-9CBB-97C30EE66442}"/>
    <cellStyle name="Normal 173 4 15 6 2" xfId="29450" xr:uid="{DA0B59D9-5142-46CC-9786-F47D5298C43E}"/>
    <cellStyle name="Normal 173 4 15 7" xfId="24281" xr:uid="{A207C35E-7BF3-434A-AC6D-24A50B49C578}"/>
    <cellStyle name="Normal 173 4 16" xfId="1406" xr:uid="{A6E34226-CE41-438C-A74D-E4C29387FB78}"/>
    <cellStyle name="Normal 173 4 16 2" xfId="1407" xr:uid="{5811230C-9531-463F-B241-B2E3AC37A1EC}"/>
    <cellStyle name="Normal 173 4 16 2 2" xfId="1408" xr:uid="{6FE7BD94-F289-40C1-BE48-475FF947A31D}"/>
    <cellStyle name="Normal 173 4 16 2 2 2" xfId="1409" xr:uid="{48E47721-36AF-4325-8E48-5FAA5199B96E}"/>
    <cellStyle name="Normal 173 4 16 2 2 2 2" xfId="19116" xr:uid="{E69F2AEB-57A3-4C75-B729-96A7058ECDBD}"/>
    <cellStyle name="Normal 173 4 16 2 2 2 2 2" xfId="29465" xr:uid="{50B28D5E-16F0-45C5-90C6-89E60C63DF33}"/>
    <cellStyle name="Normal 173 4 16 2 2 2 3" xfId="24296" xr:uid="{82B1E8D4-C442-4051-9A45-4E5CE2286873}"/>
    <cellStyle name="Normal 173 4 16 2 2 3" xfId="1410" xr:uid="{0ACFF764-D228-4EBF-9179-0F27AEFAB576}"/>
    <cellStyle name="Normal 173 4 16 2 2 3 2" xfId="19117" xr:uid="{32A94315-FEBA-4456-B462-00A37243EED7}"/>
    <cellStyle name="Normal 173 4 16 2 2 3 2 2" xfId="29466" xr:uid="{E81DFD54-A279-4B25-A0CD-790F2AF54C87}"/>
    <cellStyle name="Normal 173 4 16 2 2 3 3" xfId="24297" xr:uid="{B09D1C45-0189-4353-90F2-904ACC3315BB}"/>
    <cellStyle name="Normal 173 4 16 2 2 4" xfId="19115" xr:uid="{69156967-4EF0-402D-B5AA-2E5FF5DEC383}"/>
    <cellStyle name="Normal 173 4 16 2 2 4 2" xfId="29464" xr:uid="{DF2C3134-D387-41DB-A80B-E57203ECC25E}"/>
    <cellStyle name="Normal 173 4 16 2 2 5" xfId="24295" xr:uid="{318BD905-3011-4A6E-8C4A-22065B9525F1}"/>
    <cellStyle name="Normal 173 4 16 2 3" xfId="1411" xr:uid="{92C006AA-A1C9-4628-B78D-F65D22ABA3A3}"/>
    <cellStyle name="Normal 173 4 16 2 3 2" xfId="19118" xr:uid="{32C7F63F-E270-4539-BBAC-7163593F132C}"/>
    <cellStyle name="Normal 173 4 16 2 3 2 2" xfId="29467" xr:uid="{5A425D56-3D86-4B39-A6F5-FE129F31B39D}"/>
    <cellStyle name="Normal 173 4 16 2 3 3" xfId="24298" xr:uid="{A74D53E8-9E48-4127-B15E-1D02FC517223}"/>
    <cellStyle name="Normal 173 4 16 2 4" xfId="1412" xr:uid="{CEA0475E-367C-4848-AA6A-14CF5F9E667E}"/>
    <cellStyle name="Normal 173 4 16 2 4 2" xfId="19119" xr:uid="{D46B6211-7320-4079-9047-AC29DDD97A87}"/>
    <cellStyle name="Normal 173 4 16 2 4 2 2" xfId="29468" xr:uid="{97431B69-E228-4BF0-93CA-3D9BD15DEE3E}"/>
    <cellStyle name="Normal 173 4 16 2 4 3" xfId="24299" xr:uid="{9F64A087-DB42-406F-A4BC-659AA765596A}"/>
    <cellStyle name="Normal 173 4 16 2 5" xfId="19114" xr:uid="{4AFD83DE-8331-4254-BFBA-629494C2251B}"/>
    <cellStyle name="Normal 173 4 16 2 5 2" xfId="29463" xr:uid="{81C58C8C-E546-4DDB-86FA-71C482A07800}"/>
    <cellStyle name="Normal 173 4 16 2 6" xfId="24294" xr:uid="{CB72F3DC-C66A-4A6C-9977-E2781A8D1D92}"/>
    <cellStyle name="Normal 173 4 16 3" xfId="1413" xr:uid="{3D1C74C3-4CC6-444C-AD3E-58CECC789B10}"/>
    <cellStyle name="Normal 173 4 16 3 2" xfId="1414" xr:uid="{1F1774C3-E9EC-44E7-B9BD-2D7DA457D915}"/>
    <cellStyle name="Normal 173 4 16 3 2 2" xfId="19121" xr:uid="{0A42EF48-BFEE-484E-B70A-8134F5677E20}"/>
    <cellStyle name="Normal 173 4 16 3 2 2 2" xfId="29470" xr:uid="{4AAC385D-63BC-43A1-895B-18C6A6F3FC70}"/>
    <cellStyle name="Normal 173 4 16 3 2 3" xfId="24301" xr:uid="{7E717336-DECA-4468-A038-FE0CA3A9E845}"/>
    <cellStyle name="Normal 173 4 16 3 3" xfId="1415" xr:uid="{FB22A89C-3D25-412C-9EEC-4E3E19069B72}"/>
    <cellStyle name="Normal 173 4 16 3 3 2" xfId="19122" xr:uid="{7E5FFC89-5813-4F28-80EE-89E316BE6BD0}"/>
    <cellStyle name="Normal 173 4 16 3 3 2 2" xfId="29471" xr:uid="{AEADA95B-1B0B-433D-A771-5FA470999731}"/>
    <cellStyle name="Normal 173 4 16 3 3 3" xfId="24302" xr:uid="{0BD7B9B0-759E-4227-BFB1-77769A3E3247}"/>
    <cellStyle name="Normal 173 4 16 3 4" xfId="19120" xr:uid="{432FB62F-C73C-47FF-AB3D-C1BE2E8A05AD}"/>
    <cellStyle name="Normal 173 4 16 3 4 2" xfId="29469" xr:uid="{4D895CFC-F339-4E00-8E67-CC8A535CFFFA}"/>
    <cellStyle name="Normal 173 4 16 3 5" xfId="24300" xr:uid="{F571570E-3F32-4EC7-8713-6448E3A15759}"/>
    <cellStyle name="Normal 173 4 16 4" xfId="1416" xr:uid="{5B5761EB-1864-4831-B8FD-4ECDE76713CE}"/>
    <cellStyle name="Normal 173 4 16 4 2" xfId="19123" xr:uid="{F3ABEBFD-87FD-468B-B252-B1CD19B2E17E}"/>
    <cellStyle name="Normal 173 4 16 4 2 2" xfId="29472" xr:uid="{62700C6F-787D-40EE-A070-C45526168EBC}"/>
    <cellStyle name="Normal 173 4 16 4 3" xfId="24303" xr:uid="{1DCF0272-509E-44A1-9B75-B18E74D2FAA1}"/>
    <cellStyle name="Normal 173 4 16 5" xfId="1417" xr:uid="{E8FC2222-7D98-49BA-BD3F-513CDBD9DB15}"/>
    <cellStyle name="Normal 173 4 16 5 2" xfId="19124" xr:uid="{DD3C9CC5-8434-4F92-91EA-95DEB39505E2}"/>
    <cellStyle name="Normal 173 4 16 5 2 2" xfId="29473" xr:uid="{CE488F5F-68A1-456A-B7E6-32A8D5B5C70E}"/>
    <cellStyle name="Normal 173 4 16 5 3" xfId="24304" xr:uid="{119B7150-10A5-4E23-8DD2-F247AD7F71DA}"/>
    <cellStyle name="Normal 173 4 16 6" xfId="19113" xr:uid="{125BDA59-2647-4AAD-A063-934AB7832176}"/>
    <cellStyle name="Normal 173 4 16 6 2" xfId="29462" xr:uid="{101B109E-56F1-4901-99DB-BA6E1EECD22C}"/>
    <cellStyle name="Normal 173 4 16 7" xfId="24293" xr:uid="{8CA0D7E2-48BE-417D-9C06-3EB5D0AB9289}"/>
    <cellStyle name="Normal 173 4 17" xfId="1418" xr:uid="{52B9EDEA-9E68-49CC-90EF-4CF89CFD2192}"/>
    <cellStyle name="Normal 173 4 17 2" xfId="1419" xr:uid="{1E8FF31F-0325-4128-A38C-8CF9BC61AA1A}"/>
    <cellStyle name="Normal 173 4 17 2 2" xfId="1420" xr:uid="{5D64E972-AE9C-418F-B5E5-9D396B13D27D}"/>
    <cellStyle name="Normal 173 4 17 2 2 2" xfId="1421" xr:uid="{323F4472-18F2-4C5B-8068-5B718DE1404C}"/>
    <cellStyle name="Normal 173 4 17 2 2 2 2" xfId="19128" xr:uid="{A3E1B20E-8110-4808-B722-A500FFA0AFC4}"/>
    <cellStyle name="Normal 173 4 17 2 2 2 2 2" xfId="29477" xr:uid="{E9D4FE1D-9836-4C68-A7E0-BCC5AD3C09C9}"/>
    <cellStyle name="Normal 173 4 17 2 2 2 3" xfId="24308" xr:uid="{3B1E844C-5D33-4C7E-B7B2-B6FDD10BF820}"/>
    <cellStyle name="Normal 173 4 17 2 2 3" xfId="1422" xr:uid="{8702F7C3-4CF7-4A02-9180-8521078BC7AE}"/>
    <cellStyle name="Normal 173 4 17 2 2 3 2" xfId="19129" xr:uid="{C5FDE7D8-0E7E-4057-9DA7-C592E4CF814C}"/>
    <cellStyle name="Normal 173 4 17 2 2 3 2 2" xfId="29478" xr:uid="{B415E8E1-1929-405C-B656-1F7E7691C28B}"/>
    <cellStyle name="Normal 173 4 17 2 2 3 3" xfId="24309" xr:uid="{2BDDAAA6-A498-4C40-A00B-5A9981B7DB10}"/>
    <cellStyle name="Normal 173 4 17 2 2 4" xfId="19127" xr:uid="{B9D59436-AC7B-4DAF-8379-41E2E4920C99}"/>
    <cellStyle name="Normal 173 4 17 2 2 4 2" xfId="29476" xr:uid="{106B7B5F-538E-4F1A-91E2-2C0EBE6EBA01}"/>
    <cellStyle name="Normal 173 4 17 2 2 5" xfId="24307" xr:uid="{73C0A550-CED3-410C-9C4E-182AF62EBA37}"/>
    <cellStyle name="Normal 173 4 17 2 3" xfId="1423" xr:uid="{E90F1BE5-9B24-42A1-BEBF-CA52D3A9C16E}"/>
    <cellStyle name="Normal 173 4 17 2 3 2" xfId="19130" xr:uid="{5BCBE3DB-9ED3-41AE-BCFA-944226B090DA}"/>
    <cellStyle name="Normal 173 4 17 2 3 2 2" xfId="29479" xr:uid="{D586CFF9-AFE8-4233-A6B9-BFDF70098D75}"/>
    <cellStyle name="Normal 173 4 17 2 3 3" xfId="24310" xr:uid="{336B2A2E-5255-4F5C-B6AC-A4DA8E704257}"/>
    <cellStyle name="Normal 173 4 17 2 4" xfId="1424" xr:uid="{B15E7A26-389D-42F8-87F3-D0A8A12667AB}"/>
    <cellStyle name="Normal 173 4 17 2 4 2" xfId="19131" xr:uid="{312EA8B9-110C-4514-98A9-BE700829B426}"/>
    <cellStyle name="Normal 173 4 17 2 4 2 2" xfId="29480" xr:uid="{878A6520-B2F1-4046-85FF-4400908D3421}"/>
    <cellStyle name="Normal 173 4 17 2 4 3" xfId="24311" xr:uid="{4D4B8AC5-EF43-4A5B-AD99-74051F7A30F6}"/>
    <cellStyle name="Normal 173 4 17 2 5" xfId="19126" xr:uid="{46AA4BF0-529F-4A1D-8B74-40D2222C0A03}"/>
    <cellStyle name="Normal 173 4 17 2 5 2" xfId="29475" xr:uid="{4186F733-03A9-4635-B267-1442C231D620}"/>
    <cellStyle name="Normal 173 4 17 2 6" xfId="24306" xr:uid="{FC60C0D1-7A91-45EA-A75D-DB2A250E4E2A}"/>
    <cellStyle name="Normal 173 4 17 3" xfId="1425" xr:uid="{1F285BC6-1B3C-4C3B-A0B8-4FA13ACBDDB9}"/>
    <cellStyle name="Normal 173 4 17 3 2" xfId="1426" xr:uid="{A18381D3-01D4-48BE-A03E-9CA349E8DCCC}"/>
    <cellStyle name="Normal 173 4 17 3 2 2" xfId="19133" xr:uid="{62F37672-92AB-4636-9170-39AD29D70B12}"/>
    <cellStyle name="Normal 173 4 17 3 2 2 2" xfId="29482" xr:uid="{2DD49F13-57EF-49C5-944D-BCA94103F620}"/>
    <cellStyle name="Normal 173 4 17 3 2 3" xfId="24313" xr:uid="{7687B2CA-2155-4FFC-B647-802DBE7F828E}"/>
    <cellStyle name="Normal 173 4 17 3 3" xfId="1427" xr:uid="{058BCFB7-6CC5-4DE4-AA1D-7280AC2879E8}"/>
    <cellStyle name="Normal 173 4 17 3 3 2" xfId="19134" xr:uid="{643CD9A2-E131-43FE-8EEF-8FA8ED0E7083}"/>
    <cellStyle name="Normal 173 4 17 3 3 2 2" xfId="29483" xr:uid="{84260C23-B450-4CB0-8B6C-55BBF225482D}"/>
    <cellStyle name="Normal 173 4 17 3 3 3" xfId="24314" xr:uid="{141FF45D-AD06-4B1A-B0AD-64C856CDFD2A}"/>
    <cellStyle name="Normal 173 4 17 3 4" xfId="19132" xr:uid="{DD98183E-DAAC-4A8B-8442-7C8868AFD42F}"/>
    <cellStyle name="Normal 173 4 17 3 4 2" xfId="29481" xr:uid="{4CE22858-DD00-455D-95D6-15893A843BDB}"/>
    <cellStyle name="Normal 173 4 17 3 5" xfId="24312" xr:uid="{4892E2A6-C2C4-4939-B6E0-203DD505AFA0}"/>
    <cellStyle name="Normal 173 4 17 4" xfId="1428" xr:uid="{AD7A6CC9-12B6-4ED8-97D6-F5B6D9FC802A}"/>
    <cellStyle name="Normal 173 4 17 4 2" xfId="19135" xr:uid="{B8DA2105-B689-4D5D-92E8-020F2849996B}"/>
    <cellStyle name="Normal 173 4 17 4 2 2" xfId="29484" xr:uid="{82413F63-6EE8-437A-BEBB-7A2596B55BFC}"/>
    <cellStyle name="Normal 173 4 17 4 3" xfId="24315" xr:uid="{F1C66E0B-F0C0-4807-A43F-34DE355BD74C}"/>
    <cellStyle name="Normal 173 4 17 5" xfId="1429" xr:uid="{BAAA7A9F-D542-4D0F-8D92-7D6B2D663DA1}"/>
    <cellStyle name="Normal 173 4 17 5 2" xfId="19136" xr:uid="{D6303350-2038-4AA9-A55E-F7F778A94042}"/>
    <cellStyle name="Normal 173 4 17 5 2 2" xfId="29485" xr:uid="{0F07390B-9BE1-4A4D-AFD3-4C47E980143E}"/>
    <cellStyle name="Normal 173 4 17 5 3" xfId="24316" xr:uid="{E1CE1D56-B2B9-481A-8AD6-76532036648D}"/>
    <cellStyle name="Normal 173 4 17 6" xfId="19125" xr:uid="{036C80D0-A6F2-4F87-97C4-C8F9F34FC172}"/>
    <cellStyle name="Normal 173 4 17 6 2" xfId="29474" xr:uid="{7F2EF334-EBF7-4159-929A-376905528493}"/>
    <cellStyle name="Normal 173 4 17 7" xfId="24305" xr:uid="{304BB1CF-61E9-451B-B8B7-F314A745E9B0}"/>
    <cellStyle name="Normal 173 4 18" xfId="1430" xr:uid="{2426531F-6074-49F1-A290-156471401205}"/>
    <cellStyle name="Normal 173 4 18 2" xfId="1431" xr:uid="{E6A34C70-5D24-404A-8BD5-86608E11426F}"/>
    <cellStyle name="Normal 173 4 18 2 2" xfId="1432" xr:uid="{A9B09813-9F49-4DC3-99AB-631AF0DCEC35}"/>
    <cellStyle name="Normal 173 4 18 2 2 2" xfId="1433" xr:uid="{E775FA2B-A2C6-49DA-A3CF-1B3D39A9FEC5}"/>
    <cellStyle name="Normal 173 4 18 2 2 2 2" xfId="19140" xr:uid="{9854ECDC-B125-4D6E-9BD4-58E9F1795C40}"/>
    <cellStyle name="Normal 173 4 18 2 2 2 2 2" xfId="29489" xr:uid="{760CB4B3-FEEF-470D-A050-39124E859EBD}"/>
    <cellStyle name="Normal 173 4 18 2 2 2 3" xfId="24320" xr:uid="{59E0E96E-5434-49A7-AE29-299D316A8E3A}"/>
    <cellStyle name="Normal 173 4 18 2 2 3" xfId="1434" xr:uid="{D87875F6-72B9-44F9-8658-3EE46C71AD2D}"/>
    <cellStyle name="Normal 173 4 18 2 2 3 2" xfId="19141" xr:uid="{3D8D971E-22E1-47BE-A8C6-C834AD2A79CB}"/>
    <cellStyle name="Normal 173 4 18 2 2 3 2 2" xfId="29490" xr:uid="{4D52B3BA-ACB1-434E-9A07-C6832C32B4E4}"/>
    <cellStyle name="Normal 173 4 18 2 2 3 3" xfId="24321" xr:uid="{72C8E90D-AA07-4B3F-8827-E1DD66A7541A}"/>
    <cellStyle name="Normal 173 4 18 2 2 4" xfId="19139" xr:uid="{ABFDE762-AD01-43DD-8DE3-B10C6FB6D55A}"/>
    <cellStyle name="Normal 173 4 18 2 2 4 2" xfId="29488" xr:uid="{D13F87BB-311B-48C3-B953-1D16F7F5F600}"/>
    <cellStyle name="Normal 173 4 18 2 2 5" xfId="24319" xr:uid="{F3197710-F982-49DB-96FF-F38C5875D991}"/>
    <cellStyle name="Normal 173 4 18 2 3" xfId="1435" xr:uid="{31FC3DA4-CE43-496D-B2C3-E32DBED7DC70}"/>
    <cellStyle name="Normal 173 4 18 2 3 2" xfId="19142" xr:uid="{176A5B72-D227-4AB9-B025-D42A09EACEA9}"/>
    <cellStyle name="Normal 173 4 18 2 3 2 2" xfId="29491" xr:uid="{14F74FDB-2C00-4736-AA7F-34D27D7BD7DE}"/>
    <cellStyle name="Normal 173 4 18 2 3 3" xfId="24322" xr:uid="{9A825087-4F02-4D34-AFEE-1343935F5BB8}"/>
    <cellStyle name="Normal 173 4 18 2 4" xfId="1436" xr:uid="{03E6DDC2-4F98-4175-A7BE-4BDC47849455}"/>
    <cellStyle name="Normal 173 4 18 2 4 2" xfId="19143" xr:uid="{23EAB71E-C93C-46D8-8EB4-BBA721613073}"/>
    <cellStyle name="Normal 173 4 18 2 4 2 2" xfId="29492" xr:uid="{E6AD5C4D-F136-4F02-9325-BF13E30B20DD}"/>
    <cellStyle name="Normal 173 4 18 2 4 3" xfId="24323" xr:uid="{66D4C2B4-0E25-4B16-93E0-3B8230C5FB8D}"/>
    <cellStyle name="Normal 173 4 18 2 5" xfId="19138" xr:uid="{CD6D4140-2784-444F-9ACA-FD93F30F228E}"/>
    <cellStyle name="Normal 173 4 18 2 5 2" xfId="29487" xr:uid="{CD1B7285-414C-4A3A-B197-98E2D1DE6E0D}"/>
    <cellStyle name="Normal 173 4 18 2 6" xfId="24318" xr:uid="{2D536AEA-C3F5-4F65-9C82-C2EFDDA37EA5}"/>
    <cellStyle name="Normal 173 4 18 3" xfId="1437" xr:uid="{592BC6E3-7A1A-4E66-AAEA-F65F320CBA48}"/>
    <cellStyle name="Normal 173 4 18 3 2" xfId="1438" xr:uid="{070DCB38-1906-4DCB-93D6-D7F9B06D6956}"/>
    <cellStyle name="Normal 173 4 18 3 2 2" xfId="19145" xr:uid="{02AB9610-9C9E-4A0B-9DA5-06EFE5CC0A37}"/>
    <cellStyle name="Normal 173 4 18 3 2 2 2" xfId="29494" xr:uid="{37EE3CB0-616A-4726-8B6D-791AB1CCA576}"/>
    <cellStyle name="Normal 173 4 18 3 2 3" xfId="24325" xr:uid="{315E7292-9CAB-4BF3-9F11-2CB5DC154B50}"/>
    <cellStyle name="Normal 173 4 18 3 3" xfId="1439" xr:uid="{24E3931B-C98C-45F8-AAC7-B6798A8E9A9A}"/>
    <cellStyle name="Normal 173 4 18 3 3 2" xfId="19146" xr:uid="{DD575D0F-565A-45B9-A68B-4B603EADD55C}"/>
    <cellStyle name="Normal 173 4 18 3 3 2 2" xfId="29495" xr:uid="{76CDD8B4-B5DF-4951-A31B-FD6372E8B5B4}"/>
    <cellStyle name="Normal 173 4 18 3 3 3" xfId="24326" xr:uid="{B6E07130-6BE1-48F5-91D0-564722FCFB36}"/>
    <cellStyle name="Normal 173 4 18 3 4" xfId="19144" xr:uid="{647C5CBB-E59C-46EB-9566-7E8C1E8EFE03}"/>
    <cellStyle name="Normal 173 4 18 3 4 2" xfId="29493" xr:uid="{3AE6F932-8938-4ABC-BEB0-1892F29F06CF}"/>
    <cellStyle name="Normal 173 4 18 3 5" xfId="24324" xr:uid="{EB8A55AD-8376-4099-94D3-3C099045062E}"/>
    <cellStyle name="Normal 173 4 18 4" xfId="1440" xr:uid="{E90F1348-72DC-4E47-A146-C3C41C3A455C}"/>
    <cellStyle name="Normal 173 4 18 4 2" xfId="19147" xr:uid="{109B3043-879E-4D72-895C-49C4C3F25929}"/>
    <cellStyle name="Normal 173 4 18 4 2 2" xfId="29496" xr:uid="{1941397B-EFD0-4472-AA47-CFFA839F9B6C}"/>
    <cellStyle name="Normal 173 4 18 4 3" xfId="24327" xr:uid="{F581EC1E-C5CF-47C6-834C-882CE306FDB8}"/>
    <cellStyle name="Normal 173 4 18 5" xfId="1441" xr:uid="{67C2E317-513B-4FA3-9027-622F8AED6BAB}"/>
    <cellStyle name="Normal 173 4 18 5 2" xfId="19148" xr:uid="{ED29E75F-4D66-4A4A-AFD9-A6099DDFEF06}"/>
    <cellStyle name="Normal 173 4 18 5 2 2" xfId="29497" xr:uid="{F0A24857-AECF-414D-8AAD-EDF60111B4C4}"/>
    <cellStyle name="Normal 173 4 18 5 3" xfId="24328" xr:uid="{1A795EA0-2B33-43B6-BD85-19C0E325E11C}"/>
    <cellStyle name="Normal 173 4 18 6" xfId="19137" xr:uid="{9D215CA3-3144-4580-A056-D5C3E10D0B92}"/>
    <cellStyle name="Normal 173 4 18 6 2" xfId="29486" xr:uid="{CA82D92F-6025-4438-B06D-91114FD830BE}"/>
    <cellStyle name="Normal 173 4 18 7" xfId="24317" xr:uid="{E137DCFC-0B3F-4D36-B862-E468D6BFBE42}"/>
    <cellStyle name="Normal 173 4 19" xfId="1442" xr:uid="{A976A827-FE6E-4612-BF3A-D77ACDC87408}"/>
    <cellStyle name="Normal 173 4 19 2" xfId="1443" xr:uid="{E6573BA7-91C7-4EA8-82E9-87F3A9CC2250}"/>
    <cellStyle name="Normal 173 4 19 2 2" xfId="1444" xr:uid="{FDF35711-4A89-4E86-A56F-252B5AD24C35}"/>
    <cellStyle name="Normal 173 4 19 2 2 2" xfId="1445" xr:uid="{3F0536BF-6643-480C-94B2-52B9689297C8}"/>
    <cellStyle name="Normal 173 4 19 2 2 2 2" xfId="19152" xr:uid="{F37C23E1-873B-44E0-BEC0-007FF3AD45B3}"/>
    <cellStyle name="Normal 173 4 19 2 2 2 2 2" xfId="29501" xr:uid="{EB9F1D58-ED95-4DBB-ACA3-98C3B84BC42E}"/>
    <cellStyle name="Normal 173 4 19 2 2 2 3" xfId="24332" xr:uid="{E8651A99-E8E6-429B-8056-3D5EFDDFE2C2}"/>
    <cellStyle name="Normal 173 4 19 2 2 3" xfId="1446" xr:uid="{65334263-7370-4943-B864-C4BB805380B4}"/>
    <cellStyle name="Normal 173 4 19 2 2 3 2" xfId="19153" xr:uid="{704C6B0E-912B-40E9-AED0-501BBCE039B9}"/>
    <cellStyle name="Normal 173 4 19 2 2 3 2 2" xfId="29502" xr:uid="{7D88B054-CE80-4926-A021-F56FE05A92F8}"/>
    <cellStyle name="Normal 173 4 19 2 2 3 3" xfId="24333" xr:uid="{3385E3F8-7067-4105-9F65-598C4B1AE8CC}"/>
    <cellStyle name="Normal 173 4 19 2 2 4" xfId="19151" xr:uid="{201A5BD1-EAA5-45C5-9908-D1A4ED7E2A25}"/>
    <cellStyle name="Normal 173 4 19 2 2 4 2" xfId="29500" xr:uid="{B57FBAEA-C957-4C32-A251-72697FDD9893}"/>
    <cellStyle name="Normal 173 4 19 2 2 5" xfId="24331" xr:uid="{75E218E5-0127-4FA6-A036-E5BCAAAEEDA6}"/>
    <cellStyle name="Normal 173 4 19 2 3" xfId="1447" xr:uid="{FF5534FA-33C3-42A4-AD7C-368CAAA03D13}"/>
    <cellStyle name="Normal 173 4 19 2 3 2" xfId="19154" xr:uid="{3CF99F4D-E94C-48F9-906A-1A4C655151C9}"/>
    <cellStyle name="Normal 173 4 19 2 3 2 2" xfId="29503" xr:uid="{04CA96B1-AD63-4DC4-A74B-477513DBA2BB}"/>
    <cellStyle name="Normal 173 4 19 2 3 3" xfId="24334" xr:uid="{29CE51F6-999D-476F-B5AB-C7DA29235415}"/>
    <cellStyle name="Normal 173 4 19 2 4" xfId="1448" xr:uid="{A31DB2DB-89A3-4827-9499-A45A72F7F7F6}"/>
    <cellStyle name="Normal 173 4 19 2 4 2" xfId="19155" xr:uid="{85C29D08-DB1A-466A-9D44-ED0DA442EE40}"/>
    <cellStyle name="Normal 173 4 19 2 4 2 2" xfId="29504" xr:uid="{40C8BA8F-21A7-4362-9E90-546E77ADF814}"/>
    <cellStyle name="Normal 173 4 19 2 4 3" xfId="24335" xr:uid="{175E0C15-17ED-4F1C-AE21-C49692316425}"/>
    <cellStyle name="Normal 173 4 19 2 5" xfId="19150" xr:uid="{BEABE589-03AA-4E18-9669-8E52DD309B0C}"/>
    <cellStyle name="Normal 173 4 19 2 5 2" xfId="29499" xr:uid="{74B132C0-ED6A-4A8C-B579-66480511BCB2}"/>
    <cellStyle name="Normal 173 4 19 2 6" xfId="24330" xr:uid="{7690719E-B37D-4779-A5A3-FEDABCD713FE}"/>
    <cellStyle name="Normal 173 4 19 3" xfId="1449" xr:uid="{5DCE1BE1-0692-4030-B261-9204653C7FB0}"/>
    <cellStyle name="Normal 173 4 19 3 2" xfId="1450" xr:uid="{7C9D90F5-CE7F-431A-9159-28F5A4B00F7F}"/>
    <cellStyle name="Normal 173 4 19 3 2 2" xfId="19157" xr:uid="{1BB935ED-4EF0-4E03-8910-E01FEE8F8F41}"/>
    <cellStyle name="Normal 173 4 19 3 2 2 2" xfId="29506" xr:uid="{9E62AA47-94CA-4D3F-A2E7-5F7F140ACA26}"/>
    <cellStyle name="Normal 173 4 19 3 2 3" xfId="24337" xr:uid="{D670EC2B-E99B-4D24-B937-BF5B76B56281}"/>
    <cellStyle name="Normal 173 4 19 3 3" xfId="1451" xr:uid="{AE2C02D6-5621-4211-AC11-0250EE5668E3}"/>
    <cellStyle name="Normal 173 4 19 3 3 2" xfId="19158" xr:uid="{6FDE2CF3-A652-4378-BC12-F93026577C12}"/>
    <cellStyle name="Normal 173 4 19 3 3 2 2" xfId="29507" xr:uid="{AEDDAE86-4A67-40E8-A802-D53D7EE0C910}"/>
    <cellStyle name="Normal 173 4 19 3 3 3" xfId="24338" xr:uid="{47046596-A673-4FC4-90F1-91224D0066C2}"/>
    <cellStyle name="Normal 173 4 19 3 4" xfId="19156" xr:uid="{C24990C2-A1B7-4A1A-8693-8D653E579888}"/>
    <cellStyle name="Normal 173 4 19 3 4 2" xfId="29505" xr:uid="{7EB158E1-1E47-4D28-BC94-6726E9A20A48}"/>
    <cellStyle name="Normal 173 4 19 3 5" xfId="24336" xr:uid="{661973B3-36FB-4FEF-AA85-05883AF5C37D}"/>
    <cellStyle name="Normal 173 4 19 4" xfId="1452" xr:uid="{921537EB-186D-4F73-910B-EBA6A76BE755}"/>
    <cellStyle name="Normal 173 4 19 4 2" xfId="19159" xr:uid="{8379FCF4-1E00-40FF-A7F9-C7C26CA78FE2}"/>
    <cellStyle name="Normal 173 4 19 4 2 2" xfId="29508" xr:uid="{36C709F1-74B4-4882-A14F-CFD02A27E139}"/>
    <cellStyle name="Normal 173 4 19 4 3" xfId="24339" xr:uid="{6125EEF2-DAFC-4584-AF39-7B172D81F1C8}"/>
    <cellStyle name="Normal 173 4 19 5" xfId="1453" xr:uid="{1F0D939A-F192-41C3-A7C7-C76B969BDAB3}"/>
    <cellStyle name="Normal 173 4 19 5 2" xfId="19160" xr:uid="{DA86C413-B0BB-4299-A089-CDB6A3F65FFE}"/>
    <cellStyle name="Normal 173 4 19 5 2 2" xfId="29509" xr:uid="{F714DE64-9448-4248-99FA-6286F35F33B1}"/>
    <cellStyle name="Normal 173 4 19 5 3" xfId="24340" xr:uid="{095453C1-F91C-446B-BDAA-FC91E68543EC}"/>
    <cellStyle name="Normal 173 4 19 6" xfId="19149" xr:uid="{336A99B2-982E-4055-80CB-51ED3782DA46}"/>
    <cellStyle name="Normal 173 4 19 6 2" xfId="29498" xr:uid="{3074A64C-2666-4295-867B-332288ADBD0A}"/>
    <cellStyle name="Normal 173 4 19 7" xfId="24329" xr:uid="{F6C4A862-7B57-41F5-9F43-DDAA557CF987}"/>
    <cellStyle name="Normal 173 4 2" xfId="1454" xr:uid="{C20DAB33-DB25-47B9-A58D-FB908C001922}"/>
    <cellStyle name="Normal 173 4 2 2" xfId="1455" xr:uid="{FE5012A9-8670-4873-BD6D-6EAB7574A88E}"/>
    <cellStyle name="Normal 173 4 2 2 2" xfId="1456" xr:uid="{DB57FD6E-0821-4CF4-9270-17377428A367}"/>
    <cellStyle name="Normal 173 4 2 2 2 2" xfId="1457" xr:uid="{5B10E80F-221A-40DC-8BAA-92CDDD2A7CE3}"/>
    <cellStyle name="Normal 173 4 2 2 2 2 2" xfId="19164" xr:uid="{67EB9CD5-4E20-4B73-AC1E-47674E1C438D}"/>
    <cellStyle name="Normal 173 4 2 2 2 2 2 2" xfId="29513" xr:uid="{CD25CCB2-B615-4379-A9BD-32569D0A2370}"/>
    <cellStyle name="Normal 173 4 2 2 2 2 3" xfId="24344" xr:uid="{722CA291-7F8C-4D02-BB32-6263EEFC3E13}"/>
    <cellStyle name="Normal 173 4 2 2 2 3" xfId="1458" xr:uid="{8578E370-E87B-4C9A-B073-4400F209F784}"/>
    <cellStyle name="Normal 173 4 2 2 2 3 2" xfId="19165" xr:uid="{6487D1A2-A8D1-4855-9062-A308C6CFCB8D}"/>
    <cellStyle name="Normal 173 4 2 2 2 3 2 2" xfId="29514" xr:uid="{F24384D3-29AE-4394-8B1D-9259261BECF1}"/>
    <cellStyle name="Normal 173 4 2 2 2 3 3" xfId="24345" xr:uid="{98A0758F-CFBA-43C7-BF74-8E1AAA17A740}"/>
    <cellStyle name="Normal 173 4 2 2 2 4" xfId="19163" xr:uid="{1B678669-5CA3-4603-9F08-FCA1CBDB4AB9}"/>
    <cellStyle name="Normal 173 4 2 2 2 4 2" xfId="29512" xr:uid="{529E583C-06BD-4410-8B7F-A3310B5F2CB9}"/>
    <cellStyle name="Normal 173 4 2 2 2 5" xfId="24343" xr:uid="{CC08817D-E8DC-4324-8B8E-1CE293FD83D5}"/>
    <cellStyle name="Normal 173 4 2 2 3" xfId="1459" xr:uid="{9DAF781A-2035-4E7A-A7AC-FD7FD0879688}"/>
    <cellStyle name="Normal 173 4 2 2 3 2" xfId="19166" xr:uid="{F46D2C23-4CDA-43C4-A518-DA9D3EBF0B6C}"/>
    <cellStyle name="Normal 173 4 2 2 3 2 2" xfId="29515" xr:uid="{3F5A48D7-B401-4E44-B4C2-BC6978634ED9}"/>
    <cellStyle name="Normal 173 4 2 2 3 3" xfId="24346" xr:uid="{F0224081-C9E0-47E7-96DB-9785355AE161}"/>
    <cellStyle name="Normal 173 4 2 2 4" xfId="1460" xr:uid="{201D97E2-D50D-4F2A-BD0C-10D6173674FE}"/>
    <cellStyle name="Normal 173 4 2 2 4 2" xfId="19167" xr:uid="{8474029A-FD2A-438D-8322-21E18CED2B29}"/>
    <cellStyle name="Normal 173 4 2 2 4 2 2" xfId="29516" xr:uid="{993983B0-D7E2-4C26-B292-17EAE185F8FB}"/>
    <cellStyle name="Normal 173 4 2 2 4 3" xfId="24347" xr:uid="{F8891EE7-ABBB-4E63-9937-3DC0471951AC}"/>
    <cellStyle name="Normal 173 4 2 2 5" xfId="19162" xr:uid="{57A30442-F815-40EA-9155-435929A64128}"/>
    <cellStyle name="Normal 173 4 2 2 5 2" xfId="29511" xr:uid="{9129AC5A-9A46-4A8D-8AF4-EAE470EABDC5}"/>
    <cellStyle name="Normal 173 4 2 2 6" xfId="24342" xr:uid="{BF797505-C790-4DF3-82DE-D2D61BD6882D}"/>
    <cellStyle name="Normal 173 4 2 3" xfId="1461" xr:uid="{E414E317-EB52-4F17-9FA3-CA041DF31D63}"/>
    <cellStyle name="Normal 173 4 2 3 2" xfId="1462" xr:uid="{FE7AADF2-47B1-4F6C-9777-66F7EBCF6DB4}"/>
    <cellStyle name="Normal 173 4 2 3 2 2" xfId="19169" xr:uid="{AADCF104-5E11-48E7-88AC-99D5E1745C79}"/>
    <cellStyle name="Normal 173 4 2 3 2 2 2" xfId="29518" xr:uid="{67857B54-7BC0-4F9F-A102-3985D9302DEA}"/>
    <cellStyle name="Normal 173 4 2 3 2 3" xfId="24349" xr:uid="{D00F29AE-6976-4615-A87C-2C76CEBA02F1}"/>
    <cellStyle name="Normal 173 4 2 3 3" xfId="1463" xr:uid="{9AAF134A-D5AB-4359-AD5F-8D1DF4EDEBC9}"/>
    <cellStyle name="Normal 173 4 2 3 3 2" xfId="19170" xr:uid="{0C3C39BB-31D0-4988-89DE-7990B4862F15}"/>
    <cellStyle name="Normal 173 4 2 3 3 2 2" xfId="29519" xr:uid="{BE74795C-8E1A-4E86-A5D7-F6FD14C0BB09}"/>
    <cellStyle name="Normal 173 4 2 3 3 3" xfId="24350" xr:uid="{D2168263-929F-4E6C-A1E3-565194B331E5}"/>
    <cellStyle name="Normal 173 4 2 3 4" xfId="19168" xr:uid="{49295632-E548-4D2C-9502-91BBDC7E040C}"/>
    <cellStyle name="Normal 173 4 2 3 4 2" xfId="29517" xr:uid="{A4246E16-0FA4-46B4-87C2-6B36B86663F7}"/>
    <cellStyle name="Normal 173 4 2 3 5" xfId="24348" xr:uid="{E094B09A-1892-418E-90E5-D232E3DAF27C}"/>
    <cellStyle name="Normal 173 4 2 4" xfId="1464" xr:uid="{B214E6FF-E8E9-4334-A410-CD4AEFCB3DF5}"/>
    <cellStyle name="Normal 173 4 2 4 2" xfId="19171" xr:uid="{E75C7D53-68B0-4AC5-A7B6-88DCC7667C1F}"/>
    <cellStyle name="Normal 173 4 2 4 2 2" xfId="29520" xr:uid="{D56D449C-6031-4835-B795-0E1F1DB627DB}"/>
    <cellStyle name="Normal 173 4 2 4 3" xfId="24351" xr:uid="{9E7DF13B-258C-450B-93D0-82821EA5E5E3}"/>
    <cellStyle name="Normal 173 4 2 5" xfId="1465" xr:uid="{DA2CD186-F055-4903-9CFA-4FC3AEBA0905}"/>
    <cellStyle name="Normal 173 4 2 5 2" xfId="19172" xr:uid="{204B907C-6D8D-40EE-A963-D1A0BB49E8E5}"/>
    <cellStyle name="Normal 173 4 2 5 2 2" xfId="29521" xr:uid="{F6D47B32-17C8-42EC-B7BE-24BC660DB902}"/>
    <cellStyle name="Normal 173 4 2 5 3" xfId="24352" xr:uid="{E064BE76-0BE8-4494-B89A-2250E7392CB6}"/>
    <cellStyle name="Normal 173 4 2 6" xfId="19161" xr:uid="{C0243FD3-B6FD-4034-8809-1B1F9FABE12B}"/>
    <cellStyle name="Normal 173 4 2 6 2" xfId="29510" xr:uid="{E62A16E0-C3BF-4DDA-9C2B-B1D34439C74B}"/>
    <cellStyle name="Normal 173 4 2 7" xfId="24341" xr:uid="{CAFAD41F-B791-4CDB-ACDE-D61638CFFD0A}"/>
    <cellStyle name="Normal 173 4 20" xfId="1466" xr:uid="{9F713978-ED71-42EA-9719-B4329AFB3CCA}"/>
    <cellStyle name="Normal 173 4 20 2" xfId="1467" xr:uid="{3A230223-B843-4BE4-88A6-E341F28DC810}"/>
    <cellStyle name="Normal 173 4 20 2 2" xfId="1468" xr:uid="{0EF9B353-077A-4EED-BC06-437BD3C2F196}"/>
    <cellStyle name="Normal 173 4 20 2 2 2" xfId="19175" xr:uid="{66B93232-1B24-4FB8-BAE6-40860AE81339}"/>
    <cellStyle name="Normal 173 4 20 2 2 2 2" xfId="29524" xr:uid="{DA6BC0EB-3878-42F6-9B48-2FB72062C0BF}"/>
    <cellStyle name="Normal 173 4 20 2 2 3" xfId="24355" xr:uid="{AD8D20BC-FF98-40E1-A156-AD20490C72CC}"/>
    <cellStyle name="Normal 173 4 20 2 3" xfId="1469" xr:uid="{E957B353-6D5A-4443-B69A-FCAA974D1C37}"/>
    <cellStyle name="Normal 173 4 20 2 3 2" xfId="19176" xr:uid="{A4C3D645-8D53-41B0-8C15-9717E25D0388}"/>
    <cellStyle name="Normal 173 4 20 2 3 2 2" xfId="29525" xr:uid="{DAF8D8CF-19EC-49FA-A2AC-D24BFEF01027}"/>
    <cellStyle name="Normal 173 4 20 2 3 3" xfId="24356" xr:uid="{D8584B20-C47A-4077-B83A-D43D6F3AD17E}"/>
    <cellStyle name="Normal 173 4 20 2 4" xfId="19174" xr:uid="{91A698CF-3444-46B1-8809-0379EC49FBF9}"/>
    <cellStyle name="Normal 173 4 20 2 4 2" xfId="29523" xr:uid="{3F1A4B4E-A84B-479B-8198-235D42657279}"/>
    <cellStyle name="Normal 173 4 20 2 5" xfId="24354" xr:uid="{3685C647-3F45-4AAA-AB0C-162C85E25FB1}"/>
    <cellStyle name="Normal 173 4 20 3" xfId="1470" xr:uid="{8F924C4B-051B-4299-9874-9C2C887635EE}"/>
    <cellStyle name="Normal 173 4 20 3 2" xfId="19177" xr:uid="{9F3317DE-09D6-40EB-9CB2-E84C3C457E92}"/>
    <cellStyle name="Normal 173 4 20 3 2 2" xfId="29526" xr:uid="{E146ADF1-397F-4ACB-95A1-B2B302C544B2}"/>
    <cellStyle name="Normal 173 4 20 3 3" xfId="24357" xr:uid="{1424C1AA-A999-4CA5-9408-53BD464B52CC}"/>
    <cellStyle name="Normal 173 4 20 4" xfId="1471" xr:uid="{254B724E-B5B0-496B-BD4A-2DC43972313F}"/>
    <cellStyle name="Normal 173 4 20 4 2" xfId="19178" xr:uid="{BD528B4B-BBA5-490F-AB95-F08CB229F739}"/>
    <cellStyle name="Normal 173 4 20 4 2 2" xfId="29527" xr:uid="{06F43D81-C443-4678-9493-0844DBC04AD4}"/>
    <cellStyle name="Normal 173 4 20 4 3" xfId="24358" xr:uid="{62D366EA-1553-4885-8E36-8DD9D1D4B9D7}"/>
    <cellStyle name="Normal 173 4 20 5" xfId="19173" xr:uid="{AAAFF217-C195-4979-A25E-B285445FF488}"/>
    <cellStyle name="Normal 173 4 20 5 2" xfId="29522" xr:uid="{FF11B3C8-87E7-4858-8531-C82EA64EDBAE}"/>
    <cellStyle name="Normal 173 4 20 6" xfId="24353" xr:uid="{DECCAF12-C02C-4D14-BAF4-704288B5B4DC}"/>
    <cellStyle name="Normal 173 4 21" xfId="1472" xr:uid="{6B7D770D-263A-4F6F-A3D2-BEFA5946DF18}"/>
    <cellStyle name="Normal 173 4 21 2" xfId="1473" xr:uid="{2D00023C-EEAE-4DA3-A4AA-E00DAE8FBD8B}"/>
    <cellStyle name="Normal 173 4 21 2 2" xfId="19180" xr:uid="{5106E8B6-CD03-400E-B9B7-419AF3604E7A}"/>
    <cellStyle name="Normal 173 4 21 2 2 2" xfId="29529" xr:uid="{54D700C3-6304-4F62-9D69-E3194BC83A98}"/>
    <cellStyle name="Normal 173 4 21 2 3" xfId="24360" xr:uid="{24F11E5A-C0A5-4A50-B207-AC0499969055}"/>
    <cellStyle name="Normal 173 4 21 3" xfId="1474" xr:uid="{AA453B4A-8026-4916-BF6C-79A0F76F62E0}"/>
    <cellStyle name="Normal 173 4 21 3 2" xfId="19181" xr:uid="{CF0E1306-3F7D-4273-8571-DD2B797947C2}"/>
    <cellStyle name="Normal 173 4 21 3 2 2" xfId="29530" xr:uid="{9711DDEC-F8DB-4BB0-8FD7-64CD0C880898}"/>
    <cellStyle name="Normal 173 4 21 3 3" xfId="24361" xr:uid="{4958E039-40F9-44A4-96E8-BE0976F3E17A}"/>
    <cellStyle name="Normal 173 4 21 4" xfId="19179" xr:uid="{355E03DE-8ABF-48B2-9DA5-763E6DB85C0C}"/>
    <cellStyle name="Normal 173 4 21 4 2" xfId="29528" xr:uid="{7ADA02D9-4C20-467C-BB28-F073790E1AE1}"/>
    <cellStyle name="Normal 173 4 21 5" xfId="24359" xr:uid="{1A82D3D0-7972-4807-95FB-B168B0EE20D7}"/>
    <cellStyle name="Normal 173 4 22" xfId="1475" xr:uid="{DD72E65B-172A-4FE2-B121-533A6D23C3A4}"/>
    <cellStyle name="Normal 173 4 22 2" xfId="19182" xr:uid="{D5A6EF60-635B-4966-96AC-8E2B281810F9}"/>
    <cellStyle name="Normal 173 4 22 2 2" xfId="29531" xr:uid="{E5E960B5-154C-432C-AC8E-9B007F030404}"/>
    <cellStyle name="Normal 173 4 22 3" xfId="24362" xr:uid="{E6629492-EFFA-4CBF-B0B0-3F70FDAA98C4}"/>
    <cellStyle name="Normal 173 4 23" xfId="1476" xr:uid="{4613B6EF-DB74-46BE-A5B1-CDB6DFE87094}"/>
    <cellStyle name="Normal 173 4 23 2" xfId="19183" xr:uid="{C44BE03F-FC74-4BA5-B2B6-CE4C22B93480}"/>
    <cellStyle name="Normal 173 4 23 2 2" xfId="29532" xr:uid="{5E42D204-25E8-43B5-AE30-58D1F4F47B6E}"/>
    <cellStyle name="Normal 173 4 23 3" xfId="24363" xr:uid="{36CEDE07-1AB8-4571-A16A-59C83810C14A}"/>
    <cellStyle name="Normal 173 4 24" xfId="19040" xr:uid="{147C665B-464A-4C00-B636-CEE38D473962}"/>
    <cellStyle name="Normal 173 4 24 2" xfId="29389" xr:uid="{DC0C7BC2-CEE8-4309-AD93-45597FE4EDA9}"/>
    <cellStyle name="Normal 173 4 25" xfId="24220" xr:uid="{3F25B4CC-93DC-444A-8261-25D04194FC4D}"/>
    <cellStyle name="Normal 173 4 3" xfId="1477" xr:uid="{BEF9A8C9-67B1-4560-882A-FD896E707F64}"/>
    <cellStyle name="Normal 173 4 3 2" xfId="1478" xr:uid="{0A177898-4209-4DAA-9125-E84023DB9C98}"/>
    <cellStyle name="Normal 173 4 3 2 2" xfId="1479" xr:uid="{A149D718-57F8-4EE9-8D1E-34C26F8E296E}"/>
    <cellStyle name="Normal 173 4 3 2 2 2" xfId="1480" xr:uid="{45D433FA-2ED3-455A-989E-00336029CEAD}"/>
    <cellStyle name="Normal 173 4 3 2 2 2 2" xfId="19187" xr:uid="{B3F5E9A6-0870-4DD9-B271-179171D488C1}"/>
    <cellStyle name="Normal 173 4 3 2 2 2 2 2" xfId="29536" xr:uid="{B630573E-F61A-42C5-881B-BAC2139F3B56}"/>
    <cellStyle name="Normal 173 4 3 2 2 2 3" xfId="24367" xr:uid="{9A5D3087-D8DD-4615-B14A-74CB292A4A0B}"/>
    <cellStyle name="Normal 173 4 3 2 2 3" xfId="1481" xr:uid="{CF5F2B56-2D99-4AF1-8C3F-7AB047130D20}"/>
    <cellStyle name="Normal 173 4 3 2 2 3 2" xfId="19188" xr:uid="{378B1DD4-0157-46F0-A762-231AB1CD4A32}"/>
    <cellStyle name="Normal 173 4 3 2 2 3 2 2" xfId="29537" xr:uid="{37A2D365-CB64-4200-971C-28BA3F315BAC}"/>
    <cellStyle name="Normal 173 4 3 2 2 3 3" xfId="24368" xr:uid="{64B10848-BDE6-461A-9347-31DF531E8B3A}"/>
    <cellStyle name="Normal 173 4 3 2 2 4" xfId="19186" xr:uid="{53714CFA-8147-4D85-9E7F-2D57192DFF4B}"/>
    <cellStyle name="Normal 173 4 3 2 2 4 2" xfId="29535" xr:uid="{4300725D-C9DD-44E0-AC7B-9D6DE851F2CB}"/>
    <cellStyle name="Normal 173 4 3 2 2 5" xfId="24366" xr:uid="{151EEF8B-56C7-4B16-BE8A-13DBCA713579}"/>
    <cellStyle name="Normal 173 4 3 2 3" xfId="1482" xr:uid="{36664045-A22F-4FF7-B1C8-1558EE00543B}"/>
    <cellStyle name="Normal 173 4 3 2 3 2" xfId="19189" xr:uid="{C969061B-7ACF-4315-9105-4995B40D4E29}"/>
    <cellStyle name="Normal 173 4 3 2 3 2 2" xfId="29538" xr:uid="{CA31D07A-059F-4C02-B01E-81630DFA52BF}"/>
    <cellStyle name="Normal 173 4 3 2 3 3" xfId="24369" xr:uid="{36F9BE11-330E-46E2-AFA3-547818958D05}"/>
    <cellStyle name="Normal 173 4 3 2 4" xfId="1483" xr:uid="{9E4ADF6E-D11D-49A1-BC42-6D4B76DE2D1D}"/>
    <cellStyle name="Normal 173 4 3 2 4 2" xfId="19190" xr:uid="{F3A41882-0C26-4355-9F04-B7B8CD6F0477}"/>
    <cellStyle name="Normal 173 4 3 2 4 2 2" xfId="29539" xr:uid="{D1018108-1151-4939-9EC7-1A81022F22EB}"/>
    <cellStyle name="Normal 173 4 3 2 4 3" xfId="24370" xr:uid="{2D795CF1-53DF-4B76-B6DA-DD905DA61E6E}"/>
    <cellStyle name="Normal 173 4 3 2 5" xfId="19185" xr:uid="{DC880072-0757-47FD-9864-D530AB6AD389}"/>
    <cellStyle name="Normal 173 4 3 2 5 2" xfId="29534" xr:uid="{17CE2B2F-39B1-490C-9FCC-D1A68692B3F3}"/>
    <cellStyle name="Normal 173 4 3 2 6" xfId="24365" xr:uid="{20009DBE-67F6-4567-9E3F-8D1DA9CF0852}"/>
    <cellStyle name="Normal 173 4 3 3" xfId="1484" xr:uid="{C7D906F9-08BF-4070-B9AE-6A7DDC465610}"/>
    <cellStyle name="Normal 173 4 3 3 2" xfId="1485" xr:uid="{1F249C92-D0A5-4BF9-B256-E1004662A68A}"/>
    <cellStyle name="Normal 173 4 3 3 2 2" xfId="19192" xr:uid="{2182753A-5245-4CAD-B153-24C72414517F}"/>
    <cellStyle name="Normal 173 4 3 3 2 2 2" xfId="29541" xr:uid="{D025CF19-1EE2-464F-A059-7E98F83CE9D4}"/>
    <cellStyle name="Normal 173 4 3 3 2 3" xfId="24372" xr:uid="{85E5EC9D-BBA5-42E5-8B2A-6BF3AAB5D66D}"/>
    <cellStyle name="Normal 173 4 3 3 3" xfId="1486" xr:uid="{4F83143E-7617-42F6-B85C-0F8E8EDC06A8}"/>
    <cellStyle name="Normal 173 4 3 3 3 2" xfId="19193" xr:uid="{101108C6-E2E8-4D17-884A-CE46606C7E26}"/>
    <cellStyle name="Normal 173 4 3 3 3 2 2" xfId="29542" xr:uid="{BCEC0307-BEDC-45F2-95FA-CE8272B33D24}"/>
    <cellStyle name="Normal 173 4 3 3 3 3" xfId="24373" xr:uid="{28090433-7809-4569-904A-472E180A8C16}"/>
    <cellStyle name="Normal 173 4 3 3 4" xfId="19191" xr:uid="{5C656BC4-C66E-4B7A-9B96-E756E9D670F7}"/>
    <cellStyle name="Normal 173 4 3 3 4 2" xfId="29540" xr:uid="{94A09405-68DF-4131-94BD-E0513D0EE1EE}"/>
    <cellStyle name="Normal 173 4 3 3 5" xfId="24371" xr:uid="{D9C0D255-6FC5-44C3-96A8-BF28AD5FC01C}"/>
    <cellStyle name="Normal 173 4 3 4" xfId="1487" xr:uid="{DE571287-DB98-4138-A24F-318A8678B1A5}"/>
    <cellStyle name="Normal 173 4 3 4 2" xfId="19194" xr:uid="{45AE5B28-446B-451B-9D3B-B79C38AA9920}"/>
    <cellStyle name="Normal 173 4 3 4 2 2" xfId="29543" xr:uid="{638AB9AB-5D8B-4DAA-9A0A-B778CDE40C41}"/>
    <cellStyle name="Normal 173 4 3 4 3" xfId="24374" xr:uid="{F7599C98-D288-4F3B-A070-B7CEE5543E87}"/>
    <cellStyle name="Normal 173 4 3 5" xfId="1488" xr:uid="{810D71EA-7A42-4378-84BF-8267A16484EB}"/>
    <cellStyle name="Normal 173 4 3 5 2" xfId="19195" xr:uid="{53B11718-42B7-4EFA-9AE6-AC9998A8B727}"/>
    <cellStyle name="Normal 173 4 3 5 2 2" xfId="29544" xr:uid="{7C739EBF-6548-423A-B3A9-15ABB8D7A8E7}"/>
    <cellStyle name="Normal 173 4 3 5 3" xfId="24375" xr:uid="{35A636D8-FB45-4CA9-AF0B-B2EE835F0B2D}"/>
    <cellStyle name="Normal 173 4 3 6" xfId="19184" xr:uid="{6F3E1442-3B63-47BF-8102-6841A8C7419B}"/>
    <cellStyle name="Normal 173 4 3 6 2" xfId="29533" xr:uid="{9FA7C041-2EB9-4B94-9255-3E7B0846F5B5}"/>
    <cellStyle name="Normal 173 4 3 7" xfId="24364" xr:uid="{2EF94682-E202-4987-9B6D-9D271A9C7EB0}"/>
    <cellStyle name="Normal 173 4 4" xfId="1489" xr:uid="{2265F467-01C3-4DEB-AFD0-5A89815DB193}"/>
    <cellStyle name="Normal 173 4 4 2" xfId="1490" xr:uid="{7DF98B30-25AB-46E1-8872-6F9EFD64DA6A}"/>
    <cellStyle name="Normal 173 4 4 2 2" xfId="1491" xr:uid="{303C3C3A-567C-49C8-A886-665277A22C4D}"/>
    <cellStyle name="Normal 173 4 4 2 2 2" xfId="1492" xr:uid="{4CC06FEF-C354-4FF5-842C-C9AE7113D05C}"/>
    <cellStyle name="Normal 173 4 4 2 2 2 2" xfId="19199" xr:uid="{E9EE0FCA-4491-4B1F-A4E1-D6730C20BDEE}"/>
    <cellStyle name="Normal 173 4 4 2 2 2 2 2" xfId="29548" xr:uid="{81B7C5AE-4FB1-4E62-918E-2535923689CB}"/>
    <cellStyle name="Normal 173 4 4 2 2 2 3" xfId="24379" xr:uid="{D22595CE-13D0-444B-9589-231A6A14A039}"/>
    <cellStyle name="Normal 173 4 4 2 2 3" xfId="1493" xr:uid="{FD712077-89FC-41D2-8278-4AEB16D23C92}"/>
    <cellStyle name="Normal 173 4 4 2 2 3 2" xfId="19200" xr:uid="{3223A8D5-F4BA-4630-AF46-2C1845AB6A1A}"/>
    <cellStyle name="Normal 173 4 4 2 2 3 2 2" xfId="29549" xr:uid="{86FCBAA3-E6F4-469D-BC88-AAEBA59E1819}"/>
    <cellStyle name="Normal 173 4 4 2 2 3 3" xfId="24380" xr:uid="{3C363C26-AAB0-4DBA-85D2-44CF3A371701}"/>
    <cellStyle name="Normal 173 4 4 2 2 4" xfId="19198" xr:uid="{5B3E551C-D954-4510-97DA-3200DACB61A6}"/>
    <cellStyle name="Normal 173 4 4 2 2 4 2" xfId="29547" xr:uid="{7DF17E93-88DA-4EE8-BC5E-2E67FD1E2F10}"/>
    <cellStyle name="Normal 173 4 4 2 2 5" xfId="24378" xr:uid="{53B87F87-C35D-4D08-81CB-8B24CEDDE149}"/>
    <cellStyle name="Normal 173 4 4 2 3" xfId="1494" xr:uid="{CE57A681-D240-403E-B8DF-71F6DFE80D05}"/>
    <cellStyle name="Normal 173 4 4 2 3 2" xfId="19201" xr:uid="{037EF39D-CE87-451E-B0D5-B72022CCCDA1}"/>
    <cellStyle name="Normal 173 4 4 2 3 2 2" xfId="29550" xr:uid="{D74FAFCB-2C3E-4021-AA8F-62BB626CA75E}"/>
    <cellStyle name="Normal 173 4 4 2 3 3" xfId="24381" xr:uid="{A99E27D1-5F72-4E0F-A540-9224B9EF9F3B}"/>
    <cellStyle name="Normal 173 4 4 2 4" xfId="1495" xr:uid="{1CB359BB-B605-4CBB-ADDA-25AFC704DA60}"/>
    <cellStyle name="Normal 173 4 4 2 4 2" xfId="19202" xr:uid="{5D8BD6D6-5682-4E1E-AB7D-377CD74740CA}"/>
    <cellStyle name="Normal 173 4 4 2 4 2 2" xfId="29551" xr:uid="{17FD3CE8-9246-47BD-AF0E-08F46781C36D}"/>
    <cellStyle name="Normal 173 4 4 2 4 3" xfId="24382" xr:uid="{1AE6DA5D-27DE-4FD2-BCA7-9AABCED93DCC}"/>
    <cellStyle name="Normal 173 4 4 2 5" xfId="19197" xr:uid="{CCB3AEBD-1E7C-498F-9BA1-304CA206A4F9}"/>
    <cellStyle name="Normal 173 4 4 2 5 2" xfId="29546" xr:uid="{C0B2CE06-73DF-447D-A9AD-3788974E7AA8}"/>
    <cellStyle name="Normal 173 4 4 2 6" xfId="24377" xr:uid="{CD7D21FA-D778-4F82-81BE-27975FEE67FA}"/>
    <cellStyle name="Normal 173 4 4 3" xfId="1496" xr:uid="{CA330E19-BFD7-4739-8147-7219012F7F75}"/>
    <cellStyle name="Normal 173 4 4 3 2" xfId="1497" xr:uid="{0654E4C5-6766-4A48-9966-5F5CE47844B2}"/>
    <cellStyle name="Normal 173 4 4 3 2 2" xfId="19204" xr:uid="{01389305-4555-47D0-8D8C-884A3387ADF8}"/>
    <cellStyle name="Normal 173 4 4 3 2 2 2" xfId="29553" xr:uid="{9D9BFA9B-AEFF-4EA8-924B-12F365295E02}"/>
    <cellStyle name="Normal 173 4 4 3 2 3" xfId="24384" xr:uid="{F569D28C-A304-42D2-B324-EE20E687AC44}"/>
    <cellStyle name="Normal 173 4 4 3 3" xfId="1498" xr:uid="{1A401389-258C-43C4-A540-6E90210D14F8}"/>
    <cellStyle name="Normal 173 4 4 3 3 2" xfId="19205" xr:uid="{79E3B72C-C8F3-4FD2-89E2-BF98F152A675}"/>
    <cellStyle name="Normal 173 4 4 3 3 2 2" xfId="29554" xr:uid="{9E2CD9DB-F6E3-4577-853B-0A358132D899}"/>
    <cellStyle name="Normal 173 4 4 3 3 3" xfId="24385" xr:uid="{A74CA82B-196C-4F4E-86C7-4C9AD1929AAF}"/>
    <cellStyle name="Normal 173 4 4 3 4" xfId="19203" xr:uid="{189CA8F0-AA64-4FB6-8309-2F948D5A2BE3}"/>
    <cellStyle name="Normal 173 4 4 3 4 2" xfId="29552" xr:uid="{4B8B0BED-E466-4008-95F5-A95AB76C7428}"/>
    <cellStyle name="Normal 173 4 4 3 5" xfId="24383" xr:uid="{C5FBF37E-7B24-44B7-88B3-4F55C57846BD}"/>
    <cellStyle name="Normal 173 4 4 4" xfId="1499" xr:uid="{B8B9E7F3-3190-45CA-9112-BA45767A1E04}"/>
    <cellStyle name="Normal 173 4 4 4 2" xfId="19206" xr:uid="{E560B556-028F-478A-978B-2B31C758396A}"/>
    <cellStyle name="Normal 173 4 4 4 2 2" xfId="29555" xr:uid="{9E69A51E-82D4-4564-A52F-5DAA9923230F}"/>
    <cellStyle name="Normal 173 4 4 4 3" xfId="24386" xr:uid="{48DF14AA-BEC2-4EFB-80DA-510141AE861B}"/>
    <cellStyle name="Normal 173 4 4 5" xfId="1500" xr:uid="{362231DD-F946-4595-BF4B-96862D04FBA6}"/>
    <cellStyle name="Normal 173 4 4 5 2" xfId="19207" xr:uid="{FAA7A070-966E-4CE7-B337-2FE054D5D1AE}"/>
    <cellStyle name="Normal 173 4 4 5 2 2" xfId="29556" xr:uid="{8D4D3501-0A1C-4DDE-8B2A-41C238CB8B6E}"/>
    <cellStyle name="Normal 173 4 4 5 3" xfId="24387" xr:uid="{BC9182D2-6E70-4021-B2E9-C3EE84A467E3}"/>
    <cellStyle name="Normal 173 4 4 6" xfId="19196" xr:uid="{69BA8E99-041C-45A6-8ECA-46218282755D}"/>
    <cellStyle name="Normal 173 4 4 6 2" xfId="29545" xr:uid="{3144D6D6-4499-433A-8F32-CC11266CA0A2}"/>
    <cellStyle name="Normal 173 4 4 7" xfId="24376" xr:uid="{07212696-9946-4CD5-9873-0A22EAA3D7DC}"/>
    <cellStyle name="Normal 173 4 5" xfId="1501" xr:uid="{8A91A5B9-3A82-45FE-9180-DB7E956A5DD9}"/>
    <cellStyle name="Normal 173 4 5 2" xfId="1502" xr:uid="{08D2E90B-383B-4FB0-B12B-BE4FDC0E5BC1}"/>
    <cellStyle name="Normal 173 4 5 2 2" xfId="1503" xr:uid="{9A4F3B45-39A3-48C0-98AE-E3710C1ECBE5}"/>
    <cellStyle name="Normal 173 4 5 2 2 2" xfId="1504" xr:uid="{D8A5D41E-1E1E-4837-ADC8-19F473F39117}"/>
    <cellStyle name="Normal 173 4 5 2 2 2 2" xfId="19211" xr:uid="{B4DFB178-564B-4CDF-8F80-D59B068419F2}"/>
    <cellStyle name="Normal 173 4 5 2 2 2 2 2" xfId="29560" xr:uid="{C4356653-627B-4839-9416-C51071D293D2}"/>
    <cellStyle name="Normal 173 4 5 2 2 2 3" xfId="24391" xr:uid="{54865696-7767-42E1-BC8F-880CC70E9247}"/>
    <cellStyle name="Normal 173 4 5 2 2 3" xfId="1505" xr:uid="{1D40B038-7249-49D1-91C1-2280C4BC996A}"/>
    <cellStyle name="Normal 173 4 5 2 2 3 2" xfId="19212" xr:uid="{BC85F1D2-3B74-4F0B-843A-3FBE18B0F4B0}"/>
    <cellStyle name="Normal 173 4 5 2 2 3 2 2" xfId="29561" xr:uid="{DCBD9FD1-1A28-41D7-A90B-17151E915BC0}"/>
    <cellStyle name="Normal 173 4 5 2 2 3 3" xfId="24392" xr:uid="{A73D5134-7FC6-4A4C-A3D8-4D8152798F59}"/>
    <cellStyle name="Normal 173 4 5 2 2 4" xfId="19210" xr:uid="{6C31399D-4C36-4C78-8445-83B9F18A8560}"/>
    <cellStyle name="Normal 173 4 5 2 2 4 2" xfId="29559" xr:uid="{152A3A1B-F851-4435-9C4E-052B60269FCD}"/>
    <cellStyle name="Normal 173 4 5 2 2 5" xfId="24390" xr:uid="{4CEE2F95-EE86-4DC0-9B03-917791CAF223}"/>
    <cellStyle name="Normal 173 4 5 2 3" xfId="1506" xr:uid="{CFB2E543-DEEE-4F66-92A7-8335157957E1}"/>
    <cellStyle name="Normal 173 4 5 2 3 2" xfId="19213" xr:uid="{6B6D2DAA-ED7D-46AD-9030-E2A688513B08}"/>
    <cellStyle name="Normal 173 4 5 2 3 2 2" xfId="29562" xr:uid="{1AF1AB35-D01D-470C-A4F1-85269CC2E365}"/>
    <cellStyle name="Normal 173 4 5 2 3 3" xfId="24393" xr:uid="{84F3FF15-EEC0-4E33-9FCF-CED9CD0A4C50}"/>
    <cellStyle name="Normal 173 4 5 2 4" xfId="1507" xr:uid="{5F63A787-B641-4172-A348-91F8A8A53F30}"/>
    <cellStyle name="Normal 173 4 5 2 4 2" xfId="19214" xr:uid="{7ABAAAAE-16F9-4946-AEBA-2C4FF2B6B7E3}"/>
    <cellStyle name="Normal 173 4 5 2 4 2 2" xfId="29563" xr:uid="{BCDDD3CF-2A1C-4824-A04A-DD5A72E007DF}"/>
    <cellStyle name="Normal 173 4 5 2 4 3" xfId="24394" xr:uid="{54C00CB9-F42B-4F13-8766-B241455E1596}"/>
    <cellStyle name="Normal 173 4 5 2 5" xfId="19209" xr:uid="{9E06867E-6F18-40AC-8F55-B1E87BFBD196}"/>
    <cellStyle name="Normal 173 4 5 2 5 2" xfId="29558" xr:uid="{4380C5CB-BD68-44C0-B966-1E121F2F0D63}"/>
    <cellStyle name="Normal 173 4 5 2 6" xfId="24389" xr:uid="{304173AC-233D-4FAE-89D8-AA95B5973EBC}"/>
    <cellStyle name="Normal 173 4 5 3" xfId="1508" xr:uid="{D4022BD4-953D-4E07-841F-BA8AF0CC575C}"/>
    <cellStyle name="Normal 173 4 5 3 2" xfId="1509" xr:uid="{128130FC-F618-4309-9C34-02F5C70BC59F}"/>
    <cellStyle name="Normal 173 4 5 3 2 2" xfId="19216" xr:uid="{97D92C81-0EBB-42E5-9750-5A06A421BE18}"/>
    <cellStyle name="Normal 173 4 5 3 2 2 2" xfId="29565" xr:uid="{349A6177-E8BA-424E-9288-3F78388B1526}"/>
    <cellStyle name="Normal 173 4 5 3 2 3" xfId="24396" xr:uid="{BCCBF149-1D0F-485F-A9E9-FCC2F8C2CF90}"/>
    <cellStyle name="Normal 173 4 5 3 3" xfId="1510" xr:uid="{AC95BD51-ECB3-43E4-9F9A-986F5C618033}"/>
    <cellStyle name="Normal 173 4 5 3 3 2" xfId="19217" xr:uid="{2DF1BF4F-4AF3-48D1-8DFD-5F2B97D92C77}"/>
    <cellStyle name="Normal 173 4 5 3 3 2 2" xfId="29566" xr:uid="{62B92125-D9D4-461D-B854-1BD0863D4E91}"/>
    <cellStyle name="Normal 173 4 5 3 3 3" xfId="24397" xr:uid="{ED0C96B3-F36C-4190-87F9-1CA5A4621285}"/>
    <cellStyle name="Normal 173 4 5 3 4" xfId="19215" xr:uid="{E4E4CD02-FD40-4853-BF11-34B29EACB262}"/>
    <cellStyle name="Normal 173 4 5 3 4 2" xfId="29564" xr:uid="{1CCC68C1-7B98-4B4E-A795-84C63345881F}"/>
    <cellStyle name="Normal 173 4 5 3 5" xfId="24395" xr:uid="{4736E6FE-FB5F-4B31-9110-C1CC9233A820}"/>
    <cellStyle name="Normal 173 4 5 4" xfId="1511" xr:uid="{A34EAE53-2292-4F2A-A9E3-E67CB36CC357}"/>
    <cellStyle name="Normal 173 4 5 4 2" xfId="19218" xr:uid="{2E9BB485-05E8-45EC-8E30-65E285D128CC}"/>
    <cellStyle name="Normal 173 4 5 4 2 2" xfId="29567" xr:uid="{C910E65F-5CF7-4F34-B6C1-B8BC03ADEB88}"/>
    <cellStyle name="Normal 173 4 5 4 3" xfId="24398" xr:uid="{21CF6919-0DCA-43FE-AB9A-29D71F8B299C}"/>
    <cellStyle name="Normal 173 4 5 5" xfId="1512" xr:uid="{41E65976-BC54-4B2F-A1DF-315FDAEE5F89}"/>
    <cellStyle name="Normal 173 4 5 5 2" xfId="19219" xr:uid="{3B1DD25F-935A-421E-8B26-B7A9BFCBD914}"/>
    <cellStyle name="Normal 173 4 5 5 2 2" xfId="29568" xr:uid="{57A0E035-35CE-4924-A5A7-B0EC332C46D3}"/>
    <cellStyle name="Normal 173 4 5 5 3" xfId="24399" xr:uid="{647D7777-4118-4EF6-A5C8-FC935D9F3076}"/>
    <cellStyle name="Normal 173 4 5 6" xfId="19208" xr:uid="{674B1795-0692-4505-BD4F-8AE442B6F6EC}"/>
    <cellStyle name="Normal 173 4 5 6 2" xfId="29557" xr:uid="{FD925DB7-4C36-4244-AF45-650C6F564CD6}"/>
    <cellStyle name="Normal 173 4 5 7" xfId="24388" xr:uid="{0ACBDA2B-4D8E-4A1C-BA8E-B693BA37A64A}"/>
    <cellStyle name="Normal 173 4 6" xfId="1513" xr:uid="{B303429E-E537-4FBB-B7B6-FF05F0C691C5}"/>
    <cellStyle name="Normal 173 4 6 2" xfId="1514" xr:uid="{75FE82B4-E9B4-48DB-81A1-231587046B75}"/>
    <cellStyle name="Normal 173 4 6 2 2" xfId="1515" xr:uid="{029928BB-40DA-45FE-9BA4-63DCA5F317CE}"/>
    <cellStyle name="Normal 173 4 6 2 2 2" xfId="1516" xr:uid="{274CCFE0-E6BD-48C2-9075-E714C6DFFD8C}"/>
    <cellStyle name="Normal 173 4 6 2 2 2 2" xfId="19223" xr:uid="{B0A940F6-5C3C-40E0-A180-CF150024B69A}"/>
    <cellStyle name="Normal 173 4 6 2 2 2 2 2" xfId="29572" xr:uid="{2B3582C6-3129-4EDD-9890-0CD3A7493526}"/>
    <cellStyle name="Normal 173 4 6 2 2 2 3" xfId="24403" xr:uid="{DD076B8E-99A1-4572-94AF-CF8EAF8FEEB4}"/>
    <cellStyle name="Normal 173 4 6 2 2 3" xfId="1517" xr:uid="{774C64A2-015F-44CA-819C-3190C544FD46}"/>
    <cellStyle name="Normal 173 4 6 2 2 3 2" xfId="19224" xr:uid="{678AD4C8-2419-4186-AB66-F6DB6CEFEAD8}"/>
    <cellStyle name="Normal 173 4 6 2 2 3 2 2" xfId="29573" xr:uid="{86C6FD32-533A-43B1-96F9-851664ADDC11}"/>
    <cellStyle name="Normal 173 4 6 2 2 3 3" xfId="24404" xr:uid="{20DD3DC2-D751-4D1E-8561-FA0F370AB0DE}"/>
    <cellStyle name="Normal 173 4 6 2 2 4" xfId="19222" xr:uid="{C712ECF6-0640-4BF6-A375-BB9C995ACB28}"/>
    <cellStyle name="Normal 173 4 6 2 2 4 2" xfId="29571" xr:uid="{3ABCEDB2-009C-4FB0-B46D-D78D8F82A4E4}"/>
    <cellStyle name="Normal 173 4 6 2 2 5" xfId="24402" xr:uid="{E56371DE-2652-4B13-BD24-0A5C1E861D6A}"/>
    <cellStyle name="Normal 173 4 6 2 3" xfId="1518" xr:uid="{FB1FE7FF-D55F-452D-8398-50B441FA59C9}"/>
    <cellStyle name="Normal 173 4 6 2 3 2" xfId="19225" xr:uid="{D8763121-BC1E-4C1F-8B3D-BAE58098549A}"/>
    <cellStyle name="Normal 173 4 6 2 3 2 2" xfId="29574" xr:uid="{6883E6BD-5BE9-49A0-88C2-C100221B9866}"/>
    <cellStyle name="Normal 173 4 6 2 3 3" xfId="24405" xr:uid="{29B613C8-143F-4706-AC93-450714E1BD75}"/>
    <cellStyle name="Normal 173 4 6 2 4" xfId="1519" xr:uid="{7A958843-8AE3-4ADB-9765-7BAA712C4487}"/>
    <cellStyle name="Normal 173 4 6 2 4 2" xfId="19226" xr:uid="{48086100-4548-4BE4-9135-0C52459BC0BD}"/>
    <cellStyle name="Normal 173 4 6 2 4 2 2" xfId="29575" xr:uid="{0E381054-74B5-4930-9573-9885A3A3007D}"/>
    <cellStyle name="Normal 173 4 6 2 4 3" xfId="24406" xr:uid="{3C60DD45-B490-4E22-A4E1-38341EEBFDD6}"/>
    <cellStyle name="Normal 173 4 6 2 5" xfId="19221" xr:uid="{AA25E38A-A057-466F-AF26-6083C73C80E0}"/>
    <cellStyle name="Normal 173 4 6 2 5 2" xfId="29570" xr:uid="{2693C630-27E2-4E94-AE7A-3CCE405B5A7A}"/>
    <cellStyle name="Normal 173 4 6 2 6" xfId="24401" xr:uid="{EB3FBD06-8A75-4246-B300-21EADCCBB9D3}"/>
    <cellStyle name="Normal 173 4 6 3" xfId="1520" xr:uid="{37F1E08F-899D-40A3-8444-C1B6B1FFE05E}"/>
    <cellStyle name="Normal 173 4 6 3 2" xfId="1521" xr:uid="{683786C8-196A-418A-9CBA-E5F296A87720}"/>
    <cellStyle name="Normal 173 4 6 3 2 2" xfId="19228" xr:uid="{C5D1B1AE-C0AA-45DD-9555-DF40DD5B36E2}"/>
    <cellStyle name="Normal 173 4 6 3 2 2 2" xfId="29577" xr:uid="{4B20FA74-8EA2-4CF2-986C-D4EB39A9EE23}"/>
    <cellStyle name="Normal 173 4 6 3 2 3" xfId="24408" xr:uid="{97DB5089-03CC-4A11-8332-BF99CD3BD87C}"/>
    <cellStyle name="Normal 173 4 6 3 3" xfId="1522" xr:uid="{73133FF7-6B4D-46DA-89A6-A83AB666C96C}"/>
    <cellStyle name="Normal 173 4 6 3 3 2" xfId="19229" xr:uid="{1886C4EB-83C0-4FA5-8605-B3E142D37479}"/>
    <cellStyle name="Normal 173 4 6 3 3 2 2" xfId="29578" xr:uid="{8293CF5D-E9A2-4AE6-9B73-4CDB1FA486A1}"/>
    <cellStyle name="Normal 173 4 6 3 3 3" xfId="24409" xr:uid="{F6C7A578-0E87-4209-961D-F3DBCF65CCF4}"/>
    <cellStyle name="Normal 173 4 6 3 4" xfId="19227" xr:uid="{FCB18FAF-A8AD-4D10-90F9-BE6D3052A9AD}"/>
    <cellStyle name="Normal 173 4 6 3 4 2" xfId="29576" xr:uid="{53FF6042-FDDF-437B-88F3-84DC83BFEBF1}"/>
    <cellStyle name="Normal 173 4 6 3 5" xfId="24407" xr:uid="{996EEB7C-C6E4-423C-9778-84A656E992EE}"/>
    <cellStyle name="Normal 173 4 6 4" xfId="1523" xr:uid="{69A2CF3A-EC00-43D1-AE09-861F13F5B897}"/>
    <cellStyle name="Normal 173 4 6 4 2" xfId="19230" xr:uid="{8670784F-F082-46BB-865B-E776DFA31690}"/>
    <cellStyle name="Normal 173 4 6 4 2 2" xfId="29579" xr:uid="{474B2D6A-C37E-4230-8F99-1A73677B20B3}"/>
    <cellStyle name="Normal 173 4 6 4 3" xfId="24410" xr:uid="{F9AABCEE-7B51-4C6C-86B4-AD5A378746AF}"/>
    <cellStyle name="Normal 173 4 6 5" xfId="1524" xr:uid="{FC20CDB3-8309-4B8B-925A-1FAB45B93235}"/>
    <cellStyle name="Normal 173 4 6 5 2" xfId="19231" xr:uid="{A063FAAD-918F-4CBA-A8C7-6AC9F18AE947}"/>
    <cellStyle name="Normal 173 4 6 5 2 2" xfId="29580" xr:uid="{458887A1-DF7F-41A4-9203-7B8047F92F94}"/>
    <cellStyle name="Normal 173 4 6 5 3" xfId="24411" xr:uid="{B32F2D19-10C3-45A5-8376-9FF5364C5FEC}"/>
    <cellStyle name="Normal 173 4 6 6" xfId="19220" xr:uid="{8C4AEAA0-A9CF-4672-A0DF-5F7F767A389C}"/>
    <cellStyle name="Normal 173 4 6 6 2" xfId="29569" xr:uid="{A46D0133-253A-4C71-861E-86456FD976E0}"/>
    <cellStyle name="Normal 173 4 6 7" xfId="24400" xr:uid="{0EFE289C-0CE0-442C-B751-28A845E9CFAE}"/>
    <cellStyle name="Normal 173 4 7" xfId="1525" xr:uid="{F794601E-A675-41B0-ACAB-FB4837C3F191}"/>
    <cellStyle name="Normal 173 4 7 2" xfId="1526" xr:uid="{BC2EDC34-0E50-41CB-908C-17D9EBF31DE7}"/>
    <cellStyle name="Normal 173 4 7 2 2" xfId="1527" xr:uid="{9F681219-521F-4188-AACA-C8FBCF20FDA0}"/>
    <cellStyle name="Normal 173 4 7 2 2 2" xfId="1528" xr:uid="{84452E1A-C4CA-4B9F-A110-F1F4B2DEB96B}"/>
    <cellStyle name="Normal 173 4 7 2 2 2 2" xfId="19235" xr:uid="{E26E2EE5-E832-46C5-A3A1-C45B55A0DC27}"/>
    <cellStyle name="Normal 173 4 7 2 2 2 2 2" xfId="29584" xr:uid="{CC3241A5-987F-4163-BA5C-807E6E833E86}"/>
    <cellStyle name="Normal 173 4 7 2 2 2 3" xfId="24415" xr:uid="{3EB0DF5F-0448-4CB8-9BE8-5744B029A1D8}"/>
    <cellStyle name="Normal 173 4 7 2 2 3" xfId="1529" xr:uid="{42965925-8154-4661-8235-B99F73937AFF}"/>
    <cellStyle name="Normal 173 4 7 2 2 3 2" xfId="19236" xr:uid="{3DBF3B48-0BAD-417F-8B8B-B8EE90116B1D}"/>
    <cellStyle name="Normal 173 4 7 2 2 3 2 2" xfId="29585" xr:uid="{CC885DC5-3B38-4308-8574-1ED10AD55FEB}"/>
    <cellStyle name="Normal 173 4 7 2 2 3 3" xfId="24416" xr:uid="{2368D076-C3DE-4AA4-93E9-3E9447E4C956}"/>
    <cellStyle name="Normal 173 4 7 2 2 4" xfId="19234" xr:uid="{11496099-C59F-41B6-B322-73C1C3DDDF69}"/>
    <cellStyle name="Normal 173 4 7 2 2 4 2" xfId="29583" xr:uid="{BE553FB3-0DE9-437C-BB75-DC83196EB850}"/>
    <cellStyle name="Normal 173 4 7 2 2 5" xfId="24414" xr:uid="{8DEA1096-889A-4017-818A-355F908D515F}"/>
    <cellStyle name="Normal 173 4 7 2 3" xfId="1530" xr:uid="{766BFF05-4242-4376-8AAA-A4B04E001BB1}"/>
    <cellStyle name="Normal 173 4 7 2 3 2" xfId="19237" xr:uid="{B6F9CD5D-8D5A-4DEB-B668-08B9D4EEEAD5}"/>
    <cellStyle name="Normal 173 4 7 2 3 2 2" xfId="29586" xr:uid="{980525AB-25D0-4B85-A249-A0450FE5A39B}"/>
    <cellStyle name="Normal 173 4 7 2 3 3" xfId="24417" xr:uid="{A6A27952-D8A5-4F5A-8DF0-765AA0D3B6A5}"/>
    <cellStyle name="Normal 173 4 7 2 4" xfId="1531" xr:uid="{7B41B930-E15A-4805-9CEE-EFA31F4829BD}"/>
    <cellStyle name="Normal 173 4 7 2 4 2" xfId="19238" xr:uid="{34015BFC-0399-4ED7-B299-8879E578D414}"/>
    <cellStyle name="Normal 173 4 7 2 4 2 2" xfId="29587" xr:uid="{D1FE7B5C-A25E-4E0B-9CCE-13A615677EBE}"/>
    <cellStyle name="Normal 173 4 7 2 4 3" xfId="24418" xr:uid="{91850EE8-F2EB-405A-A7D7-7BDC270254E9}"/>
    <cellStyle name="Normal 173 4 7 2 5" xfId="19233" xr:uid="{45E2549A-670C-443C-8334-2637AB841958}"/>
    <cellStyle name="Normal 173 4 7 2 5 2" xfId="29582" xr:uid="{504B09EF-5A1A-4E01-9757-E27839B347F0}"/>
    <cellStyle name="Normal 173 4 7 2 6" xfId="24413" xr:uid="{DE788A9D-631C-4D45-BB4E-69D4DA73C44F}"/>
    <cellStyle name="Normal 173 4 7 3" xfId="1532" xr:uid="{6C1C86A1-7B60-4489-9B8F-2F8632B3A3B1}"/>
    <cellStyle name="Normal 173 4 7 3 2" xfId="1533" xr:uid="{DAE6EF0C-3C4E-4E88-BAD3-36060B203AA9}"/>
    <cellStyle name="Normal 173 4 7 3 2 2" xfId="19240" xr:uid="{BFF0A398-FABF-4426-B522-C8C4CB080A3C}"/>
    <cellStyle name="Normal 173 4 7 3 2 2 2" xfId="29589" xr:uid="{86AA699B-8D33-4811-844E-9F5D6951A518}"/>
    <cellStyle name="Normal 173 4 7 3 2 3" xfId="24420" xr:uid="{5C0F8CE3-7AA8-4165-9BFE-AD90B289A680}"/>
    <cellStyle name="Normal 173 4 7 3 3" xfId="1534" xr:uid="{C9E0B174-6108-4110-942D-766C471C6BA6}"/>
    <cellStyle name="Normal 173 4 7 3 3 2" xfId="19241" xr:uid="{CC3B9CB5-99F4-44C8-A925-C108DC968487}"/>
    <cellStyle name="Normal 173 4 7 3 3 2 2" xfId="29590" xr:uid="{38ABD437-283B-4657-9447-7182DA4029F6}"/>
    <cellStyle name="Normal 173 4 7 3 3 3" xfId="24421" xr:uid="{9526CA14-27A7-47DA-97B1-9710B8EFBE65}"/>
    <cellStyle name="Normal 173 4 7 3 4" xfId="19239" xr:uid="{C26C0C83-8ED8-4E8B-B3E8-D20F50963947}"/>
    <cellStyle name="Normal 173 4 7 3 4 2" xfId="29588" xr:uid="{BF4DE36C-79C6-443A-8476-8820BC641F25}"/>
    <cellStyle name="Normal 173 4 7 3 5" xfId="24419" xr:uid="{0DE134B0-F1C9-473C-A22F-A61CE5D1AA92}"/>
    <cellStyle name="Normal 173 4 7 4" xfId="1535" xr:uid="{98465021-46BA-42A6-9521-CA8E9B1D7EB4}"/>
    <cellStyle name="Normal 173 4 7 4 2" xfId="19242" xr:uid="{477232BA-33EB-450C-A6F0-08C2242C50A7}"/>
    <cellStyle name="Normal 173 4 7 4 2 2" xfId="29591" xr:uid="{1703248B-37E6-4E56-84A6-53FC711126A5}"/>
    <cellStyle name="Normal 173 4 7 4 3" xfId="24422" xr:uid="{70719AE3-5A3A-453B-ABD2-708983AB441B}"/>
    <cellStyle name="Normal 173 4 7 5" xfId="1536" xr:uid="{B8BB013F-8122-4E8A-8AB4-C7FFF1C771AE}"/>
    <cellStyle name="Normal 173 4 7 5 2" xfId="19243" xr:uid="{A4E9F59D-E2F4-4FBD-823E-A314A5C1A901}"/>
    <cellStyle name="Normal 173 4 7 5 2 2" xfId="29592" xr:uid="{35857D50-E17B-4F4F-8C51-E089501FCF6E}"/>
    <cellStyle name="Normal 173 4 7 5 3" xfId="24423" xr:uid="{3E14CBA4-FCBF-457D-A37A-96B742A5A6E8}"/>
    <cellStyle name="Normal 173 4 7 6" xfId="19232" xr:uid="{42B6C89D-861C-4A9E-BCB4-9C4B08E32BE4}"/>
    <cellStyle name="Normal 173 4 7 6 2" xfId="29581" xr:uid="{93310395-7D3D-4599-A7D5-112AE68C8F8E}"/>
    <cellStyle name="Normal 173 4 7 7" xfId="24412" xr:uid="{233BF2D0-8F9F-4389-B811-2A67354D0096}"/>
    <cellStyle name="Normal 173 4 8" xfId="1537" xr:uid="{FB685CFE-CE66-40EB-8C96-E281199F1E2F}"/>
    <cellStyle name="Normal 173 4 8 2" xfId="1538" xr:uid="{C29E16E7-3CE5-4D4C-AD06-30E092119D14}"/>
    <cellStyle name="Normal 173 4 8 2 2" xfId="1539" xr:uid="{BF43B7C4-8643-442C-8CB0-A1B1403B9635}"/>
    <cellStyle name="Normal 173 4 8 2 2 2" xfId="1540" xr:uid="{DD788FC3-19A1-4F3F-BF36-12A90797918A}"/>
    <cellStyle name="Normal 173 4 8 2 2 2 2" xfId="19247" xr:uid="{9B01976D-F291-421A-8925-861677ED0C2C}"/>
    <cellStyle name="Normal 173 4 8 2 2 2 2 2" xfId="29596" xr:uid="{10D05248-AF91-4EC4-BB3E-4B3380781B43}"/>
    <cellStyle name="Normal 173 4 8 2 2 2 3" xfId="24427" xr:uid="{1B44B003-8E3B-45D5-86D3-BE16AB19D260}"/>
    <cellStyle name="Normal 173 4 8 2 2 3" xfId="1541" xr:uid="{18DF64A0-C468-4F2C-9527-1B43022A7C02}"/>
    <cellStyle name="Normal 173 4 8 2 2 3 2" xfId="19248" xr:uid="{60E42EC3-42BD-406B-A66B-04EB0401B80C}"/>
    <cellStyle name="Normal 173 4 8 2 2 3 2 2" xfId="29597" xr:uid="{3F8B5CCA-E6B3-4D2E-8972-E8E13B2EA4B9}"/>
    <cellStyle name="Normal 173 4 8 2 2 3 3" xfId="24428" xr:uid="{7A07D63B-B0E2-49C8-BB96-A1B6198EA23A}"/>
    <cellStyle name="Normal 173 4 8 2 2 4" xfId="19246" xr:uid="{AE993E0A-D575-4A5B-A93D-C2182208CA81}"/>
    <cellStyle name="Normal 173 4 8 2 2 4 2" xfId="29595" xr:uid="{B4879D33-5842-417A-9335-05A72E819D23}"/>
    <cellStyle name="Normal 173 4 8 2 2 5" xfId="24426" xr:uid="{0F0BAC16-CB98-4249-A664-0562B28B9933}"/>
    <cellStyle name="Normal 173 4 8 2 3" xfId="1542" xr:uid="{5A27B648-9E4A-4906-BE55-DD9DDCBB49D3}"/>
    <cellStyle name="Normal 173 4 8 2 3 2" xfId="19249" xr:uid="{32486028-A613-4383-A58B-9E88D23035B7}"/>
    <cellStyle name="Normal 173 4 8 2 3 2 2" xfId="29598" xr:uid="{87DA842C-126B-47E6-A0EC-CE6021FE5F04}"/>
    <cellStyle name="Normal 173 4 8 2 3 3" xfId="24429" xr:uid="{BB1CA737-D502-4F72-8006-7DE57D145D59}"/>
    <cellStyle name="Normal 173 4 8 2 4" xfId="1543" xr:uid="{ADFB20E9-D37F-4DAB-91C0-B66CA54B9C8A}"/>
    <cellStyle name="Normal 173 4 8 2 4 2" xfId="19250" xr:uid="{86E39837-ACDD-4DB0-AFE1-2340E4F78BEE}"/>
    <cellStyle name="Normal 173 4 8 2 4 2 2" xfId="29599" xr:uid="{DFE5409B-B512-4C01-A642-523DEE7BB47B}"/>
    <cellStyle name="Normal 173 4 8 2 4 3" xfId="24430" xr:uid="{240B92AE-7477-4315-B32B-FFD9E252BE0B}"/>
    <cellStyle name="Normal 173 4 8 2 5" xfId="19245" xr:uid="{73930E9E-A1EB-44C0-9BEC-D6074744808A}"/>
    <cellStyle name="Normal 173 4 8 2 5 2" xfId="29594" xr:uid="{D9FB28CF-90A0-4C94-BBFD-CBABDB5ED081}"/>
    <cellStyle name="Normal 173 4 8 2 6" xfId="24425" xr:uid="{7257C30B-516A-4BEC-828A-16FBC4A5DB45}"/>
    <cellStyle name="Normal 173 4 8 3" xfId="1544" xr:uid="{4C8C7270-A800-480F-825F-E56D7B40EF1A}"/>
    <cellStyle name="Normal 173 4 8 3 2" xfId="1545" xr:uid="{B1D4BD15-2CE9-470F-81E8-20D23F43EB69}"/>
    <cellStyle name="Normal 173 4 8 3 2 2" xfId="19252" xr:uid="{AA6526B1-0E4F-478B-BA5E-419B69257BB4}"/>
    <cellStyle name="Normal 173 4 8 3 2 2 2" xfId="29601" xr:uid="{FA43492B-1C7F-4D8D-A3A9-3E3F6470B90F}"/>
    <cellStyle name="Normal 173 4 8 3 2 3" xfId="24432" xr:uid="{0092A7FD-100D-4578-9E1B-EAA091B709C9}"/>
    <cellStyle name="Normal 173 4 8 3 3" xfId="1546" xr:uid="{3D881103-4186-496C-893E-000AE96EA12A}"/>
    <cellStyle name="Normal 173 4 8 3 3 2" xfId="19253" xr:uid="{6CA34F2D-88AF-4AB7-A567-9DA229F0D0AD}"/>
    <cellStyle name="Normal 173 4 8 3 3 2 2" xfId="29602" xr:uid="{F83418D8-9687-4AEE-832A-99611132FEE9}"/>
    <cellStyle name="Normal 173 4 8 3 3 3" xfId="24433" xr:uid="{0360608A-C2A3-411E-A1AC-8BCBC0F297C0}"/>
    <cellStyle name="Normal 173 4 8 3 4" xfId="19251" xr:uid="{A55ACC76-365D-4049-8BBB-02DA5C2C8C33}"/>
    <cellStyle name="Normal 173 4 8 3 4 2" xfId="29600" xr:uid="{8B9E81E0-3EED-4694-B403-987730157ACF}"/>
    <cellStyle name="Normal 173 4 8 3 5" xfId="24431" xr:uid="{E21AB92A-472A-4D06-80E6-EE2C7E8C0F6F}"/>
    <cellStyle name="Normal 173 4 8 4" xfId="1547" xr:uid="{9B3D8913-88A4-444E-9F19-693B2A84FCF4}"/>
    <cellStyle name="Normal 173 4 8 4 2" xfId="19254" xr:uid="{DA2EE0B6-B1ED-40AE-8BFC-4191E9235CD4}"/>
    <cellStyle name="Normal 173 4 8 4 2 2" xfId="29603" xr:uid="{EC9BB6CA-FE32-49AD-B6A8-4015E5D39E35}"/>
    <cellStyle name="Normal 173 4 8 4 3" xfId="24434" xr:uid="{E45D03A5-FD20-400A-86B5-C945765CBB09}"/>
    <cellStyle name="Normal 173 4 8 5" xfId="1548" xr:uid="{8B8AF144-DB5E-49C3-BE52-BFBE4A27BBF2}"/>
    <cellStyle name="Normal 173 4 8 5 2" xfId="19255" xr:uid="{7AF50C01-F691-4AED-968C-D109459C4A43}"/>
    <cellStyle name="Normal 173 4 8 5 2 2" xfId="29604" xr:uid="{F1D11BEC-9256-4D16-B370-7F784BB2B946}"/>
    <cellStyle name="Normal 173 4 8 5 3" xfId="24435" xr:uid="{3B91BA6D-C601-47BC-B93D-50A5A8E76B24}"/>
    <cellStyle name="Normal 173 4 8 6" xfId="19244" xr:uid="{9B4890C7-FFAF-4FFB-935C-FD34EF9736C0}"/>
    <cellStyle name="Normal 173 4 8 6 2" xfId="29593" xr:uid="{39FBCC8E-4DF3-4AC9-964B-5F5BE6EF348D}"/>
    <cellStyle name="Normal 173 4 8 7" xfId="24424" xr:uid="{5F959AAC-90E0-493E-A297-84D6CC8BB55E}"/>
    <cellStyle name="Normal 173 4 9" xfId="1549" xr:uid="{E504CD3B-D19D-4D32-9F21-7E81023A9F9F}"/>
    <cellStyle name="Normal 173 4 9 2" xfId="1550" xr:uid="{AAFDC98A-2EEC-4677-A179-A2D0464EB77B}"/>
    <cellStyle name="Normal 173 4 9 2 2" xfId="1551" xr:uid="{690E8553-316B-42E1-8B4C-4CC57C7F68FD}"/>
    <cellStyle name="Normal 173 4 9 2 2 2" xfId="1552" xr:uid="{90B6ED56-0E10-47FE-9CD8-193B9567261B}"/>
    <cellStyle name="Normal 173 4 9 2 2 2 2" xfId="19259" xr:uid="{E816D6A6-DA70-4168-8B27-5C9BDA248E20}"/>
    <cellStyle name="Normal 173 4 9 2 2 2 2 2" xfId="29608" xr:uid="{D9266DC8-F26D-4D1E-BA46-D21B33851896}"/>
    <cellStyle name="Normal 173 4 9 2 2 2 3" xfId="24439" xr:uid="{A09B5A89-61B7-451F-9CA9-9182869EF5E3}"/>
    <cellStyle name="Normal 173 4 9 2 2 3" xfId="1553" xr:uid="{B76771C1-09D8-4D1C-AA40-9730A2610A02}"/>
    <cellStyle name="Normal 173 4 9 2 2 3 2" xfId="19260" xr:uid="{6A1494FA-4340-4076-A299-32274D8AD286}"/>
    <cellStyle name="Normal 173 4 9 2 2 3 2 2" xfId="29609" xr:uid="{F68AFBA6-4600-47F0-8145-B9ACC7A3F977}"/>
    <cellStyle name="Normal 173 4 9 2 2 3 3" xfId="24440" xr:uid="{58536AD5-DBFA-4037-B458-C878B3FEEA04}"/>
    <cellStyle name="Normal 173 4 9 2 2 4" xfId="19258" xr:uid="{7280B0B4-81F8-4428-B151-F2B757BAAAEB}"/>
    <cellStyle name="Normal 173 4 9 2 2 4 2" xfId="29607" xr:uid="{AA20D203-779C-49A6-AC3E-23233C9CEA32}"/>
    <cellStyle name="Normal 173 4 9 2 2 5" xfId="24438" xr:uid="{8634CF83-E5F0-4C9D-8FBD-F5A00875AE79}"/>
    <cellStyle name="Normal 173 4 9 2 3" xfId="1554" xr:uid="{BE6B5A0E-7312-41EC-B977-33A010499C0E}"/>
    <cellStyle name="Normal 173 4 9 2 3 2" xfId="19261" xr:uid="{1796EFCC-3380-41F1-9006-939D17A98DE8}"/>
    <cellStyle name="Normal 173 4 9 2 3 2 2" xfId="29610" xr:uid="{C612C099-FF13-4C1D-8F00-6AC8F6C6E8F0}"/>
    <cellStyle name="Normal 173 4 9 2 3 3" xfId="24441" xr:uid="{DBCC2E46-0E5E-493B-AFBB-8BC0FACF474E}"/>
    <cellStyle name="Normal 173 4 9 2 4" xfId="1555" xr:uid="{3FD85CB8-21B2-425A-BF64-6359A3B21066}"/>
    <cellStyle name="Normal 173 4 9 2 4 2" xfId="19262" xr:uid="{94A22383-C098-4D7E-A397-2A52124140F9}"/>
    <cellStyle name="Normal 173 4 9 2 4 2 2" xfId="29611" xr:uid="{F5BF8ECF-E49B-4E5C-B81D-F7A358A49E0B}"/>
    <cellStyle name="Normal 173 4 9 2 4 3" xfId="24442" xr:uid="{5EB80BAF-2DCC-4AD4-86F6-26548F69FF4A}"/>
    <cellStyle name="Normal 173 4 9 2 5" xfId="19257" xr:uid="{6179895F-EBA9-4F15-84DF-83907B08530C}"/>
    <cellStyle name="Normal 173 4 9 2 5 2" xfId="29606" xr:uid="{EB42439B-6C38-4D9D-B133-19A296C37BF1}"/>
    <cellStyle name="Normal 173 4 9 2 6" xfId="24437" xr:uid="{7B6D1D94-9B2F-477C-A75B-3C2C48AAE2C5}"/>
    <cellStyle name="Normal 173 4 9 3" xfId="1556" xr:uid="{3E79F402-B48C-4E25-B69F-33619224D6E7}"/>
    <cellStyle name="Normal 173 4 9 3 2" xfId="1557" xr:uid="{D799C4AF-CD1F-4084-8A06-8840D00B7E91}"/>
    <cellStyle name="Normal 173 4 9 3 2 2" xfId="19264" xr:uid="{BBB39CD8-6255-4106-9F96-7ABF6B08D28A}"/>
    <cellStyle name="Normal 173 4 9 3 2 2 2" xfId="29613" xr:uid="{07539E65-4959-4F24-8DFD-E6972A0CE4D6}"/>
    <cellStyle name="Normal 173 4 9 3 2 3" xfId="24444" xr:uid="{148C5377-E730-4A9B-A198-80BF5CBE4315}"/>
    <cellStyle name="Normal 173 4 9 3 3" xfId="1558" xr:uid="{8AC80475-4C40-49CC-8D2C-D9D3FAE1C0FA}"/>
    <cellStyle name="Normal 173 4 9 3 3 2" xfId="19265" xr:uid="{B6F3C448-43C7-489C-AF6F-8F4318AA77A9}"/>
    <cellStyle name="Normal 173 4 9 3 3 2 2" xfId="29614" xr:uid="{3BA67ADB-3F43-4C68-AFE5-482AEECFA849}"/>
    <cellStyle name="Normal 173 4 9 3 3 3" xfId="24445" xr:uid="{08FA4899-D85C-4DEF-B95A-F100B94CBA19}"/>
    <cellStyle name="Normal 173 4 9 3 4" xfId="19263" xr:uid="{04F54CF1-0EBD-46ED-9F6D-971CE2221765}"/>
    <cellStyle name="Normal 173 4 9 3 4 2" xfId="29612" xr:uid="{16D1F4A9-9D0B-4963-A3EC-F31B18778E7D}"/>
    <cellStyle name="Normal 173 4 9 3 5" xfId="24443" xr:uid="{F66F5DC8-08DD-4A84-9496-49C5DCB9CFF7}"/>
    <cellStyle name="Normal 173 4 9 4" xfId="1559" xr:uid="{9649EFDC-A379-47AE-B817-1717CD60815D}"/>
    <cellStyle name="Normal 173 4 9 4 2" xfId="19266" xr:uid="{269AFDDB-C4B5-49C4-ACC9-8827F305CC1C}"/>
    <cellStyle name="Normal 173 4 9 4 2 2" xfId="29615" xr:uid="{BC6EEA0F-F437-43D1-A37D-5051798B3271}"/>
    <cellStyle name="Normal 173 4 9 4 3" xfId="24446" xr:uid="{621AE6ED-6A56-4484-9103-5B364F21ACCC}"/>
    <cellStyle name="Normal 173 4 9 5" xfId="1560" xr:uid="{F1460DDD-A692-433F-9216-F649D92AFAAB}"/>
    <cellStyle name="Normal 173 4 9 5 2" xfId="19267" xr:uid="{4C6371A0-A2E1-4832-8842-B7F79CC2246A}"/>
    <cellStyle name="Normal 173 4 9 5 2 2" xfId="29616" xr:uid="{9D5867AE-6CBC-4150-AF1F-B826654AA993}"/>
    <cellStyle name="Normal 173 4 9 5 3" xfId="24447" xr:uid="{0EA10E00-3D62-41FE-967D-0E94548C979A}"/>
    <cellStyle name="Normal 173 4 9 6" xfId="19256" xr:uid="{33C4E551-78D2-41A5-8679-2DC6C1B8B544}"/>
    <cellStyle name="Normal 173 4 9 6 2" xfId="29605" xr:uid="{B0FF4283-C990-4880-9BF4-5AF86C443581}"/>
    <cellStyle name="Normal 173 4 9 7" xfId="24436" xr:uid="{A1F5F07A-ACEA-446A-86DB-43B8FA43270E}"/>
    <cellStyle name="Normal 173 5" xfId="1561" xr:uid="{064A7514-5C03-41ED-822F-85BE03B61C39}"/>
    <cellStyle name="Normal 173 5 10" xfId="1562" xr:uid="{CD49DD70-D7AD-4A53-B04B-E8906325A647}"/>
    <cellStyle name="Normal 173 5 10 2" xfId="1563" xr:uid="{2EDF2B4A-FA35-4709-8828-090CA5FFE537}"/>
    <cellStyle name="Normal 173 5 10 2 2" xfId="1564" xr:uid="{9BCD9A62-5C1E-4CFB-AD04-AF3086F203B6}"/>
    <cellStyle name="Normal 173 5 10 2 2 2" xfId="1565" xr:uid="{22460530-115E-48C4-BB4D-8D4B0F7A5BDA}"/>
    <cellStyle name="Normal 173 5 10 2 2 2 2" xfId="19272" xr:uid="{A111D7B0-1CF5-4329-BFE5-ED718FD29706}"/>
    <cellStyle name="Normal 173 5 10 2 2 2 2 2" xfId="29621" xr:uid="{748BBA6B-C73D-4E98-AFE4-7659FC6288E8}"/>
    <cellStyle name="Normal 173 5 10 2 2 2 3" xfId="24452" xr:uid="{EDDBFF11-1771-4026-87F3-4A7563B0EA36}"/>
    <cellStyle name="Normal 173 5 10 2 2 3" xfId="1566" xr:uid="{C96FF5BC-1A0C-447E-9DE9-6CFFC66F7F27}"/>
    <cellStyle name="Normal 173 5 10 2 2 3 2" xfId="19273" xr:uid="{98182395-3289-4CFF-A408-F0497D2B0DFF}"/>
    <cellStyle name="Normal 173 5 10 2 2 3 2 2" xfId="29622" xr:uid="{BD02A352-495C-4750-B705-BE23D8B7DDFA}"/>
    <cellStyle name="Normal 173 5 10 2 2 3 3" xfId="24453" xr:uid="{22FA5C89-9A4C-4FEB-9A47-D8F893E31D69}"/>
    <cellStyle name="Normal 173 5 10 2 2 4" xfId="19271" xr:uid="{29CED4EC-AA57-4A1A-8D7A-C071B2354377}"/>
    <cellStyle name="Normal 173 5 10 2 2 4 2" xfId="29620" xr:uid="{48DF153B-131F-4C31-9497-B3E9919168EC}"/>
    <cellStyle name="Normal 173 5 10 2 2 5" xfId="24451" xr:uid="{53F9B94C-4196-4159-A4F0-11CA6F510948}"/>
    <cellStyle name="Normal 173 5 10 2 3" xfId="1567" xr:uid="{FA3D558A-756C-4C1A-AD6E-C92B0CE80880}"/>
    <cellStyle name="Normal 173 5 10 2 3 2" xfId="19274" xr:uid="{3927B91E-481E-41A7-85E2-73CB04C14902}"/>
    <cellStyle name="Normal 173 5 10 2 3 2 2" xfId="29623" xr:uid="{922EDB2D-4735-419D-A270-B51788EDCBB9}"/>
    <cellStyle name="Normal 173 5 10 2 3 3" xfId="24454" xr:uid="{B7F8FA45-0BD7-4291-A85C-E207DCBDFCF4}"/>
    <cellStyle name="Normal 173 5 10 2 4" xfId="1568" xr:uid="{14EEC686-7F87-4E71-B6C1-EE19EFE2EB85}"/>
    <cellStyle name="Normal 173 5 10 2 4 2" xfId="19275" xr:uid="{E98199DA-FD95-4B01-804B-FA5614DB739E}"/>
    <cellStyle name="Normal 173 5 10 2 4 2 2" xfId="29624" xr:uid="{16756610-94C8-41E8-8537-22044C41B491}"/>
    <cellStyle name="Normal 173 5 10 2 4 3" xfId="24455" xr:uid="{533C4296-5D20-4FC4-8098-55BA5D2A96CC}"/>
    <cellStyle name="Normal 173 5 10 2 5" xfId="19270" xr:uid="{604203FD-DAF1-4BAE-BFFF-0F4714F0BB20}"/>
    <cellStyle name="Normal 173 5 10 2 5 2" xfId="29619" xr:uid="{D0538FE1-510B-4D1C-88EF-543EAC1C2161}"/>
    <cellStyle name="Normal 173 5 10 2 6" xfId="24450" xr:uid="{39CDAC4A-BA32-4351-93C0-697DCDFBB775}"/>
    <cellStyle name="Normal 173 5 10 3" xfId="1569" xr:uid="{68EA8BC8-572F-4E81-B3D3-3CA6656DA757}"/>
    <cellStyle name="Normal 173 5 10 3 2" xfId="1570" xr:uid="{927C3D9D-8F57-4785-89BF-A03D8514000E}"/>
    <cellStyle name="Normal 173 5 10 3 2 2" xfId="19277" xr:uid="{7B86142D-40D9-4E8F-BD40-BEEE2D708CDF}"/>
    <cellStyle name="Normal 173 5 10 3 2 2 2" xfId="29626" xr:uid="{45F451D4-1FDB-4089-85E8-592B3CC15726}"/>
    <cellStyle name="Normal 173 5 10 3 2 3" xfId="24457" xr:uid="{0BE8D184-BC80-443B-B8F4-7DAE9BA99EBB}"/>
    <cellStyle name="Normal 173 5 10 3 3" xfId="1571" xr:uid="{F58E3AE3-D727-4337-BD9B-8A2AB3CEB50B}"/>
    <cellStyle name="Normal 173 5 10 3 3 2" xfId="19278" xr:uid="{D32634A9-D5B5-4F08-B934-C3B541874431}"/>
    <cellStyle name="Normal 173 5 10 3 3 2 2" xfId="29627" xr:uid="{7543DA5F-3953-4514-A4CD-C550A273EC94}"/>
    <cellStyle name="Normal 173 5 10 3 3 3" xfId="24458" xr:uid="{ADA69EE5-017B-45FD-B14B-F34AC4A1D59F}"/>
    <cellStyle name="Normal 173 5 10 3 4" xfId="19276" xr:uid="{23E688B7-F73F-4415-BC38-E027265CEBBC}"/>
    <cellStyle name="Normal 173 5 10 3 4 2" xfId="29625" xr:uid="{47F6C6E6-1FF1-491F-84D9-8F422593E343}"/>
    <cellStyle name="Normal 173 5 10 3 5" xfId="24456" xr:uid="{0F3C918A-7158-4D2A-80E0-158FD9ECA212}"/>
    <cellStyle name="Normal 173 5 10 4" xfId="1572" xr:uid="{33B5D796-7007-4AD3-95E1-8AA0AB4F003A}"/>
    <cellStyle name="Normal 173 5 10 4 2" xfId="19279" xr:uid="{49EA27C2-1A03-4FF9-8E77-D49C8864AC0F}"/>
    <cellStyle name="Normal 173 5 10 4 2 2" xfId="29628" xr:uid="{AAF03499-E2CB-4007-AB10-36A5E25439EA}"/>
    <cellStyle name="Normal 173 5 10 4 3" xfId="24459" xr:uid="{9C81FD24-62E2-4597-80ED-BCA0E5475478}"/>
    <cellStyle name="Normal 173 5 10 5" xfId="1573" xr:uid="{8ED4BBE3-27DC-4084-9036-51FCC22FD758}"/>
    <cellStyle name="Normal 173 5 10 5 2" xfId="19280" xr:uid="{7F8BCCBE-C529-4EA7-A8E0-E89B735706A2}"/>
    <cellStyle name="Normal 173 5 10 5 2 2" xfId="29629" xr:uid="{C9D12B9B-05D9-4E30-8011-2963221ADA3B}"/>
    <cellStyle name="Normal 173 5 10 5 3" xfId="24460" xr:uid="{B35F4E08-425F-4D02-A858-2558D3F9386A}"/>
    <cellStyle name="Normal 173 5 10 6" xfId="19269" xr:uid="{B9126725-A5C1-4CD0-8CA9-C90B66459B03}"/>
    <cellStyle name="Normal 173 5 10 6 2" xfId="29618" xr:uid="{0CC37FF0-D30B-4CDD-A448-790A91FA574F}"/>
    <cellStyle name="Normal 173 5 10 7" xfId="24449" xr:uid="{0AF6A797-39B6-4C9A-A8B6-6A09BE3C2253}"/>
    <cellStyle name="Normal 173 5 11" xfId="1574" xr:uid="{30D2FD7D-784F-489E-8643-1341D9D085B0}"/>
    <cellStyle name="Normal 173 5 11 2" xfId="1575" xr:uid="{96E1ED04-733C-4363-9B33-6FD864BAEEB6}"/>
    <cellStyle name="Normal 173 5 11 2 2" xfId="1576" xr:uid="{7AAA10F4-77F5-4DDD-9035-04EF0451F26A}"/>
    <cellStyle name="Normal 173 5 11 2 2 2" xfId="1577" xr:uid="{2288043C-0AA2-45FB-B05C-52BEA05947E3}"/>
    <cellStyle name="Normal 173 5 11 2 2 2 2" xfId="19284" xr:uid="{9730713A-B76B-46AC-965D-58AC03146382}"/>
    <cellStyle name="Normal 173 5 11 2 2 2 2 2" xfId="29633" xr:uid="{168936FF-4467-491C-BBE8-037CC66A7153}"/>
    <cellStyle name="Normal 173 5 11 2 2 2 3" xfId="24464" xr:uid="{AECEDE01-84C0-44D5-A37E-CCF274A6B857}"/>
    <cellStyle name="Normal 173 5 11 2 2 3" xfId="1578" xr:uid="{0DA4B092-93C2-4577-A205-10001656F35D}"/>
    <cellStyle name="Normal 173 5 11 2 2 3 2" xfId="19285" xr:uid="{8CAA655D-D8BF-4F80-B30B-AD964C857C48}"/>
    <cellStyle name="Normal 173 5 11 2 2 3 2 2" xfId="29634" xr:uid="{25D48471-79F5-4080-9993-6CD5280A6723}"/>
    <cellStyle name="Normal 173 5 11 2 2 3 3" xfId="24465" xr:uid="{CADBBA2C-165F-41E7-B226-6E0A16683D6B}"/>
    <cellStyle name="Normal 173 5 11 2 2 4" xfId="19283" xr:uid="{2E230D62-B5C9-42B2-8006-1E51D10C79CA}"/>
    <cellStyle name="Normal 173 5 11 2 2 4 2" xfId="29632" xr:uid="{F8A822A3-6C14-4208-9301-7B73A70F2BC0}"/>
    <cellStyle name="Normal 173 5 11 2 2 5" xfId="24463" xr:uid="{ADD6394C-90FB-4DF8-BD2D-41145417025A}"/>
    <cellStyle name="Normal 173 5 11 2 3" xfId="1579" xr:uid="{C797EEB7-F09C-4A41-8A0D-5844E1F5AD6B}"/>
    <cellStyle name="Normal 173 5 11 2 3 2" xfId="19286" xr:uid="{F05CE73E-BB30-4583-B54B-1DCCC8882598}"/>
    <cellStyle name="Normal 173 5 11 2 3 2 2" xfId="29635" xr:uid="{0D028F3D-45AF-40BB-9003-6E86A89D7203}"/>
    <cellStyle name="Normal 173 5 11 2 3 3" xfId="24466" xr:uid="{2F4241C7-6848-4BA6-86C4-E9BA172965E5}"/>
    <cellStyle name="Normal 173 5 11 2 4" xfId="1580" xr:uid="{179AFCD7-F045-44D5-83B9-6CE4606B2D3D}"/>
    <cellStyle name="Normal 173 5 11 2 4 2" xfId="19287" xr:uid="{5F60C397-2735-4AE2-9D32-EB2E550714D1}"/>
    <cellStyle name="Normal 173 5 11 2 4 2 2" xfId="29636" xr:uid="{19AB1266-5AF6-4256-8699-F204A728DABC}"/>
    <cellStyle name="Normal 173 5 11 2 4 3" xfId="24467" xr:uid="{29FDB3BF-EC9F-46E7-A494-3C1ED062EF78}"/>
    <cellStyle name="Normal 173 5 11 2 5" xfId="19282" xr:uid="{6C0E389C-751C-4D3A-9895-965C312246CB}"/>
    <cellStyle name="Normal 173 5 11 2 5 2" xfId="29631" xr:uid="{1672A7BD-8C0B-493A-87CC-4ADE906D9D63}"/>
    <cellStyle name="Normal 173 5 11 2 6" xfId="24462" xr:uid="{AF207074-EB68-4EC3-A64E-32F275D06E21}"/>
    <cellStyle name="Normal 173 5 11 3" xfId="1581" xr:uid="{C08DA675-62C8-4282-B61D-C6EE0E1B9880}"/>
    <cellStyle name="Normal 173 5 11 3 2" xfId="1582" xr:uid="{3D6E42E4-CF6F-4F5C-8945-EA243F1A4DC5}"/>
    <cellStyle name="Normal 173 5 11 3 2 2" xfId="19289" xr:uid="{74532B1F-33C5-4ED4-A4AE-059B1AC12AEE}"/>
    <cellStyle name="Normal 173 5 11 3 2 2 2" xfId="29638" xr:uid="{654A7969-91D1-4547-A5AA-F3C03F803D52}"/>
    <cellStyle name="Normal 173 5 11 3 2 3" xfId="24469" xr:uid="{64A56423-D31C-45EF-9EF4-3B41370C9A5F}"/>
    <cellStyle name="Normal 173 5 11 3 3" xfId="1583" xr:uid="{50684F4B-DA43-4358-9997-7B0F78F7FF68}"/>
    <cellStyle name="Normal 173 5 11 3 3 2" xfId="19290" xr:uid="{D67621C3-8104-4CB0-9F97-E7DCC37C5C21}"/>
    <cellStyle name="Normal 173 5 11 3 3 2 2" xfId="29639" xr:uid="{29613163-6498-4075-942D-C8F1DE7AAEE3}"/>
    <cellStyle name="Normal 173 5 11 3 3 3" xfId="24470" xr:uid="{3AF1F437-60DB-4871-96E1-84E70D50CF7D}"/>
    <cellStyle name="Normal 173 5 11 3 4" xfId="19288" xr:uid="{F94D473C-3B1F-41A3-B029-44D61CA2EF37}"/>
    <cellStyle name="Normal 173 5 11 3 4 2" xfId="29637" xr:uid="{17B87AF7-6C13-4309-8A8C-8D521E8B4487}"/>
    <cellStyle name="Normal 173 5 11 3 5" xfId="24468" xr:uid="{65063BFB-9F63-4818-AA50-7DA9BB08A5E5}"/>
    <cellStyle name="Normal 173 5 11 4" xfId="1584" xr:uid="{9E5DD9E2-5E28-40B9-AD5A-47BDD516D43D}"/>
    <cellStyle name="Normal 173 5 11 4 2" xfId="19291" xr:uid="{E7E97B52-1168-4FBA-9D27-577AD965B5AB}"/>
    <cellStyle name="Normal 173 5 11 4 2 2" xfId="29640" xr:uid="{59F59621-1A2D-4CA0-83AD-8BDA4B9F4EDC}"/>
    <cellStyle name="Normal 173 5 11 4 3" xfId="24471" xr:uid="{B29F98F5-39DC-4F69-9527-E0E7B798C1DC}"/>
    <cellStyle name="Normal 173 5 11 5" xfId="1585" xr:uid="{879D56D9-060E-489F-B63F-257EB00B4D64}"/>
    <cellStyle name="Normal 173 5 11 5 2" xfId="19292" xr:uid="{6F56753E-9667-4319-B0B9-0891F58AD057}"/>
    <cellStyle name="Normal 173 5 11 5 2 2" xfId="29641" xr:uid="{A37C59B4-D248-4626-BFF0-65CEA999B190}"/>
    <cellStyle name="Normal 173 5 11 5 3" xfId="24472" xr:uid="{BA7209F7-0536-4A60-A775-9DBBF5419244}"/>
    <cellStyle name="Normal 173 5 11 6" xfId="19281" xr:uid="{6F9FE5C8-981C-43A5-8B52-565A1C5E12BF}"/>
    <cellStyle name="Normal 173 5 11 6 2" xfId="29630" xr:uid="{891C66E9-7E68-4DEB-B005-9FC74569B335}"/>
    <cellStyle name="Normal 173 5 11 7" xfId="24461" xr:uid="{F880152C-0874-4BA5-97AC-C5E1D623609D}"/>
    <cellStyle name="Normal 173 5 12" xfId="1586" xr:uid="{00D5EC27-318C-4187-A66B-AFD8DBC035D1}"/>
    <cellStyle name="Normal 173 5 12 2" xfId="1587" xr:uid="{A2568636-74EB-489D-BE36-9074C521D33C}"/>
    <cellStyle name="Normal 173 5 12 2 2" xfId="1588" xr:uid="{E48F3948-6C0B-4FC9-B964-F89272020ACA}"/>
    <cellStyle name="Normal 173 5 12 2 2 2" xfId="1589" xr:uid="{09D3C72E-FE68-49C3-87E8-CB0950E2E80D}"/>
    <cellStyle name="Normal 173 5 12 2 2 2 2" xfId="19296" xr:uid="{BB7CE5F5-E302-4D94-AC8A-0B140E009066}"/>
    <cellStyle name="Normal 173 5 12 2 2 2 2 2" xfId="29645" xr:uid="{D20417DC-A997-4107-841B-3AEA8E47F23B}"/>
    <cellStyle name="Normal 173 5 12 2 2 2 3" xfId="24476" xr:uid="{1FE14AC4-D775-477C-9DD9-01D3810F9359}"/>
    <cellStyle name="Normal 173 5 12 2 2 3" xfId="1590" xr:uid="{4BBF5101-81CE-46F4-80B6-0FC74144FF04}"/>
    <cellStyle name="Normal 173 5 12 2 2 3 2" xfId="19297" xr:uid="{46BB6CC9-0F11-4C54-8335-0440782864DA}"/>
    <cellStyle name="Normal 173 5 12 2 2 3 2 2" xfId="29646" xr:uid="{A6461A3E-4B4C-4DF0-AB60-485F64AD10BA}"/>
    <cellStyle name="Normal 173 5 12 2 2 3 3" xfId="24477" xr:uid="{B4B06E3E-F935-4E51-9208-DD77911A0FAA}"/>
    <cellStyle name="Normal 173 5 12 2 2 4" xfId="19295" xr:uid="{E9ECCFE4-C92F-41DD-880B-120DB9502052}"/>
    <cellStyle name="Normal 173 5 12 2 2 4 2" xfId="29644" xr:uid="{36DA8655-926D-43B5-8080-DECA3FEEBE8F}"/>
    <cellStyle name="Normal 173 5 12 2 2 5" xfId="24475" xr:uid="{53D3E6F4-3E24-4814-9AC7-A91541111230}"/>
    <cellStyle name="Normal 173 5 12 2 3" xfId="1591" xr:uid="{C11062E4-80A6-455E-8B0A-9A5B0CB47BCF}"/>
    <cellStyle name="Normal 173 5 12 2 3 2" xfId="19298" xr:uid="{839BD622-C14C-45D3-A3B6-F158A5DEF05F}"/>
    <cellStyle name="Normal 173 5 12 2 3 2 2" xfId="29647" xr:uid="{A9651D3E-86A6-4679-B4DC-D11D52C9A569}"/>
    <cellStyle name="Normal 173 5 12 2 3 3" xfId="24478" xr:uid="{9B64B9AD-2985-45F7-B23F-5B20DBA13CA9}"/>
    <cellStyle name="Normal 173 5 12 2 4" xfId="1592" xr:uid="{B9AE0675-0733-4715-A62F-2B3B7DB7950C}"/>
    <cellStyle name="Normal 173 5 12 2 4 2" xfId="19299" xr:uid="{14BB934A-33EF-4BE8-A7E7-F1499EDC4682}"/>
    <cellStyle name="Normal 173 5 12 2 4 2 2" xfId="29648" xr:uid="{D4F41D8E-A3B1-4001-A06B-682F39CADE81}"/>
    <cellStyle name="Normal 173 5 12 2 4 3" xfId="24479" xr:uid="{17916245-4346-49BD-9BF6-ECC2A7C1E475}"/>
    <cellStyle name="Normal 173 5 12 2 5" xfId="19294" xr:uid="{05E4584C-EF5C-4268-AEFE-3FDA81E1CE61}"/>
    <cellStyle name="Normal 173 5 12 2 5 2" xfId="29643" xr:uid="{19220BAA-A718-4BF2-BD68-FEF22066C3F5}"/>
    <cellStyle name="Normal 173 5 12 2 6" xfId="24474" xr:uid="{E5E81320-7B45-4CEF-9554-B10486874373}"/>
    <cellStyle name="Normal 173 5 12 3" xfId="1593" xr:uid="{618DC6FF-9829-4881-B563-3162BBABB871}"/>
    <cellStyle name="Normal 173 5 12 3 2" xfId="1594" xr:uid="{AA76341A-208A-4681-9B7C-7B0F40AD2420}"/>
    <cellStyle name="Normal 173 5 12 3 2 2" xfId="19301" xr:uid="{39F94DCA-E0B1-4263-A248-438E8AB04FF4}"/>
    <cellStyle name="Normal 173 5 12 3 2 2 2" xfId="29650" xr:uid="{D34E56DC-72B5-4C6C-B65B-1CCBF19253E1}"/>
    <cellStyle name="Normal 173 5 12 3 2 3" xfId="24481" xr:uid="{65968DB9-0F9B-43B0-ABFF-4AC10AE8AC25}"/>
    <cellStyle name="Normal 173 5 12 3 3" xfId="1595" xr:uid="{088C4FD5-7223-4B08-B36C-896213096C64}"/>
    <cellStyle name="Normal 173 5 12 3 3 2" xfId="19302" xr:uid="{7BAC7C8F-27B1-47E3-AD66-A7E939DAEB35}"/>
    <cellStyle name="Normal 173 5 12 3 3 2 2" xfId="29651" xr:uid="{E3A5D058-09FE-47B0-B693-6A02E171F71F}"/>
    <cellStyle name="Normal 173 5 12 3 3 3" xfId="24482" xr:uid="{C14F3EA4-5AB5-4C9D-B7B3-BE0171F128B7}"/>
    <cellStyle name="Normal 173 5 12 3 4" xfId="19300" xr:uid="{92E94339-FD7C-4DA7-A006-B245B7D5E036}"/>
    <cellStyle name="Normal 173 5 12 3 4 2" xfId="29649" xr:uid="{0BDE362B-3596-4530-966E-1367D245C169}"/>
    <cellStyle name="Normal 173 5 12 3 5" xfId="24480" xr:uid="{2FD157F1-02B2-45E5-AD6D-B50E246975F0}"/>
    <cellStyle name="Normal 173 5 12 4" xfId="1596" xr:uid="{237E1727-475A-4F83-9C50-AC68ABC4D7EA}"/>
    <cellStyle name="Normal 173 5 12 4 2" xfId="19303" xr:uid="{4B0DBA40-BF32-43C1-8EA2-017579FA06D7}"/>
    <cellStyle name="Normal 173 5 12 4 2 2" xfId="29652" xr:uid="{50EE6D03-E561-46A0-B0A9-53A3D650A4EB}"/>
    <cellStyle name="Normal 173 5 12 4 3" xfId="24483" xr:uid="{03354E9F-57A0-43B3-B795-220512B3E8C9}"/>
    <cellStyle name="Normal 173 5 12 5" xfId="1597" xr:uid="{4AA1DD7C-A9D2-481D-AE18-AC1F576AB3EC}"/>
    <cellStyle name="Normal 173 5 12 5 2" xfId="19304" xr:uid="{AED21867-2040-41EA-8EE2-00489A4AB949}"/>
    <cellStyle name="Normal 173 5 12 5 2 2" xfId="29653" xr:uid="{925B5FE6-CDB0-4658-9AA9-F273A93BE98A}"/>
    <cellStyle name="Normal 173 5 12 5 3" xfId="24484" xr:uid="{A23DA7CF-02CE-4D48-8D25-F07558EABBBF}"/>
    <cellStyle name="Normal 173 5 12 6" xfId="19293" xr:uid="{31EF2092-C927-47FE-905E-3824F0A05149}"/>
    <cellStyle name="Normal 173 5 12 6 2" xfId="29642" xr:uid="{78EBAB8E-9721-4C24-B2C9-3C7E8050C90D}"/>
    <cellStyle name="Normal 173 5 12 7" xfId="24473" xr:uid="{B5AC5154-D46D-4C88-AABC-87245B580B9F}"/>
    <cellStyle name="Normal 173 5 13" xfId="1598" xr:uid="{943E432C-C890-4D7C-A863-3F8CCA3A82D2}"/>
    <cellStyle name="Normal 173 5 13 2" xfId="1599" xr:uid="{C91DDC46-6ABB-46CD-8FE1-430B8A164390}"/>
    <cellStyle name="Normal 173 5 13 2 2" xfId="1600" xr:uid="{45793C98-DCD0-472C-BCE0-3AD7C00247F2}"/>
    <cellStyle name="Normal 173 5 13 2 2 2" xfId="1601" xr:uid="{524E0B85-4A74-432A-A8B0-81A3732F9347}"/>
    <cellStyle name="Normal 173 5 13 2 2 2 2" xfId="19308" xr:uid="{E558F731-C048-4E11-B2D5-8D17393B27A4}"/>
    <cellStyle name="Normal 173 5 13 2 2 2 2 2" xfId="29657" xr:uid="{E684E361-49F2-4443-97D9-573618540D3D}"/>
    <cellStyle name="Normal 173 5 13 2 2 2 3" xfId="24488" xr:uid="{E156DACA-EC6D-45AC-8AEF-5265CDB8F90A}"/>
    <cellStyle name="Normal 173 5 13 2 2 3" xfId="1602" xr:uid="{1D4BFC21-0782-45B8-B16A-F322984A65DF}"/>
    <cellStyle name="Normal 173 5 13 2 2 3 2" xfId="19309" xr:uid="{B9F2CA91-40F1-42AB-BB28-C9A290B134F8}"/>
    <cellStyle name="Normal 173 5 13 2 2 3 2 2" xfId="29658" xr:uid="{2A7D6894-94EB-4830-9D80-BEB49DF0D8A5}"/>
    <cellStyle name="Normal 173 5 13 2 2 3 3" xfId="24489" xr:uid="{411CACB7-5477-4701-8DFF-9DA71A07A1B2}"/>
    <cellStyle name="Normal 173 5 13 2 2 4" xfId="19307" xr:uid="{CB8C29EE-4E93-4F69-946D-06604889EF9C}"/>
    <cellStyle name="Normal 173 5 13 2 2 4 2" xfId="29656" xr:uid="{71741A4E-D8DA-4323-932D-84C178EB1B54}"/>
    <cellStyle name="Normal 173 5 13 2 2 5" xfId="24487" xr:uid="{EB0BE321-4D25-4060-BF3F-4EC55CE5A189}"/>
    <cellStyle name="Normal 173 5 13 2 3" xfId="1603" xr:uid="{780D0510-6C15-4043-B05B-13652529E824}"/>
    <cellStyle name="Normal 173 5 13 2 3 2" xfId="19310" xr:uid="{61358397-274B-4CB7-A4A0-C98834EF55A6}"/>
    <cellStyle name="Normal 173 5 13 2 3 2 2" xfId="29659" xr:uid="{DB667269-5F52-4C19-8974-0D4CEE3EDCC0}"/>
    <cellStyle name="Normal 173 5 13 2 3 3" xfId="24490" xr:uid="{D65E2543-9047-4B98-9C81-66BD1322D4B4}"/>
    <cellStyle name="Normal 173 5 13 2 4" xfId="1604" xr:uid="{3388F3B5-335F-4D79-B569-ABF98C1B8E09}"/>
    <cellStyle name="Normal 173 5 13 2 4 2" xfId="19311" xr:uid="{321227D9-ABB0-4C0D-A69D-DFB21F43A0B1}"/>
    <cellStyle name="Normal 173 5 13 2 4 2 2" xfId="29660" xr:uid="{C13C7D44-739F-45C8-A038-28EFEB246E46}"/>
    <cellStyle name="Normal 173 5 13 2 4 3" xfId="24491" xr:uid="{E9936694-DF90-415F-9828-2A908D189212}"/>
    <cellStyle name="Normal 173 5 13 2 5" xfId="19306" xr:uid="{358BC065-C8A0-4AC8-B14D-CD02CF14F717}"/>
    <cellStyle name="Normal 173 5 13 2 5 2" xfId="29655" xr:uid="{3FC2FD1A-FFB1-4597-A762-AD7CC3D2C9DA}"/>
    <cellStyle name="Normal 173 5 13 2 6" xfId="24486" xr:uid="{0E2E884A-5F8C-40C3-A70D-4A9B9EE28F88}"/>
    <cellStyle name="Normal 173 5 13 3" xfId="1605" xr:uid="{15DDD499-B294-463C-81AF-7D6C04D40124}"/>
    <cellStyle name="Normal 173 5 13 3 2" xfId="1606" xr:uid="{01D6104D-4C8D-40AB-BFCA-D11C5E9FA392}"/>
    <cellStyle name="Normal 173 5 13 3 2 2" xfId="19313" xr:uid="{4EFC820C-EE81-4900-95DA-2A185BA70FE8}"/>
    <cellStyle name="Normal 173 5 13 3 2 2 2" xfId="29662" xr:uid="{6947E1A7-E1DB-48F0-8092-44C9431BE388}"/>
    <cellStyle name="Normal 173 5 13 3 2 3" xfId="24493" xr:uid="{540034D0-9980-4C08-B01C-633293056951}"/>
    <cellStyle name="Normal 173 5 13 3 3" xfId="1607" xr:uid="{8C644BDE-B450-422E-B826-1E4993D89593}"/>
    <cellStyle name="Normal 173 5 13 3 3 2" xfId="19314" xr:uid="{0B852E16-2854-491B-B431-AD92569E08A2}"/>
    <cellStyle name="Normal 173 5 13 3 3 2 2" xfId="29663" xr:uid="{D8D9B3AA-AE6A-4BFA-8363-86FF733BAFE3}"/>
    <cellStyle name="Normal 173 5 13 3 3 3" xfId="24494" xr:uid="{398F88F0-6BC3-4560-94DA-86B48983118C}"/>
    <cellStyle name="Normal 173 5 13 3 4" xfId="19312" xr:uid="{9BA6F455-EF80-4F29-B827-255969FAEA95}"/>
    <cellStyle name="Normal 173 5 13 3 4 2" xfId="29661" xr:uid="{90CA92C5-A8CE-47D7-8782-B4A185A7E952}"/>
    <cellStyle name="Normal 173 5 13 3 5" xfId="24492" xr:uid="{B0369C36-B598-4778-B54E-49327A6F7E2A}"/>
    <cellStyle name="Normal 173 5 13 4" xfId="1608" xr:uid="{32DDDA6D-DE6E-4CCB-B394-7FC0EC987F3B}"/>
    <cellStyle name="Normal 173 5 13 4 2" xfId="19315" xr:uid="{0D980668-953D-4C08-8CBD-38A46F77706A}"/>
    <cellStyle name="Normal 173 5 13 4 2 2" xfId="29664" xr:uid="{36B95C54-F9BA-48C7-9D2E-E8CBBA0DC851}"/>
    <cellStyle name="Normal 173 5 13 4 3" xfId="24495" xr:uid="{C7567A1A-A201-4256-80B9-972FB54F71EB}"/>
    <cellStyle name="Normal 173 5 13 5" xfId="1609" xr:uid="{83B72800-6495-47E1-9E70-29E72A6460D6}"/>
    <cellStyle name="Normal 173 5 13 5 2" xfId="19316" xr:uid="{F09C3CB6-260F-4A95-944D-A3AED4EDEB27}"/>
    <cellStyle name="Normal 173 5 13 5 2 2" xfId="29665" xr:uid="{66D5C212-7866-4E5F-8901-4AAB6873C72A}"/>
    <cellStyle name="Normal 173 5 13 5 3" xfId="24496" xr:uid="{E7BB7F5A-27A5-47B9-BB14-29C9B0A7E3A5}"/>
    <cellStyle name="Normal 173 5 13 6" xfId="19305" xr:uid="{D87F36F2-95EF-4825-AE1D-02B5EAE14B55}"/>
    <cellStyle name="Normal 173 5 13 6 2" xfId="29654" xr:uid="{57B5CE72-DF24-4609-BB2D-44403235950F}"/>
    <cellStyle name="Normal 173 5 13 7" xfId="24485" xr:uid="{0118C021-B01B-4050-BD30-15FB1CED933A}"/>
    <cellStyle name="Normal 173 5 14" xfId="1610" xr:uid="{487E8DAE-F788-4144-90FC-90FE7C2F541F}"/>
    <cellStyle name="Normal 173 5 14 2" xfId="1611" xr:uid="{6E54BD40-24E4-434A-A8B5-5C7874726F35}"/>
    <cellStyle name="Normal 173 5 14 2 2" xfId="1612" xr:uid="{052EE341-90FF-4D00-89FA-A837F01247F3}"/>
    <cellStyle name="Normal 173 5 14 2 2 2" xfId="1613" xr:uid="{E726D53E-6BE1-4E90-9636-4149685A8758}"/>
    <cellStyle name="Normal 173 5 14 2 2 2 2" xfId="19320" xr:uid="{37B0CB30-5D96-4D2B-97E4-9DC7FEBD1CD3}"/>
    <cellStyle name="Normal 173 5 14 2 2 2 2 2" xfId="29669" xr:uid="{CA5D3CC1-7F56-4737-A7EE-FBBC14B660A8}"/>
    <cellStyle name="Normal 173 5 14 2 2 2 3" xfId="24500" xr:uid="{B6044470-B300-459B-90BD-C856AF10436F}"/>
    <cellStyle name="Normal 173 5 14 2 2 3" xfId="1614" xr:uid="{7BC3CCE1-4E36-46EA-9C47-96CF211FBEC9}"/>
    <cellStyle name="Normal 173 5 14 2 2 3 2" xfId="19321" xr:uid="{D9765DDE-87BB-4C41-8748-CF6E976EA340}"/>
    <cellStyle name="Normal 173 5 14 2 2 3 2 2" xfId="29670" xr:uid="{E7C9C241-5BFB-4DA0-ABB4-36713D2496A9}"/>
    <cellStyle name="Normal 173 5 14 2 2 3 3" xfId="24501" xr:uid="{642A5D11-5FFC-492A-8886-81FAD856F0AB}"/>
    <cellStyle name="Normal 173 5 14 2 2 4" xfId="19319" xr:uid="{65C1AA08-7063-4AF2-AE37-7CEB65A0C480}"/>
    <cellStyle name="Normal 173 5 14 2 2 4 2" xfId="29668" xr:uid="{C60A65B5-285C-492B-9448-DFF989767B39}"/>
    <cellStyle name="Normal 173 5 14 2 2 5" xfId="24499" xr:uid="{2D115CA9-911C-48CA-BD59-B12BB47636AD}"/>
    <cellStyle name="Normal 173 5 14 2 3" xfId="1615" xr:uid="{2171B41D-BC9C-4E75-9C98-BD4CCD0B5743}"/>
    <cellStyle name="Normal 173 5 14 2 3 2" xfId="19322" xr:uid="{C1359C65-25EC-4A43-83AC-9E3B21C098D9}"/>
    <cellStyle name="Normal 173 5 14 2 3 2 2" xfId="29671" xr:uid="{8A0DE9A3-CD4E-4EDE-8D49-F2DCDE4B91B4}"/>
    <cellStyle name="Normal 173 5 14 2 3 3" xfId="24502" xr:uid="{020CD7C7-B7FC-433D-B92C-FDF2098EB528}"/>
    <cellStyle name="Normal 173 5 14 2 4" xfId="1616" xr:uid="{AE13AA45-5C99-4AE3-8EAD-B9E610FBD264}"/>
    <cellStyle name="Normal 173 5 14 2 4 2" xfId="19323" xr:uid="{4A725DFC-B6C2-4B0E-B57F-B2A8AA66C9BE}"/>
    <cellStyle name="Normal 173 5 14 2 4 2 2" xfId="29672" xr:uid="{28BF27C1-EBBB-4F97-88A6-D59C3A4BB90E}"/>
    <cellStyle name="Normal 173 5 14 2 4 3" xfId="24503" xr:uid="{516A2AB6-9953-41FA-B481-38A55C83E3AB}"/>
    <cellStyle name="Normal 173 5 14 2 5" xfId="19318" xr:uid="{8B993DDA-DD33-4285-B3E0-C8A65742A9D3}"/>
    <cellStyle name="Normal 173 5 14 2 5 2" xfId="29667" xr:uid="{AE9B7CD8-D68E-4125-9E59-1250F16714C6}"/>
    <cellStyle name="Normal 173 5 14 2 6" xfId="24498" xr:uid="{E3C6D3D3-4553-4D1B-9BDB-3882E4A48421}"/>
    <cellStyle name="Normal 173 5 14 3" xfId="1617" xr:uid="{E1B07FD4-864F-4B72-A121-FA9724B4B8C1}"/>
    <cellStyle name="Normal 173 5 14 3 2" xfId="1618" xr:uid="{41276201-7F94-46B7-A5A2-E498210931C9}"/>
    <cellStyle name="Normal 173 5 14 3 2 2" xfId="19325" xr:uid="{4AE9C07D-F925-4B6A-849A-C0D7425B0F1B}"/>
    <cellStyle name="Normal 173 5 14 3 2 2 2" xfId="29674" xr:uid="{22FE7E37-F6DE-4ACB-9D2B-3427114BC130}"/>
    <cellStyle name="Normal 173 5 14 3 2 3" xfId="24505" xr:uid="{4F7BA88B-0375-47B4-8407-206F5F9672AB}"/>
    <cellStyle name="Normal 173 5 14 3 3" xfId="1619" xr:uid="{EAE99C56-8F01-4631-B5FA-F3991ACCE2D6}"/>
    <cellStyle name="Normal 173 5 14 3 3 2" xfId="19326" xr:uid="{F8BB02EA-72F4-4B8A-88FF-11A7E2B05E6B}"/>
    <cellStyle name="Normal 173 5 14 3 3 2 2" xfId="29675" xr:uid="{722F649B-3F94-4E76-B98E-D824B09E94E6}"/>
    <cellStyle name="Normal 173 5 14 3 3 3" xfId="24506" xr:uid="{5F58B26C-3685-4ED2-9B13-211FA0114148}"/>
    <cellStyle name="Normal 173 5 14 3 4" xfId="19324" xr:uid="{B98C02F7-F0A3-4BF6-8646-880872028BD4}"/>
    <cellStyle name="Normal 173 5 14 3 4 2" xfId="29673" xr:uid="{C65D3B58-7642-4BCB-9919-C8C743553842}"/>
    <cellStyle name="Normal 173 5 14 3 5" xfId="24504" xr:uid="{9756655A-7B77-463F-9A11-C82E8F989046}"/>
    <cellStyle name="Normal 173 5 14 4" xfId="1620" xr:uid="{34D64208-FA6C-46EE-93A3-987D9803696D}"/>
    <cellStyle name="Normal 173 5 14 4 2" xfId="19327" xr:uid="{1CFA2B3F-2A55-4A0A-81EC-211B6835622E}"/>
    <cellStyle name="Normal 173 5 14 4 2 2" xfId="29676" xr:uid="{AD074B53-C093-40D5-BFA6-EA28AD7D7FDA}"/>
    <cellStyle name="Normal 173 5 14 4 3" xfId="24507" xr:uid="{DEEB4C06-64BD-4ECF-A077-0F62EFB250EA}"/>
    <cellStyle name="Normal 173 5 14 5" xfId="1621" xr:uid="{C399B53E-D027-4452-B192-E8AD301590C0}"/>
    <cellStyle name="Normal 173 5 14 5 2" xfId="19328" xr:uid="{65E23616-8716-4688-964B-F93519F3FF21}"/>
    <cellStyle name="Normal 173 5 14 5 2 2" xfId="29677" xr:uid="{AC219FFA-DBF7-46B7-A6B6-66FB8DCDCB6A}"/>
    <cellStyle name="Normal 173 5 14 5 3" xfId="24508" xr:uid="{8D28E439-8FF7-430E-8B03-F38ECD186E51}"/>
    <cellStyle name="Normal 173 5 14 6" xfId="19317" xr:uid="{F8F78428-082C-41C8-97C6-A367C915DFB5}"/>
    <cellStyle name="Normal 173 5 14 6 2" xfId="29666" xr:uid="{F1B4A4FA-8EF0-4C0E-B974-1C2630555ABD}"/>
    <cellStyle name="Normal 173 5 14 7" xfId="24497" xr:uid="{00DE09ED-5E57-403F-9B85-F5A0163DD9CB}"/>
    <cellStyle name="Normal 173 5 15" xfId="1622" xr:uid="{081987E1-3B36-437B-AC47-C7BD69901BB1}"/>
    <cellStyle name="Normal 173 5 15 2" xfId="1623" xr:uid="{E83655D9-6F09-4682-AA05-A637AD154B86}"/>
    <cellStyle name="Normal 173 5 15 2 2" xfId="1624" xr:uid="{383B5960-7F34-46C0-9A62-72EA25E07A8C}"/>
    <cellStyle name="Normal 173 5 15 2 2 2" xfId="1625" xr:uid="{564D6E9F-7086-4862-AB7D-7B5DE28E6243}"/>
    <cellStyle name="Normal 173 5 15 2 2 2 2" xfId="19332" xr:uid="{C58D5A88-9669-4617-9B07-B5829DF58574}"/>
    <cellStyle name="Normal 173 5 15 2 2 2 2 2" xfId="29681" xr:uid="{A96F06FB-CB7E-4064-8EA6-90599B57FF2C}"/>
    <cellStyle name="Normal 173 5 15 2 2 2 3" xfId="24512" xr:uid="{48611C38-0E51-4BE5-8E76-45B7430527C4}"/>
    <cellStyle name="Normal 173 5 15 2 2 3" xfId="1626" xr:uid="{4D7F2E5F-B3C8-4E68-952C-D0953DC09854}"/>
    <cellStyle name="Normal 173 5 15 2 2 3 2" xfId="19333" xr:uid="{F4F38B27-F5E0-486F-8DF2-35B6BD8271DE}"/>
    <cellStyle name="Normal 173 5 15 2 2 3 2 2" xfId="29682" xr:uid="{06C9FC7F-B9B1-41D1-8270-2E8BDFCFBE39}"/>
    <cellStyle name="Normal 173 5 15 2 2 3 3" xfId="24513" xr:uid="{A65ADDC2-E610-48B7-B894-A31570978DEC}"/>
    <cellStyle name="Normal 173 5 15 2 2 4" xfId="19331" xr:uid="{F2ED5607-B808-4DF2-A4BB-2B6E05C3F6CF}"/>
    <cellStyle name="Normal 173 5 15 2 2 4 2" xfId="29680" xr:uid="{123F8D27-3714-400F-8E9B-7706C410CE89}"/>
    <cellStyle name="Normal 173 5 15 2 2 5" xfId="24511" xr:uid="{ADC60B17-ED60-415A-BDBB-0FD101EAFD14}"/>
    <cellStyle name="Normal 173 5 15 2 3" xfId="1627" xr:uid="{8B71F1E6-1D8A-4758-AE86-53E878147B12}"/>
    <cellStyle name="Normal 173 5 15 2 3 2" xfId="19334" xr:uid="{9BEDADA0-2FC0-4677-88B3-77855430569F}"/>
    <cellStyle name="Normal 173 5 15 2 3 2 2" xfId="29683" xr:uid="{15FC6E46-B2E6-40C1-AE54-5CAF77C12D85}"/>
    <cellStyle name="Normal 173 5 15 2 3 3" xfId="24514" xr:uid="{0BCE7538-CF80-43D3-B7E0-A4C0CFD098F5}"/>
    <cellStyle name="Normal 173 5 15 2 4" xfId="1628" xr:uid="{B00990B7-727C-4E85-A206-83786D152B30}"/>
    <cellStyle name="Normal 173 5 15 2 4 2" xfId="19335" xr:uid="{F02B5AE7-A33B-4347-AED9-C842A186C7CB}"/>
    <cellStyle name="Normal 173 5 15 2 4 2 2" xfId="29684" xr:uid="{A61453C3-2239-4E96-80CC-4A4ACB98BFC2}"/>
    <cellStyle name="Normal 173 5 15 2 4 3" xfId="24515" xr:uid="{4C8A012A-1D48-4A5C-B707-AC03119351E0}"/>
    <cellStyle name="Normal 173 5 15 2 5" xfId="19330" xr:uid="{4781CA2D-2A60-421F-8B82-786105958D16}"/>
    <cellStyle name="Normal 173 5 15 2 5 2" xfId="29679" xr:uid="{6A81361C-BC29-4686-973D-9B2EC682BC2F}"/>
    <cellStyle name="Normal 173 5 15 2 6" xfId="24510" xr:uid="{F95201E5-A89D-4D80-AEE1-D09CFA772F73}"/>
    <cellStyle name="Normal 173 5 15 3" xfId="1629" xr:uid="{9A8C80B4-D189-4282-A83C-A12C874D8C7E}"/>
    <cellStyle name="Normal 173 5 15 3 2" xfId="1630" xr:uid="{07D59D86-5E18-49A9-B8BD-11B0F1A05AD1}"/>
    <cellStyle name="Normal 173 5 15 3 2 2" xfId="19337" xr:uid="{A1ADA097-44AD-439A-A0FB-D56634489D80}"/>
    <cellStyle name="Normal 173 5 15 3 2 2 2" xfId="29686" xr:uid="{DB3F402E-883B-40A0-8D46-FE250744BCDB}"/>
    <cellStyle name="Normal 173 5 15 3 2 3" xfId="24517" xr:uid="{CE828346-A0CB-4806-AF22-83F198C1F5E9}"/>
    <cellStyle name="Normal 173 5 15 3 3" xfId="1631" xr:uid="{30BC5A3E-EA29-4B74-B728-2E08D188FC02}"/>
    <cellStyle name="Normal 173 5 15 3 3 2" xfId="19338" xr:uid="{5CF47078-D682-4D29-9283-31D1F08126F5}"/>
    <cellStyle name="Normal 173 5 15 3 3 2 2" xfId="29687" xr:uid="{3642D72A-E18C-4D40-98A2-564181E12A4D}"/>
    <cellStyle name="Normal 173 5 15 3 3 3" xfId="24518" xr:uid="{DE095865-599D-4B0D-918A-C8929369F56C}"/>
    <cellStyle name="Normal 173 5 15 3 4" xfId="19336" xr:uid="{B242D91E-9E73-4141-9526-A863E47A06BB}"/>
    <cellStyle name="Normal 173 5 15 3 4 2" xfId="29685" xr:uid="{AE76BEC0-CAE5-4EB2-AC62-A39840DFAAF6}"/>
    <cellStyle name="Normal 173 5 15 3 5" xfId="24516" xr:uid="{F3381CCB-1D38-449A-811D-BEFE2A0E9935}"/>
    <cellStyle name="Normal 173 5 15 4" xfId="1632" xr:uid="{AC77778F-D906-4996-B459-081E71D35237}"/>
    <cellStyle name="Normal 173 5 15 4 2" xfId="19339" xr:uid="{D27513DB-AE21-449D-A36D-140DC1A0E297}"/>
    <cellStyle name="Normal 173 5 15 4 2 2" xfId="29688" xr:uid="{3E3546ED-8242-4A78-ADF0-477A45AA8EEB}"/>
    <cellStyle name="Normal 173 5 15 4 3" xfId="24519" xr:uid="{519FCAC0-3C2F-4E30-B6F5-5840F96969B5}"/>
    <cellStyle name="Normal 173 5 15 5" xfId="1633" xr:uid="{164E1E37-A9DE-4BEF-8B0F-BC7EE89E2E56}"/>
    <cellStyle name="Normal 173 5 15 5 2" xfId="19340" xr:uid="{3C3A8EB7-3630-4DE3-94E3-63123C9FD4A0}"/>
    <cellStyle name="Normal 173 5 15 5 2 2" xfId="29689" xr:uid="{83B86E71-5B09-4896-90B6-ACB165C8BC64}"/>
    <cellStyle name="Normal 173 5 15 5 3" xfId="24520" xr:uid="{D6841677-0FF6-4EA2-8D41-0DBA11E8A67B}"/>
    <cellStyle name="Normal 173 5 15 6" xfId="19329" xr:uid="{00CD8A9F-2B1D-4042-97B1-D6C0F0F22747}"/>
    <cellStyle name="Normal 173 5 15 6 2" xfId="29678" xr:uid="{DA38A864-12EF-45F2-BBD1-99639EEB0607}"/>
    <cellStyle name="Normal 173 5 15 7" xfId="24509" xr:uid="{CBE68239-12DE-42A3-B0A7-0DE2DE28E001}"/>
    <cellStyle name="Normal 173 5 16" xfId="1634" xr:uid="{38AF7866-ACB2-4544-92D3-27C9B8AB7C3A}"/>
    <cellStyle name="Normal 173 5 16 2" xfId="1635" xr:uid="{9A05DBC5-F45E-4A93-BCE3-4E030FDA35F2}"/>
    <cellStyle name="Normal 173 5 16 2 2" xfId="1636" xr:uid="{CCD96098-A9F3-4E03-8188-AD76AE1B3FE3}"/>
    <cellStyle name="Normal 173 5 16 2 2 2" xfId="1637" xr:uid="{2716AB67-146E-4C78-B8E8-A57F3FDE938D}"/>
    <cellStyle name="Normal 173 5 16 2 2 2 2" xfId="19344" xr:uid="{13A67298-87F9-44CF-95BA-4E704B56EC58}"/>
    <cellStyle name="Normal 173 5 16 2 2 2 2 2" xfId="29693" xr:uid="{120B10BB-4D0B-4405-A0C2-58A6B729CA63}"/>
    <cellStyle name="Normal 173 5 16 2 2 2 3" xfId="24524" xr:uid="{84DDEC9B-85C5-4F93-BA3B-4B73E65E5C2A}"/>
    <cellStyle name="Normal 173 5 16 2 2 3" xfId="1638" xr:uid="{43CB969E-FF97-4424-976B-9E17AE1F8D60}"/>
    <cellStyle name="Normal 173 5 16 2 2 3 2" xfId="19345" xr:uid="{CC768C91-969A-4E45-B561-D7A33EFEC553}"/>
    <cellStyle name="Normal 173 5 16 2 2 3 2 2" xfId="29694" xr:uid="{E253606C-8213-4878-9D97-C4510645C0D4}"/>
    <cellStyle name="Normal 173 5 16 2 2 3 3" xfId="24525" xr:uid="{34A8AAF2-725B-4064-B0ED-9203D7D50BA6}"/>
    <cellStyle name="Normal 173 5 16 2 2 4" xfId="19343" xr:uid="{E2C1F823-EC78-45D6-9960-D8182977C18A}"/>
    <cellStyle name="Normal 173 5 16 2 2 4 2" xfId="29692" xr:uid="{8B82042B-8982-4D2C-BFC5-470DD1BFBFAA}"/>
    <cellStyle name="Normal 173 5 16 2 2 5" xfId="24523" xr:uid="{354C891F-8CC5-48B1-B671-91DFF0E33A13}"/>
    <cellStyle name="Normal 173 5 16 2 3" xfId="1639" xr:uid="{4A76C9FC-0EB3-49C7-B162-8FAF0ABD9A63}"/>
    <cellStyle name="Normal 173 5 16 2 3 2" xfId="19346" xr:uid="{34082F01-3F5E-4BD3-98B0-BDCAF8A1C9AA}"/>
    <cellStyle name="Normal 173 5 16 2 3 2 2" xfId="29695" xr:uid="{7AD48AED-47E8-4BF7-9CBF-64F583ADD1B2}"/>
    <cellStyle name="Normal 173 5 16 2 3 3" xfId="24526" xr:uid="{09C00D37-1540-4686-97AF-0CF6FDFF29EB}"/>
    <cellStyle name="Normal 173 5 16 2 4" xfId="1640" xr:uid="{D005C43F-6641-447C-8B7A-D7FABBEBE0AE}"/>
    <cellStyle name="Normal 173 5 16 2 4 2" xfId="19347" xr:uid="{80821114-C265-4EB4-92A1-8ED12C86CA0D}"/>
    <cellStyle name="Normal 173 5 16 2 4 2 2" xfId="29696" xr:uid="{95FBBF8C-22D2-407C-87FD-185413A03C52}"/>
    <cellStyle name="Normal 173 5 16 2 4 3" xfId="24527" xr:uid="{1DDCC9E6-7583-4E89-8CBB-E305E5747E88}"/>
    <cellStyle name="Normal 173 5 16 2 5" xfId="19342" xr:uid="{CD659288-F619-40AF-9FFC-15D79D16D29D}"/>
    <cellStyle name="Normal 173 5 16 2 5 2" xfId="29691" xr:uid="{9C23FA36-6AB3-47AD-9BC9-F07356BB7DAF}"/>
    <cellStyle name="Normal 173 5 16 2 6" xfId="24522" xr:uid="{61274483-A0E9-4935-A4EA-C11FDBFE8567}"/>
    <cellStyle name="Normal 173 5 16 3" xfId="1641" xr:uid="{D25BF080-2E75-4359-BA00-5CDB355B3BB0}"/>
    <cellStyle name="Normal 173 5 16 3 2" xfId="1642" xr:uid="{0576097B-0CC3-4C6A-A0AB-45859AF25B6E}"/>
    <cellStyle name="Normal 173 5 16 3 2 2" xfId="19349" xr:uid="{EB2E596B-D446-4157-B54C-3AFA1EB37C7A}"/>
    <cellStyle name="Normal 173 5 16 3 2 2 2" xfId="29698" xr:uid="{418B212A-FCBD-40CF-AE24-C254213BED60}"/>
    <cellStyle name="Normal 173 5 16 3 2 3" xfId="24529" xr:uid="{B2CB02DB-A1B9-4842-B9F7-2B7AD51E5892}"/>
    <cellStyle name="Normal 173 5 16 3 3" xfId="1643" xr:uid="{0695F15E-51CE-4E24-BE89-502A792BF531}"/>
    <cellStyle name="Normal 173 5 16 3 3 2" xfId="19350" xr:uid="{C53F1348-8C40-40AB-86F6-B63005793A73}"/>
    <cellStyle name="Normal 173 5 16 3 3 2 2" xfId="29699" xr:uid="{50AD63DF-31A6-4312-AD0E-8944975C51C0}"/>
    <cellStyle name="Normal 173 5 16 3 3 3" xfId="24530" xr:uid="{107C8794-93E2-47B1-A68E-ADB52F997C47}"/>
    <cellStyle name="Normal 173 5 16 3 4" xfId="19348" xr:uid="{77EC52FD-3C1B-41F7-843E-940DB84E3BFE}"/>
    <cellStyle name="Normal 173 5 16 3 4 2" xfId="29697" xr:uid="{E9BAD732-8309-4AA1-A5CD-B7665BE2D107}"/>
    <cellStyle name="Normal 173 5 16 3 5" xfId="24528" xr:uid="{8F92FFB4-6816-48F6-BC14-415E9FDFC479}"/>
    <cellStyle name="Normal 173 5 16 4" xfId="1644" xr:uid="{103B796D-E61A-4980-AB47-99D675C35530}"/>
    <cellStyle name="Normal 173 5 16 4 2" xfId="19351" xr:uid="{48F70BEB-C23B-4806-A757-97082A8E68C3}"/>
    <cellStyle name="Normal 173 5 16 4 2 2" xfId="29700" xr:uid="{76787840-824C-4331-93F9-310F3247E8AE}"/>
    <cellStyle name="Normal 173 5 16 4 3" xfId="24531" xr:uid="{527275AC-2340-457D-9F70-C58BEA4C98B8}"/>
    <cellStyle name="Normal 173 5 16 5" xfId="1645" xr:uid="{C101025D-9077-4EB5-ACF4-06D9BF2268D4}"/>
    <cellStyle name="Normal 173 5 16 5 2" xfId="19352" xr:uid="{6BC3F1FD-C7AF-4278-A921-DE844B3BD27E}"/>
    <cellStyle name="Normal 173 5 16 5 2 2" xfId="29701" xr:uid="{1FD3C3AE-320B-4913-95B4-F0C541060777}"/>
    <cellStyle name="Normal 173 5 16 5 3" xfId="24532" xr:uid="{78B118A2-622A-4121-B24D-C353A7ACCBA1}"/>
    <cellStyle name="Normal 173 5 16 6" xfId="19341" xr:uid="{76D62F86-DC87-481C-888E-492655F44F94}"/>
    <cellStyle name="Normal 173 5 16 6 2" xfId="29690" xr:uid="{1BF672AF-D8B7-44F7-81C1-F628E43ECCA7}"/>
    <cellStyle name="Normal 173 5 16 7" xfId="24521" xr:uid="{B0FD003F-DD8A-4599-83CE-BB2DC8C878CE}"/>
    <cellStyle name="Normal 173 5 17" xfId="1646" xr:uid="{EED46477-D68A-493B-AE5F-8E08ABEECCC2}"/>
    <cellStyle name="Normal 173 5 17 2" xfId="1647" xr:uid="{675BB6AA-E8BC-4A98-8EA5-C8DF8DD8F787}"/>
    <cellStyle name="Normal 173 5 17 2 2" xfId="1648" xr:uid="{DF634499-2DEE-4B17-95EE-199A1BF9DD93}"/>
    <cellStyle name="Normal 173 5 17 2 2 2" xfId="1649" xr:uid="{9D4A946A-D047-455D-B494-F75633569055}"/>
    <cellStyle name="Normal 173 5 17 2 2 2 2" xfId="19356" xr:uid="{562574A5-D9D7-4E93-92D0-5A8DA0E79159}"/>
    <cellStyle name="Normal 173 5 17 2 2 2 2 2" xfId="29705" xr:uid="{FCBEB30C-EEFD-422F-8916-69A52CFFA5C2}"/>
    <cellStyle name="Normal 173 5 17 2 2 2 3" xfId="24536" xr:uid="{1366B035-4F81-4151-AB42-26167FC6F15A}"/>
    <cellStyle name="Normal 173 5 17 2 2 3" xfId="1650" xr:uid="{701CC78E-BCB0-4921-ADB9-3645315329BC}"/>
    <cellStyle name="Normal 173 5 17 2 2 3 2" xfId="19357" xr:uid="{F8D468CF-09F0-4FB6-8E98-229DC1A0D86D}"/>
    <cellStyle name="Normal 173 5 17 2 2 3 2 2" xfId="29706" xr:uid="{84EAEBE5-993E-4620-9F47-745D0F4023A9}"/>
    <cellStyle name="Normal 173 5 17 2 2 3 3" xfId="24537" xr:uid="{8274C403-CC86-4D76-A9ED-125A82B2F0A1}"/>
    <cellStyle name="Normal 173 5 17 2 2 4" xfId="19355" xr:uid="{CE006276-18EC-4888-9C38-D9B663A030BE}"/>
    <cellStyle name="Normal 173 5 17 2 2 4 2" xfId="29704" xr:uid="{31368C6A-C4AE-4B94-B6C4-ACF9EAB246D2}"/>
    <cellStyle name="Normal 173 5 17 2 2 5" xfId="24535" xr:uid="{2413B9BC-DB7A-4EE4-9188-A1ADCBA9DFBD}"/>
    <cellStyle name="Normal 173 5 17 2 3" xfId="1651" xr:uid="{D193E55E-85ED-4606-A653-CC672D177023}"/>
    <cellStyle name="Normal 173 5 17 2 3 2" xfId="19358" xr:uid="{CC4C18FD-F053-463B-B66D-33C6313C8302}"/>
    <cellStyle name="Normal 173 5 17 2 3 2 2" xfId="29707" xr:uid="{260EF0A9-62A7-4699-AB56-559533B7EBEC}"/>
    <cellStyle name="Normal 173 5 17 2 3 3" xfId="24538" xr:uid="{41ADE83C-428C-455C-AFA3-9D9D0CB942E2}"/>
    <cellStyle name="Normal 173 5 17 2 4" xfId="1652" xr:uid="{48A1A6FB-2F78-48C7-BB64-6C208FE25A9B}"/>
    <cellStyle name="Normal 173 5 17 2 4 2" xfId="19359" xr:uid="{3328BAEE-41F2-4213-BB7D-69300B50CCAF}"/>
    <cellStyle name="Normal 173 5 17 2 4 2 2" xfId="29708" xr:uid="{7335AFEB-57C7-4129-8C09-E75B4E592CB0}"/>
    <cellStyle name="Normal 173 5 17 2 4 3" xfId="24539" xr:uid="{855D3D5B-139C-48DD-B102-F0BBF83817E8}"/>
    <cellStyle name="Normal 173 5 17 2 5" xfId="19354" xr:uid="{AD0E611C-0982-490D-8113-F9DB2A14B1C1}"/>
    <cellStyle name="Normal 173 5 17 2 5 2" xfId="29703" xr:uid="{C9F7E408-7865-4E2C-99F1-1A71B3967855}"/>
    <cellStyle name="Normal 173 5 17 2 6" xfId="24534" xr:uid="{E7671688-2888-425C-B357-D6C94E78DA56}"/>
    <cellStyle name="Normal 173 5 17 3" xfId="1653" xr:uid="{29ACF0C1-C6D6-47DC-ABDF-81DB9F4537C7}"/>
    <cellStyle name="Normal 173 5 17 3 2" xfId="1654" xr:uid="{F6B03739-7AE3-4A27-AFC5-885FCB9B7D0E}"/>
    <cellStyle name="Normal 173 5 17 3 2 2" xfId="19361" xr:uid="{F553C4D2-FB4C-404F-B3DE-324562FADC37}"/>
    <cellStyle name="Normal 173 5 17 3 2 2 2" xfId="29710" xr:uid="{17AC0818-1E2A-4B98-95B0-38D420649E18}"/>
    <cellStyle name="Normal 173 5 17 3 2 3" xfId="24541" xr:uid="{1BF590ED-15E6-4219-9706-56FC9A57271D}"/>
    <cellStyle name="Normal 173 5 17 3 3" xfId="1655" xr:uid="{6138D47F-5C5A-44D7-B7FF-70B9F253DBA1}"/>
    <cellStyle name="Normal 173 5 17 3 3 2" xfId="19362" xr:uid="{1F390F30-1FCF-4819-925E-F22AAE76E96A}"/>
    <cellStyle name="Normal 173 5 17 3 3 2 2" xfId="29711" xr:uid="{1DB13308-7F7C-4774-8837-8CFA06A304F9}"/>
    <cellStyle name="Normal 173 5 17 3 3 3" xfId="24542" xr:uid="{051D0F07-991A-4E2C-9FED-475732DDB573}"/>
    <cellStyle name="Normal 173 5 17 3 4" xfId="19360" xr:uid="{59BD296E-4407-4DE6-BF86-3194E03832B2}"/>
    <cellStyle name="Normal 173 5 17 3 4 2" xfId="29709" xr:uid="{4976D4D7-5B96-4360-B1A4-AE9349547448}"/>
    <cellStyle name="Normal 173 5 17 3 5" xfId="24540" xr:uid="{FAFCDF0E-3192-4AAD-8CA3-BDC3D1496425}"/>
    <cellStyle name="Normal 173 5 17 4" xfId="1656" xr:uid="{950798B0-2097-412A-9654-F5BBF365956C}"/>
    <cellStyle name="Normal 173 5 17 4 2" xfId="19363" xr:uid="{06A9EFAB-45C9-49F4-A346-B57320C71143}"/>
    <cellStyle name="Normal 173 5 17 4 2 2" xfId="29712" xr:uid="{792B4A61-D943-4615-9F7B-747E92D68844}"/>
    <cellStyle name="Normal 173 5 17 4 3" xfId="24543" xr:uid="{8F800719-F961-40FE-8D63-3A352952A111}"/>
    <cellStyle name="Normal 173 5 17 5" xfId="1657" xr:uid="{F950F9AF-3D45-4DB3-A698-652B68AF5938}"/>
    <cellStyle name="Normal 173 5 17 5 2" xfId="19364" xr:uid="{5FB567ED-1A0C-48B2-9D82-57FB0A03E0D3}"/>
    <cellStyle name="Normal 173 5 17 5 2 2" xfId="29713" xr:uid="{176D68E2-4747-460C-BA9C-D055DFC9D002}"/>
    <cellStyle name="Normal 173 5 17 5 3" xfId="24544" xr:uid="{C3387264-5989-4FDC-81DE-2D3E660D11C9}"/>
    <cellStyle name="Normal 173 5 17 6" xfId="19353" xr:uid="{1B282255-FA1A-4BCF-8370-23ADF1CF5304}"/>
    <cellStyle name="Normal 173 5 17 6 2" xfId="29702" xr:uid="{F9E097D1-C3D0-4276-8838-58DFFFE1BF7C}"/>
    <cellStyle name="Normal 173 5 17 7" xfId="24533" xr:uid="{E48F9651-50B1-4517-ACB2-1D7CCD43A083}"/>
    <cellStyle name="Normal 173 5 18" xfId="1658" xr:uid="{5DAE62D3-1E51-40CF-8C27-5C657C05DB63}"/>
    <cellStyle name="Normal 173 5 18 2" xfId="1659" xr:uid="{AD4DDB9C-B8D0-446C-999A-2E39D1E7F1DF}"/>
    <cellStyle name="Normal 173 5 18 2 2" xfId="1660" xr:uid="{9C70E7DC-51CE-4416-B9B4-29CBB0BB3316}"/>
    <cellStyle name="Normal 173 5 18 2 2 2" xfId="1661" xr:uid="{B74FD395-0DAE-485C-AB97-5D3B30F65B74}"/>
    <cellStyle name="Normal 173 5 18 2 2 2 2" xfId="19368" xr:uid="{F9C377AE-AE1E-4ADA-839B-12CBE10174AB}"/>
    <cellStyle name="Normal 173 5 18 2 2 2 2 2" xfId="29717" xr:uid="{911A589B-94BB-4D3F-912E-6D92A45BBE1F}"/>
    <cellStyle name="Normal 173 5 18 2 2 2 3" xfId="24548" xr:uid="{A34F430F-46BD-494C-A3D4-938C0FA98136}"/>
    <cellStyle name="Normal 173 5 18 2 2 3" xfId="1662" xr:uid="{470D6F4A-2239-40AB-8B6B-6EBB538CE46C}"/>
    <cellStyle name="Normal 173 5 18 2 2 3 2" xfId="19369" xr:uid="{8175D134-91C6-4AFE-93B4-F0FA8386EE56}"/>
    <cellStyle name="Normal 173 5 18 2 2 3 2 2" xfId="29718" xr:uid="{51DE1991-DCAD-4646-AFB3-278DF09DF8A7}"/>
    <cellStyle name="Normal 173 5 18 2 2 3 3" xfId="24549" xr:uid="{EA5F2B82-40DF-4499-B663-89A8BF90CCB5}"/>
    <cellStyle name="Normal 173 5 18 2 2 4" xfId="19367" xr:uid="{CBB20145-950E-45C6-8E36-FD196E259F58}"/>
    <cellStyle name="Normal 173 5 18 2 2 4 2" xfId="29716" xr:uid="{BAB04851-BAE4-4527-868E-A0DAEE0C5B2D}"/>
    <cellStyle name="Normal 173 5 18 2 2 5" xfId="24547" xr:uid="{741719A4-8CA8-46E3-AAC9-A69B2DA103D2}"/>
    <cellStyle name="Normal 173 5 18 2 3" xfId="1663" xr:uid="{0E3ACF02-B02D-4387-8D6A-DF06510A1121}"/>
    <cellStyle name="Normal 173 5 18 2 3 2" xfId="19370" xr:uid="{F2E2BB3F-C939-46CB-987F-69563311EBE9}"/>
    <cellStyle name="Normal 173 5 18 2 3 2 2" xfId="29719" xr:uid="{5137C915-E506-4DDB-9A98-554C54948A54}"/>
    <cellStyle name="Normal 173 5 18 2 3 3" xfId="24550" xr:uid="{0C82C533-B569-454C-9942-24911BEC4105}"/>
    <cellStyle name="Normal 173 5 18 2 4" xfId="1664" xr:uid="{DC4E3504-AE8D-4DC2-91AB-B6BF274A1435}"/>
    <cellStyle name="Normal 173 5 18 2 4 2" xfId="19371" xr:uid="{48F35D9C-208C-480A-BFCC-84AE2A713E94}"/>
    <cellStyle name="Normal 173 5 18 2 4 2 2" xfId="29720" xr:uid="{8414AAE3-FF99-4DF1-9F12-23DF7E1D7FF0}"/>
    <cellStyle name="Normal 173 5 18 2 4 3" xfId="24551" xr:uid="{AD3CFCAC-40AB-44C2-9A5B-B9B8BCCAFF2C}"/>
    <cellStyle name="Normal 173 5 18 2 5" xfId="19366" xr:uid="{D44AA996-0EF7-4640-B69D-3D7648FF7B74}"/>
    <cellStyle name="Normal 173 5 18 2 5 2" xfId="29715" xr:uid="{EEF68C9A-D3D1-44EF-8090-599448FBF0B8}"/>
    <cellStyle name="Normal 173 5 18 2 6" xfId="24546" xr:uid="{0D4A6623-94E9-4655-AFC8-90811675D88A}"/>
    <cellStyle name="Normal 173 5 18 3" xfId="1665" xr:uid="{75F5AC45-EB1A-47B9-9027-BB1F7B1B4BFC}"/>
    <cellStyle name="Normal 173 5 18 3 2" xfId="1666" xr:uid="{022C696F-970A-40CE-BA64-7CA9487F7C82}"/>
    <cellStyle name="Normal 173 5 18 3 2 2" xfId="19373" xr:uid="{CA3F9FD9-5E6D-42B6-8298-5398F640FCDE}"/>
    <cellStyle name="Normal 173 5 18 3 2 2 2" xfId="29722" xr:uid="{18728E83-B3E2-489A-968A-AF526EE1D70B}"/>
    <cellStyle name="Normal 173 5 18 3 2 3" xfId="24553" xr:uid="{24B31266-35C1-48C4-ADDF-B15E9FBCC37F}"/>
    <cellStyle name="Normal 173 5 18 3 3" xfId="1667" xr:uid="{581AF666-EB69-4A58-B341-5298A649A96D}"/>
    <cellStyle name="Normal 173 5 18 3 3 2" xfId="19374" xr:uid="{90B742BE-A4E9-4D9E-A13A-BD45579DBAE9}"/>
    <cellStyle name="Normal 173 5 18 3 3 2 2" xfId="29723" xr:uid="{4D700DA6-72E9-4902-9DC7-F67CA26BF1CB}"/>
    <cellStyle name="Normal 173 5 18 3 3 3" xfId="24554" xr:uid="{E0E37943-CDED-4158-ACBF-7228CD2DFF61}"/>
    <cellStyle name="Normal 173 5 18 3 4" xfId="19372" xr:uid="{83012E7D-F5F2-4EE9-8EEC-DED37AECCA39}"/>
    <cellStyle name="Normal 173 5 18 3 4 2" xfId="29721" xr:uid="{3BCC63ED-5E67-41AD-B28D-CA7A5E4922E3}"/>
    <cellStyle name="Normal 173 5 18 3 5" xfId="24552" xr:uid="{18F01614-C3F4-4271-9193-39053E2B0659}"/>
    <cellStyle name="Normal 173 5 18 4" xfId="1668" xr:uid="{8243707A-BBB0-4CED-953A-819390655ABA}"/>
    <cellStyle name="Normal 173 5 18 4 2" xfId="19375" xr:uid="{F9ED618E-2014-4F4C-998B-216230439E7B}"/>
    <cellStyle name="Normal 173 5 18 4 2 2" xfId="29724" xr:uid="{4EFA00B3-F608-4B58-880C-E15FF8242E3E}"/>
    <cellStyle name="Normal 173 5 18 4 3" xfId="24555" xr:uid="{E9670DCC-C11D-4E0A-BF51-6C711EEC360F}"/>
    <cellStyle name="Normal 173 5 18 5" xfId="1669" xr:uid="{3FF4D1E6-EBCF-4A70-972D-F1F34F8B2510}"/>
    <cellStyle name="Normal 173 5 18 5 2" xfId="19376" xr:uid="{554A6459-59F1-4543-B171-4616AD112D6F}"/>
    <cellStyle name="Normal 173 5 18 5 2 2" xfId="29725" xr:uid="{1FFEC23E-F758-4497-A88F-66C8043AE1E4}"/>
    <cellStyle name="Normal 173 5 18 5 3" xfId="24556" xr:uid="{9B3016E2-5222-48A2-95BF-D06F7934B020}"/>
    <cellStyle name="Normal 173 5 18 6" xfId="19365" xr:uid="{46164FA4-68A7-4DD5-B058-13E3C0A6ABD5}"/>
    <cellStyle name="Normal 173 5 18 6 2" xfId="29714" xr:uid="{B6336FD8-84A3-4D55-9F90-A00D43231C2B}"/>
    <cellStyle name="Normal 173 5 18 7" xfId="24545" xr:uid="{FEDB4331-A748-4FF0-AA67-F5E69E336F75}"/>
    <cellStyle name="Normal 173 5 19" xfId="1670" xr:uid="{2A8BFCEF-AEBD-4B9D-A82B-2C4028212B21}"/>
    <cellStyle name="Normal 173 5 19 2" xfId="1671" xr:uid="{184FC4C7-8CAB-4DBF-83D3-60DB5048D4B0}"/>
    <cellStyle name="Normal 173 5 19 2 2" xfId="1672" xr:uid="{A6C46761-E117-4F79-B75B-2D6FBAF1CE66}"/>
    <cellStyle name="Normal 173 5 19 2 2 2" xfId="1673" xr:uid="{4618F677-118B-4280-832F-BCCEF7D226D8}"/>
    <cellStyle name="Normal 173 5 19 2 2 2 2" xfId="19380" xr:uid="{C223C457-9696-45C4-B49B-B1FBF0494829}"/>
    <cellStyle name="Normal 173 5 19 2 2 2 2 2" xfId="29729" xr:uid="{3B0CD48D-1FBE-4778-B579-44C3233A7DC8}"/>
    <cellStyle name="Normal 173 5 19 2 2 2 3" xfId="24560" xr:uid="{DB48D337-DAAE-4B09-B333-06E3F68A7A53}"/>
    <cellStyle name="Normal 173 5 19 2 2 3" xfId="1674" xr:uid="{E52C9E88-F831-4FF1-8043-8112C590D03C}"/>
    <cellStyle name="Normal 173 5 19 2 2 3 2" xfId="19381" xr:uid="{1640F223-138B-4266-99BF-655022DD7491}"/>
    <cellStyle name="Normal 173 5 19 2 2 3 2 2" xfId="29730" xr:uid="{CEB5F116-521D-40E8-8351-1FAFF2016503}"/>
    <cellStyle name="Normal 173 5 19 2 2 3 3" xfId="24561" xr:uid="{51321278-2C26-4703-9DD2-6929B81BC857}"/>
    <cellStyle name="Normal 173 5 19 2 2 4" xfId="19379" xr:uid="{C3043735-BE46-4CEF-B4A8-001B6A225941}"/>
    <cellStyle name="Normal 173 5 19 2 2 4 2" xfId="29728" xr:uid="{2B6E98CA-9714-4FEF-88F3-3116C6135C0F}"/>
    <cellStyle name="Normal 173 5 19 2 2 5" xfId="24559" xr:uid="{9D4473A6-4CA3-406B-ACAB-57B2F49DC6BC}"/>
    <cellStyle name="Normal 173 5 19 2 3" xfId="1675" xr:uid="{804FD5ED-E45A-4105-82B4-517AB363007A}"/>
    <cellStyle name="Normal 173 5 19 2 3 2" xfId="19382" xr:uid="{2AEE0015-181B-43AC-AE83-474C23776602}"/>
    <cellStyle name="Normal 173 5 19 2 3 2 2" xfId="29731" xr:uid="{EE9F23A7-B1B1-4AC9-BE48-66CEC7442AA2}"/>
    <cellStyle name="Normal 173 5 19 2 3 3" xfId="24562" xr:uid="{743A42D1-B7F6-4366-A905-07C1572ACC84}"/>
    <cellStyle name="Normal 173 5 19 2 4" xfId="1676" xr:uid="{0CC19121-4DC2-404A-9BD4-C7D6FE6F5C0F}"/>
    <cellStyle name="Normal 173 5 19 2 4 2" xfId="19383" xr:uid="{2D265EF8-9DBD-4CC7-AAF0-ED3A60D0E153}"/>
    <cellStyle name="Normal 173 5 19 2 4 2 2" xfId="29732" xr:uid="{AA01972E-4A13-4FCC-8878-5FBAE2A3366F}"/>
    <cellStyle name="Normal 173 5 19 2 4 3" xfId="24563" xr:uid="{753E6FA7-495C-460C-A2A7-8127D80B3064}"/>
    <cellStyle name="Normal 173 5 19 2 5" xfId="19378" xr:uid="{8451A426-900D-4EA6-970B-7BA6AB7C3880}"/>
    <cellStyle name="Normal 173 5 19 2 5 2" xfId="29727" xr:uid="{EDA2248F-FD39-4DF5-AE56-972CD9A6FFC3}"/>
    <cellStyle name="Normal 173 5 19 2 6" xfId="24558" xr:uid="{A59C351D-8168-430B-8BAD-683CB0A7C64A}"/>
    <cellStyle name="Normal 173 5 19 3" xfId="1677" xr:uid="{FDF1981D-144D-4BEF-AD5B-D2FCF8496BF9}"/>
    <cellStyle name="Normal 173 5 19 3 2" xfId="1678" xr:uid="{4A6946C9-C427-44E8-8E4C-1976636CEBF1}"/>
    <cellStyle name="Normal 173 5 19 3 2 2" xfId="19385" xr:uid="{15A2B952-09FB-4FEC-A25E-CF29D56E5768}"/>
    <cellStyle name="Normal 173 5 19 3 2 2 2" xfId="29734" xr:uid="{0645A398-65FC-40EA-9AEA-8DEA57922B56}"/>
    <cellStyle name="Normal 173 5 19 3 2 3" xfId="24565" xr:uid="{D08BC03A-836E-42FE-B577-0C3AC95D41A2}"/>
    <cellStyle name="Normal 173 5 19 3 3" xfId="1679" xr:uid="{B16074A2-B9D1-46FE-8047-37ED38021FB9}"/>
    <cellStyle name="Normal 173 5 19 3 3 2" xfId="19386" xr:uid="{E706884D-A9BE-4572-BE6B-42B4E90DB6C6}"/>
    <cellStyle name="Normal 173 5 19 3 3 2 2" xfId="29735" xr:uid="{04273DDD-C1E8-4B81-BA6F-CAA2B394BB57}"/>
    <cellStyle name="Normal 173 5 19 3 3 3" xfId="24566" xr:uid="{BC038876-B5A6-4C53-87C2-4F5820736DFE}"/>
    <cellStyle name="Normal 173 5 19 3 4" xfId="19384" xr:uid="{2B98868F-94A9-4F4A-843C-C6D40C11EDA1}"/>
    <cellStyle name="Normal 173 5 19 3 4 2" xfId="29733" xr:uid="{B3C355DB-B5BA-4198-8432-2E215CF101B2}"/>
    <cellStyle name="Normal 173 5 19 3 5" xfId="24564" xr:uid="{54A840E1-2C1A-4567-840C-8499AAB2684B}"/>
    <cellStyle name="Normal 173 5 19 4" xfId="1680" xr:uid="{6BEC2DC3-ECA7-4D0E-8328-0E58D4EDB04B}"/>
    <cellStyle name="Normal 173 5 19 4 2" xfId="19387" xr:uid="{377DE540-28D8-44E5-B8D4-1FD44F0E5A8C}"/>
    <cellStyle name="Normal 173 5 19 4 2 2" xfId="29736" xr:uid="{785A6D5E-56CB-4CB2-A2D9-30A593A89E8A}"/>
    <cellStyle name="Normal 173 5 19 4 3" xfId="24567" xr:uid="{31CED390-D53F-4798-9519-AC7CF3DBF8FF}"/>
    <cellStyle name="Normal 173 5 19 5" xfId="1681" xr:uid="{540A2D72-2514-4641-8C32-BA065E33CF07}"/>
    <cellStyle name="Normal 173 5 19 5 2" xfId="19388" xr:uid="{BDFB48E7-FEC8-4EA5-A78E-A93B096CAC05}"/>
    <cellStyle name="Normal 173 5 19 5 2 2" xfId="29737" xr:uid="{F8E78CBB-054A-451C-89E4-84127790E334}"/>
    <cellStyle name="Normal 173 5 19 5 3" xfId="24568" xr:uid="{5598D5C8-7C98-40EB-97A4-566D7233D838}"/>
    <cellStyle name="Normal 173 5 19 6" xfId="19377" xr:uid="{64F5409B-BC98-4487-9D59-2F6F10E5B9A2}"/>
    <cellStyle name="Normal 173 5 19 6 2" xfId="29726" xr:uid="{380CBDEE-5593-4962-A754-3F06E9FAB742}"/>
    <cellStyle name="Normal 173 5 19 7" xfId="24557" xr:uid="{9F9E1847-D66A-4D3E-A21C-CEF81AF25E22}"/>
    <cellStyle name="Normal 173 5 2" xfId="1682" xr:uid="{63D23AF5-CCF9-488B-8684-AB1C7EA8E3AA}"/>
    <cellStyle name="Normal 173 5 2 2" xfId="1683" xr:uid="{237F1D72-60D2-4BFF-BF0F-1A2CA820ADDA}"/>
    <cellStyle name="Normal 173 5 2 2 2" xfId="1684" xr:uid="{BE0A338F-CE13-4977-8044-B6B155C2D4B9}"/>
    <cellStyle name="Normal 173 5 2 2 2 2" xfId="1685" xr:uid="{B93CCC4E-932B-4372-A152-CD67FFB17384}"/>
    <cellStyle name="Normal 173 5 2 2 2 2 2" xfId="19392" xr:uid="{C6B4DDCC-E525-4B3B-82DB-B8EA688E8C0E}"/>
    <cellStyle name="Normal 173 5 2 2 2 2 2 2" xfId="29741" xr:uid="{B802E3FE-442D-4AA1-99A8-8CBCF6993CB7}"/>
    <cellStyle name="Normal 173 5 2 2 2 2 3" xfId="24572" xr:uid="{B5864C65-B43B-474C-B677-F75D4B6B2248}"/>
    <cellStyle name="Normal 173 5 2 2 2 3" xfId="1686" xr:uid="{392F699B-67C8-4021-A917-0ACFB22F1193}"/>
    <cellStyle name="Normal 173 5 2 2 2 3 2" xfId="19393" xr:uid="{0F9F16F7-456D-4854-873E-6745D455FFA5}"/>
    <cellStyle name="Normal 173 5 2 2 2 3 2 2" xfId="29742" xr:uid="{917DF7A5-25D9-4939-98EA-BF59AFA3E927}"/>
    <cellStyle name="Normal 173 5 2 2 2 3 3" xfId="24573" xr:uid="{EDF61125-1FA3-4F39-ACBA-1DDDEE229E7D}"/>
    <cellStyle name="Normal 173 5 2 2 2 4" xfId="19391" xr:uid="{C9E38D4E-8867-4864-B156-D8E8AE5A7245}"/>
    <cellStyle name="Normal 173 5 2 2 2 4 2" xfId="29740" xr:uid="{79359E47-3076-4E6B-BA7C-00754F2413FF}"/>
    <cellStyle name="Normal 173 5 2 2 2 5" xfId="24571" xr:uid="{97B9BF57-A7D7-40F4-9435-22DDCD0F56D9}"/>
    <cellStyle name="Normal 173 5 2 2 3" xfId="1687" xr:uid="{BA0AB912-B723-42AE-B759-ACBA0427FDEE}"/>
    <cellStyle name="Normal 173 5 2 2 3 2" xfId="19394" xr:uid="{5BB7D086-D986-48B5-990E-AB09A4597436}"/>
    <cellStyle name="Normal 173 5 2 2 3 2 2" xfId="29743" xr:uid="{4DA33023-1174-4FBB-B2A9-EF65E0E61CE5}"/>
    <cellStyle name="Normal 173 5 2 2 3 3" xfId="24574" xr:uid="{E8AD0127-56CD-4E64-82DB-530755C82551}"/>
    <cellStyle name="Normal 173 5 2 2 4" xfId="1688" xr:uid="{F562DCD4-BDD6-4F9B-8D3B-91FFACBDDE34}"/>
    <cellStyle name="Normal 173 5 2 2 4 2" xfId="19395" xr:uid="{3EEED3EB-20D0-4E0D-BC35-D892FCC5FE56}"/>
    <cellStyle name="Normal 173 5 2 2 4 2 2" xfId="29744" xr:uid="{F849D775-A4C0-4775-B041-E1A74B04B669}"/>
    <cellStyle name="Normal 173 5 2 2 4 3" xfId="24575" xr:uid="{F27C7086-9244-4A10-A9E4-00EA38E3C25D}"/>
    <cellStyle name="Normal 173 5 2 2 5" xfId="19390" xr:uid="{1B8F13A4-92A7-453A-A8C6-A08C4BB4CC5E}"/>
    <cellStyle name="Normal 173 5 2 2 5 2" xfId="29739" xr:uid="{237137DE-40DF-4229-ABFA-B2AE272952B4}"/>
    <cellStyle name="Normal 173 5 2 2 6" xfId="24570" xr:uid="{884B942D-D4A7-4460-894A-187073215E33}"/>
    <cellStyle name="Normal 173 5 2 3" xfId="1689" xr:uid="{B96D9402-E426-4613-A90E-1C556D81EB61}"/>
    <cellStyle name="Normal 173 5 2 3 2" xfId="1690" xr:uid="{74C7698D-B305-473D-A7DB-C74222BB2E52}"/>
    <cellStyle name="Normal 173 5 2 3 2 2" xfId="19397" xr:uid="{6F9CB6BB-DDDE-4BA2-8CB0-6947CB718AD5}"/>
    <cellStyle name="Normal 173 5 2 3 2 2 2" xfId="29746" xr:uid="{5AA5B62A-94F2-478A-B628-91B79A6154BF}"/>
    <cellStyle name="Normal 173 5 2 3 2 3" xfId="24577" xr:uid="{F23CBC25-A146-4613-9D05-9A115516C714}"/>
    <cellStyle name="Normal 173 5 2 3 3" xfId="1691" xr:uid="{0A9DA98C-0F87-4071-8E8C-85D142353812}"/>
    <cellStyle name="Normal 173 5 2 3 3 2" xfId="19398" xr:uid="{19A37E13-24FF-454B-9798-F15700CECAC2}"/>
    <cellStyle name="Normal 173 5 2 3 3 2 2" xfId="29747" xr:uid="{E87B07B3-C750-47F8-8B6A-0EDA3384D4DD}"/>
    <cellStyle name="Normal 173 5 2 3 3 3" xfId="24578" xr:uid="{08214F73-9B33-4414-B580-C992B49E214A}"/>
    <cellStyle name="Normal 173 5 2 3 4" xfId="19396" xr:uid="{722D9022-F444-438F-932F-250C17BE9F71}"/>
    <cellStyle name="Normal 173 5 2 3 4 2" xfId="29745" xr:uid="{146EBCE0-87A9-4CF7-B465-B6164CC57516}"/>
    <cellStyle name="Normal 173 5 2 3 5" xfId="24576" xr:uid="{E960D5C7-B600-4BEE-8FE7-ADB733AA8678}"/>
    <cellStyle name="Normal 173 5 2 4" xfId="1692" xr:uid="{24C8C80D-1753-4F90-A296-D8BBF65EA0C7}"/>
    <cellStyle name="Normal 173 5 2 4 2" xfId="19399" xr:uid="{30C6326E-912D-4DF7-87BB-DA7354026A06}"/>
    <cellStyle name="Normal 173 5 2 4 2 2" xfId="29748" xr:uid="{3E4B764C-DD5A-4E7C-B43F-E134A6E79D20}"/>
    <cellStyle name="Normal 173 5 2 4 3" xfId="24579" xr:uid="{D0794D6E-7F12-442A-AA09-5FCD5C2C93A0}"/>
    <cellStyle name="Normal 173 5 2 5" xfId="1693" xr:uid="{109B7CDD-7A4F-4397-B860-FA459E481A95}"/>
    <cellStyle name="Normal 173 5 2 5 2" xfId="19400" xr:uid="{00FC7E97-95C9-42F0-848A-B98EE84E41C7}"/>
    <cellStyle name="Normal 173 5 2 5 2 2" xfId="29749" xr:uid="{91B3EB7D-97BB-4F8C-8A3F-850AF9189224}"/>
    <cellStyle name="Normal 173 5 2 5 3" xfId="24580" xr:uid="{0119D48D-3D35-4707-8A24-A158F59C1BE9}"/>
    <cellStyle name="Normal 173 5 2 6" xfId="19389" xr:uid="{25C64063-D234-4C01-B7F8-10492656F78C}"/>
    <cellStyle name="Normal 173 5 2 6 2" xfId="29738" xr:uid="{91C8E263-C82F-4E68-8837-9BF7D308ED93}"/>
    <cellStyle name="Normal 173 5 2 7" xfId="24569" xr:uid="{FD268692-2B27-4FE0-8651-3ED3BE313F6D}"/>
    <cellStyle name="Normal 173 5 20" xfId="1694" xr:uid="{F58A5970-9A40-4454-AF22-E8B9C1FBEF2D}"/>
    <cellStyle name="Normal 173 5 20 2" xfId="1695" xr:uid="{D7FCF828-73F3-4D21-B5B0-695215B2B4DA}"/>
    <cellStyle name="Normal 173 5 20 2 2" xfId="1696" xr:uid="{5CFBEEAE-CB72-460E-AD0D-33B228B2C10A}"/>
    <cellStyle name="Normal 173 5 20 2 2 2" xfId="19403" xr:uid="{E20E2056-F02A-459B-BC97-9E35D284E39C}"/>
    <cellStyle name="Normal 173 5 20 2 2 2 2" xfId="29752" xr:uid="{53076814-9717-46F5-8073-B24F47F3F190}"/>
    <cellStyle name="Normal 173 5 20 2 2 3" xfId="24583" xr:uid="{6EA3D442-5EA8-4515-919A-E4019DF6BA36}"/>
    <cellStyle name="Normal 173 5 20 2 3" xfId="1697" xr:uid="{8D3C228E-D906-4433-B352-0235C581A9B7}"/>
    <cellStyle name="Normal 173 5 20 2 3 2" xfId="19404" xr:uid="{FFDB4E51-A2A1-4DC3-89CB-EFA1A15AD03C}"/>
    <cellStyle name="Normal 173 5 20 2 3 2 2" xfId="29753" xr:uid="{0E4468D8-7F1D-4627-A45B-A83D424F5172}"/>
    <cellStyle name="Normal 173 5 20 2 3 3" xfId="24584" xr:uid="{B045FDE9-6D33-49CA-9A0E-D6E739606CF8}"/>
    <cellStyle name="Normal 173 5 20 2 4" xfId="19402" xr:uid="{A8CADC18-74DD-4531-8F31-76662E0ED650}"/>
    <cellStyle name="Normal 173 5 20 2 4 2" xfId="29751" xr:uid="{887C0675-FD7F-45D1-9F62-9BBD3FEE5DAD}"/>
    <cellStyle name="Normal 173 5 20 2 5" xfId="24582" xr:uid="{CEC9B034-0EDF-44F6-9A46-D9C16D24D782}"/>
    <cellStyle name="Normal 173 5 20 3" xfId="1698" xr:uid="{9B443E5E-654A-4F42-9A71-1184DBFA5264}"/>
    <cellStyle name="Normal 173 5 20 3 2" xfId="19405" xr:uid="{6E2B8033-DD42-4FEF-A32D-DA232499E509}"/>
    <cellStyle name="Normal 173 5 20 3 2 2" xfId="29754" xr:uid="{CADFF13A-05A4-44D5-A7B6-357A219AFB6F}"/>
    <cellStyle name="Normal 173 5 20 3 3" xfId="24585" xr:uid="{4F585061-A794-413A-B109-43CBCDE64DC7}"/>
    <cellStyle name="Normal 173 5 20 4" xfId="1699" xr:uid="{B3AE9393-B3E4-42DB-AF66-7F85B07DAD9A}"/>
    <cellStyle name="Normal 173 5 20 4 2" xfId="19406" xr:uid="{462C7918-591A-4A60-9BE4-7260FCF87C3B}"/>
    <cellStyle name="Normal 173 5 20 4 2 2" xfId="29755" xr:uid="{164EAA30-9CDD-48ED-8F6E-C36B551909B7}"/>
    <cellStyle name="Normal 173 5 20 4 3" xfId="24586" xr:uid="{63321926-BEBE-463B-A36B-98090208C8D9}"/>
    <cellStyle name="Normal 173 5 20 5" xfId="19401" xr:uid="{73FB329D-40A7-4181-AB5A-CC9A7BBAA3F7}"/>
    <cellStyle name="Normal 173 5 20 5 2" xfId="29750" xr:uid="{88C740D1-936E-44ED-BC14-D9D6BE175DE1}"/>
    <cellStyle name="Normal 173 5 20 6" xfId="24581" xr:uid="{EEB1B662-AF79-467D-ACBD-F77F181867C1}"/>
    <cellStyle name="Normal 173 5 21" xfId="1700" xr:uid="{DFAE9991-3655-400F-962C-9C4F10D38AF1}"/>
    <cellStyle name="Normal 173 5 21 2" xfId="1701" xr:uid="{A981A037-D03C-4CE8-A2E8-D1BF6BCD9EE3}"/>
    <cellStyle name="Normal 173 5 21 2 2" xfId="19408" xr:uid="{AAE2073F-A3B9-4838-A0ED-25E52A64CC7C}"/>
    <cellStyle name="Normal 173 5 21 2 2 2" xfId="29757" xr:uid="{68F563FC-06D0-498B-AE4D-6802E29669E2}"/>
    <cellStyle name="Normal 173 5 21 2 3" xfId="24588" xr:uid="{81C782CA-8663-4D5F-87BA-85E172E2C7D7}"/>
    <cellStyle name="Normal 173 5 21 3" xfId="1702" xr:uid="{199BE7B9-FFF4-4AEF-B774-EC13808853D2}"/>
    <cellStyle name="Normal 173 5 21 3 2" xfId="19409" xr:uid="{E72B9295-D160-4C53-B68A-9D8821043A44}"/>
    <cellStyle name="Normal 173 5 21 3 2 2" xfId="29758" xr:uid="{B49A9C60-4F06-4ED7-A66D-ABE8226B5B30}"/>
    <cellStyle name="Normal 173 5 21 3 3" xfId="24589" xr:uid="{263EC2B2-93EC-4B64-B55D-E441E3B85C4F}"/>
    <cellStyle name="Normal 173 5 21 4" xfId="19407" xr:uid="{932532DF-CDF0-46D0-B34A-854142C25CA9}"/>
    <cellStyle name="Normal 173 5 21 4 2" xfId="29756" xr:uid="{6C33294A-6537-49C6-9223-6B474341AD2E}"/>
    <cellStyle name="Normal 173 5 21 5" xfId="24587" xr:uid="{AE1F86B6-9A9B-4D2B-B22F-5506CFDE42EB}"/>
    <cellStyle name="Normal 173 5 22" xfId="1703" xr:uid="{6FBFBD79-FDAA-4889-BDCC-F3EB1591591E}"/>
    <cellStyle name="Normal 173 5 22 2" xfId="19410" xr:uid="{0A161568-A947-429F-A9E2-09521CE1D070}"/>
    <cellStyle name="Normal 173 5 22 2 2" xfId="29759" xr:uid="{DDAB6286-F327-48D5-912F-96B9210ACEB1}"/>
    <cellStyle name="Normal 173 5 22 3" xfId="24590" xr:uid="{C61C1A8B-4835-4B46-AD7C-F7CEBB76D4E8}"/>
    <cellStyle name="Normal 173 5 23" xfId="1704" xr:uid="{A06367EA-7D82-4116-8D2F-60FA83D3D43E}"/>
    <cellStyle name="Normal 173 5 23 2" xfId="19411" xr:uid="{2F7F5018-93EA-4B0B-B38C-7B2B86CB9638}"/>
    <cellStyle name="Normal 173 5 23 2 2" xfId="29760" xr:uid="{EECA4289-FB0E-4E7A-9435-BC8E5534504F}"/>
    <cellStyle name="Normal 173 5 23 3" xfId="24591" xr:uid="{9DAD7A9A-A32E-4865-B8BA-61E3A8ED6C4E}"/>
    <cellStyle name="Normal 173 5 24" xfId="19268" xr:uid="{A890E5F5-0B31-4190-8699-351141A791C8}"/>
    <cellStyle name="Normal 173 5 24 2" xfId="29617" xr:uid="{852206D4-8C75-4CFC-B2DD-F9E1DCC8AAEE}"/>
    <cellStyle name="Normal 173 5 25" xfId="24448" xr:uid="{D65D8172-BCEF-4A15-B2EB-6AFC63C94D58}"/>
    <cellStyle name="Normal 173 5 3" xfId="1705" xr:uid="{24D881F8-7CA5-4466-A26C-1F7F729C892C}"/>
    <cellStyle name="Normal 173 5 3 2" xfId="1706" xr:uid="{00CF70D7-E971-4E01-BE58-DA5EB226F226}"/>
    <cellStyle name="Normal 173 5 3 2 2" xfId="1707" xr:uid="{965E8C3F-C264-4E31-80E7-3C8D4CB0C59E}"/>
    <cellStyle name="Normal 173 5 3 2 2 2" xfId="1708" xr:uid="{EBBC0D86-A876-4433-8A01-A90177EF6435}"/>
    <cellStyle name="Normal 173 5 3 2 2 2 2" xfId="19415" xr:uid="{42E5B8EC-B5C0-4D20-80CB-A71EB7C75B49}"/>
    <cellStyle name="Normal 173 5 3 2 2 2 2 2" xfId="29764" xr:uid="{0730F31B-3AA4-4EDE-B2E3-C572E7075AD5}"/>
    <cellStyle name="Normal 173 5 3 2 2 2 3" xfId="24595" xr:uid="{EC196D54-3606-41F8-B81B-179203CB8A76}"/>
    <cellStyle name="Normal 173 5 3 2 2 3" xfId="1709" xr:uid="{DD72E8F7-193E-47E8-9480-084F63D0D86F}"/>
    <cellStyle name="Normal 173 5 3 2 2 3 2" xfId="19416" xr:uid="{97ACB6D5-E2F4-4365-AEC1-5507A2445665}"/>
    <cellStyle name="Normal 173 5 3 2 2 3 2 2" xfId="29765" xr:uid="{B0C56C27-4653-4F3C-BF59-13F258B81E36}"/>
    <cellStyle name="Normal 173 5 3 2 2 3 3" xfId="24596" xr:uid="{7DAB3B6D-581C-449E-ACFD-A0519BBAC5A0}"/>
    <cellStyle name="Normal 173 5 3 2 2 4" xfId="19414" xr:uid="{7991D90E-A650-4B47-BE73-58D1651C598A}"/>
    <cellStyle name="Normal 173 5 3 2 2 4 2" xfId="29763" xr:uid="{EF282B57-8DF5-454B-9079-766CE30C5FBC}"/>
    <cellStyle name="Normal 173 5 3 2 2 5" xfId="24594" xr:uid="{3FF7FCF2-BF00-491E-9945-95A760F8000E}"/>
    <cellStyle name="Normal 173 5 3 2 3" xfId="1710" xr:uid="{3DF92ED4-D513-479B-BBFB-4353FD1E9714}"/>
    <cellStyle name="Normal 173 5 3 2 3 2" xfId="19417" xr:uid="{4410637D-6B42-4116-A2BE-D80D60EAF889}"/>
    <cellStyle name="Normal 173 5 3 2 3 2 2" xfId="29766" xr:uid="{A4DD3A26-D6FF-435F-896C-F5E885F5D32C}"/>
    <cellStyle name="Normal 173 5 3 2 3 3" xfId="24597" xr:uid="{9E944B0A-EAB3-4928-B6F3-C8D1E1D8881C}"/>
    <cellStyle name="Normal 173 5 3 2 4" xfId="1711" xr:uid="{AEA92BA6-F2D8-4814-A6A6-A19F8F2A7AEA}"/>
    <cellStyle name="Normal 173 5 3 2 4 2" xfId="19418" xr:uid="{6154CC33-B942-4595-86D8-9244269A5A88}"/>
    <cellStyle name="Normal 173 5 3 2 4 2 2" xfId="29767" xr:uid="{B0409DD8-83E9-4452-83D9-E8B9EC2B5D4A}"/>
    <cellStyle name="Normal 173 5 3 2 4 3" xfId="24598" xr:uid="{C7F067CF-CC5E-4A5D-9A3A-3F1260B336D0}"/>
    <cellStyle name="Normal 173 5 3 2 5" xfId="19413" xr:uid="{616D8099-D393-4892-AD3D-5987DA0A65B7}"/>
    <cellStyle name="Normal 173 5 3 2 5 2" xfId="29762" xr:uid="{2BDC66DD-FEAE-45C5-AA02-6102D733BF16}"/>
    <cellStyle name="Normal 173 5 3 2 6" xfId="24593" xr:uid="{8227ED89-F6CE-4274-8988-8738097DE53A}"/>
    <cellStyle name="Normal 173 5 3 3" xfId="1712" xr:uid="{F397369B-3D45-4573-8600-F990A702AD3C}"/>
    <cellStyle name="Normal 173 5 3 3 2" xfId="1713" xr:uid="{17C591CD-DE4A-421A-8179-555255A35FD6}"/>
    <cellStyle name="Normal 173 5 3 3 2 2" xfId="19420" xr:uid="{349BA300-34A6-4B16-9379-9CD5BF81A884}"/>
    <cellStyle name="Normal 173 5 3 3 2 2 2" xfId="29769" xr:uid="{9E8B1A29-ECFB-46EB-9A66-584F2E25661C}"/>
    <cellStyle name="Normal 173 5 3 3 2 3" xfId="24600" xr:uid="{679350B3-3A91-4F03-8956-134F9BA4BBB0}"/>
    <cellStyle name="Normal 173 5 3 3 3" xfId="1714" xr:uid="{6EF0ACF9-5F4D-4DFE-859F-12F54E8AE980}"/>
    <cellStyle name="Normal 173 5 3 3 3 2" xfId="19421" xr:uid="{37E710CF-9923-4FB4-A358-5B010849CB7B}"/>
    <cellStyle name="Normal 173 5 3 3 3 2 2" xfId="29770" xr:uid="{C574AE24-1F68-4FBA-8387-971412972BCC}"/>
    <cellStyle name="Normal 173 5 3 3 3 3" xfId="24601" xr:uid="{38D76DE9-6AD3-4845-ABBA-94995A1537EC}"/>
    <cellStyle name="Normal 173 5 3 3 4" xfId="19419" xr:uid="{0E239907-60A9-4404-A875-D17E4E1FC915}"/>
    <cellStyle name="Normal 173 5 3 3 4 2" xfId="29768" xr:uid="{327DEFB9-E57D-45A1-9270-5985EE092488}"/>
    <cellStyle name="Normal 173 5 3 3 5" xfId="24599" xr:uid="{92FA4FCA-4B70-4B6D-8EBE-CFEF7A2B3745}"/>
    <cellStyle name="Normal 173 5 3 4" xfId="1715" xr:uid="{3896CA88-E10A-4328-8CB2-362B727DD48E}"/>
    <cellStyle name="Normal 173 5 3 4 2" xfId="19422" xr:uid="{2CCFC453-DC96-407B-8283-442B256CC036}"/>
    <cellStyle name="Normal 173 5 3 4 2 2" xfId="29771" xr:uid="{E5FA0B6F-F62B-499F-84D4-2CE1D635BCCF}"/>
    <cellStyle name="Normal 173 5 3 4 3" xfId="24602" xr:uid="{5B638CCF-1F69-4339-9DE1-49B738779457}"/>
    <cellStyle name="Normal 173 5 3 5" xfId="1716" xr:uid="{8F0287A3-5C1B-492B-B9CB-7E566EB9E28A}"/>
    <cellStyle name="Normal 173 5 3 5 2" xfId="19423" xr:uid="{9C3E57E1-5A15-410F-8798-2C9DFF39EB32}"/>
    <cellStyle name="Normal 173 5 3 5 2 2" xfId="29772" xr:uid="{1E0C4048-5413-4DF1-BEE9-E4A9C0DC7BFE}"/>
    <cellStyle name="Normal 173 5 3 5 3" xfId="24603" xr:uid="{290606BB-CBA2-4C34-9500-C60739899EC5}"/>
    <cellStyle name="Normal 173 5 3 6" xfId="19412" xr:uid="{71D8BB79-E72F-4A10-AB22-93F5CFBC5940}"/>
    <cellStyle name="Normal 173 5 3 6 2" xfId="29761" xr:uid="{C87CC326-E84B-440D-9A2B-F6B5DE5B521F}"/>
    <cellStyle name="Normal 173 5 3 7" xfId="24592" xr:uid="{59B0AF41-1FC5-430A-B307-F1EA8CB11AE4}"/>
    <cellStyle name="Normal 173 5 4" xfId="1717" xr:uid="{B0848C8A-A5E5-41C6-8D97-6AED31D642E3}"/>
    <cellStyle name="Normal 173 5 4 2" xfId="1718" xr:uid="{05E1CD52-FFF4-418F-A114-85C9E9B279E9}"/>
    <cellStyle name="Normal 173 5 4 2 2" xfId="1719" xr:uid="{026E292B-9249-476F-971F-AF017EDA4647}"/>
    <cellStyle name="Normal 173 5 4 2 2 2" xfId="1720" xr:uid="{7EEA23E6-705E-4792-A99B-0F7905A6CB98}"/>
    <cellStyle name="Normal 173 5 4 2 2 2 2" xfId="19427" xr:uid="{C37DB166-CD2D-4725-B7F0-9D9AAFC0484A}"/>
    <cellStyle name="Normal 173 5 4 2 2 2 2 2" xfId="29776" xr:uid="{F9FDFB41-971B-4371-822A-8A7EFF9F584A}"/>
    <cellStyle name="Normal 173 5 4 2 2 2 3" xfId="24607" xr:uid="{682B7D99-898D-470C-85AD-38AE42281333}"/>
    <cellStyle name="Normal 173 5 4 2 2 3" xfId="1721" xr:uid="{CA077AC4-C9F9-43F0-8FF7-2D2155D9D0A3}"/>
    <cellStyle name="Normal 173 5 4 2 2 3 2" xfId="19428" xr:uid="{A77F83D7-29DB-4184-BCF6-9D1C592E6B98}"/>
    <cellStyle name="Normal 173 5 4 2 2 3 2 2" xfId="29777" xr:uid="{340AFDDD-235C-42E1-A937-CC55D2C2F5AA}"/>
    <cellStyle name="Normal 173 5 4 2 2 3 3" xfId="24608" xr:uid="{3B3C1B07-4323-4F2B-BE6B-8E0D4B393FD4}"/>
    <cellStyle name="Normal 173 5 4 2 2 4" xfId="19426" xr:uid="{109C4FA8-0910-46FF-9980-C9880D67B2F9}"/>
    <cellStyle name="Normal 173 5 4 2 2 4 2" xfId="29775" xr:uid="{AB9548EC-FFB1-4273-95C3-0FEF19699E8A}"/>
    <cellStyle name="Normal 173 5 4 2 2 5" xfId="24606" xr:uid="{BC9F5C32-0197-4913-AC73-F06AF29163C1}"/>
    <cellStyle name="Normal 173 5 4 2 3" xfId="1722" xr:uid="{3E82EC18-EAA1-45C7-83A2-112A11B488FE}"/>
    <cellStyle name="Normal 173 5 4 2 3 2" xfId="19429" xr:uid="{25DDCB6C-7511-4388-9D8D-B593FCFF8BE6}"/>
    <cellStyle name="Normal 173 5 4 2 3 2 2" xfId="29778" xr:uid="{21B05038-0CAA-4438-9E5A-75E7F1EAA136}"/>
    <cellStyle name="Normal 173 5 4 2 3 3" xfId="24609" xr:uid="{0BF7A896-09EB-499D-BD5E-F08A9BEB06B9}"/>
    <cellStyle name="Normal 173 5 4 2 4" xfId="1723" xr:uid="{84799AB3-5C5F-4D98-BB6D-37106BEE0163}"/>
    <cellStyle name="Normal 173 5 4 2 4 2" xfId="19430" xr:uid="{9B71B18F-234A-4F15-8C8A-88E9C24D7FF8}"/>
    <cellStyle name="Normal 173 5 4 2 4 2 2" xfId="29779" xr:uid="{6980F5B4-40EE-4869-A55A-4515FBCC354A}"/>
    <cellStyle name="Normal 173 5 4 2 4 3" xfId="24610" xr:uid="{569AF6F4-9B09-4FBC-B725-DB7C2B008FB7}"/>
    <cellStyle name="Normal 173 5 4 2 5" xfId="19425" xr:uid="{088F9BE7-9619-4D12-B120-D54DFAF88E39}"/>
    <cellStyle name="Normal 173 5 4 2 5 2" xfId="29774" xr:uid="{9BF95412-3942-41BA-853F-4F9CFFB18AA4}"/>
    <cellStyle name="Normal 173 5 4 2 6" xfId="24605" xr:uid="{3AB219D8-F443-41CA-B4E5-EEFC576D4428}"/>
    <cellStyle name="Normal 173 5 4 3" xfId="1724" xr:uid="{FF790BDB-0FAE-43D1-885E-78D6AF364162}"/>
    <cellStyle name="Normal 173 5 4 3 2" xfId="1725" xr:uid="{2010FD40-738C-4FFE-A0CA-0C6DD4BACEB3}"/>
    <cellStyle name="Normal 173 5 4 3 2 2" xfId="19432" xr:uid="{43879F10-2660-484E-A520-0DF96672A182}"/>
    <cellStyle name="Normal 173 5 4 3 2 2 2" xfId="29781" xr:uid="{FF349DFF-D7CC-46F9-A7F0-233CCD311F96}"/>
    <cellStyle name="Normal 173 5 4 3 2 3" xfId="24612" xr:uid="{88A00ED9-3363-4755-87F1-F90DE67238EA}"/>
    <cellStyle name="Normal 173 5 4 3 3" xfId="1726" xr:uid="{2C41508D-43FE-4010-8043-F55DD7A01D90}"/>
    <cellStyle name="Normal 173 5 4 3 3 2" xfId="19433" xr:uid="{7E3C75A9-226E-4B92-B89C-A0C3F2C4E883}"/>
    <cellStyle name="Normal 173 5 4 3 3 2 2" xfId="29782" xr:uid="{B0FD9D18-E571-487E-83B9-00BF91708830}"/>
    <cellStyle name="Normal 173 5 4 3 3 3" xfId="24613" xr:uid="{0ADFEDF8-B31E-427B-A102-F4C13EC536A3}"/>
    <cellStyle name="Normal 173 5 4 3 4" xfId="19431" xr:uid="{68F0C850-959F-4FCE-A58D-21C79162B06E}"/>
    <cellStyle name="Normal 173 5 4 3 4 2" xfId="29780" xr:uid="{955E935F-FC2F-41D2-BBFB-0A0AE4843D1B}"/>
    <cellStyle name="Normal 173 5 4 3 5" xfId="24611" xr:uid="{8C07F5F9-5602-4C68-882A-759515B49A36}"/>
    <cellStyle name="Normal 173 5 4 4" xfId="1727" xr:uid="{04CCF3FE-6D4E-43D1-8383-E6DE8A354B17}"/>
    <cellStyle name="Normal 173 5 4 4 2" xfId="19434" xr:uid="{FC35BF1D-E2D3-4625-A2E3-70D1FE75512F}"/>
    <cellStyle name="Normal 173 5 4 4 2 2" xfId="29783" xr:uid="{9D73753D-5163-4C0C-A691-5E89663B35A5}"/>
    <cellStyle name="Normal 173 5 4 4 3" xfId="24614" xr:uid="{9A622A78-1E89-41DA-8720-7BEED3E216B3}"/>
    <cellStyle name="Normal 173 5 4 5" xfId="1728" xr:uid="{60562CE5-A566-4FC6-82CE-F7A969761D90}"/>
    <cellStyle name="Normal 173 5 4 5 2" xfId="19435" xr:uid="{60C9339D-9211-4A57-9970-59851B767550}"/>
    <cellStyle name="Normal 173 5 4 5 2 2" xfId="29784" xr:uid="{238FAB84-6F6A-474F-95CA-E2F06A54C403}"/>
    <cellStyle name="Normal 173 5 4 5 3" xfId="24615" xr:uid="{7CD64D5F-C240-4340-93E6-A98DBAF43BC6}"/>
    <cellStyle name="Normal 173 5 4 6" xfId="19424" xr:uid="{7755ED2A-61F4-411B-A142-354E864ED4C1}"/>
    <cellStyle name="Normal 173 5 4 6 2" xfId="29773" xr:uid="{1A9BB828-8440-4E12-99EE-DC3710F8555B}"/>
    <cellStyle name="Normal 173 5 4 7" xfId="24604" xr:uid="{54861588-8543-4D62-ACEB-D7EB14E181A6}"/>
    <cellStyle name="Normal 173 5 5" xfId="1729" xr:uid="{C3C065D0-109B-43A1-96C2-E83B9DEC428F}"/>
    <cellStyle name="Normal 173 5 5 2" xfId="1730" xr:uid="{7A82E37C-5398-435E-B089-9582E2440654}"/>
    <cellStyle name="Normal 173 5 5 2 2" xfId="1731" xr:uid="{5AB1BF7A-DDA9-4143-9B57-10488C989689}"/>
    <cellStyle name="Normal 173 5 5 2 2 2" xfId="1732" xr:uid="{742B5A10-76D9-4BC6-B5CF-A7DB9D583E10}"/>
    <cellStyle name="Normal 173 5 5 2 2 2 2" xfId="19439" xr:uid="{DAA229E2-0311-4150-AB1B-89192BB453F3}"/>
    <cellStyle name="Normal 173 5 5 2 2 2 2 2" xfId="29788" xr:uid="{4D2A642F-666B-4765-B4E3-EFC180F5F906}"/>
    <cellStyle name="Normal 173 5 5 2 2 2 3" xfId="24619" xr:uid="{D1B9EB70-275D-45FA-B29C-CF4A6D98E59F}"/>
    <cellStyle name="Normal 173 5 5 2 2 3" xfId="1733" xr:uid="{AF6B1F96-F2B5-4AE2-9FDB-D05E1FF2EA8B}"/>
    <cellStyle name="Normal 173 5 5 2 2 3 2" xfId="19440" xr:uid="{523DBFC5-759E-473F-A9B4-2AA868358F95}"/>
    <cellStyle name="Normal 173 5 5 2 2 3 2 2" xfId="29789" xr:uid="{971F32D9-DD16-4258-BB7A-3648C11EE4B0}"/>
    <cellStyle name="Normal 173 5 5 2 2 3 3" xfId="24620" xr:uid="{7BFA6B2B-695C-4363-8D48-0D96071A00B3}"/>
    <cellStyle name="Normal 173 5 5 2 2 4" xfId="19438" xr:uid="{D48B1EA5-EF67-4052-B488-4CEA0175DF8A}"/>
    <cellStyle name="Normal 173 5 5 2 2 4 2" xfId="29787" xr:uid="{0141F35C-3918-41E8-9F64-04CDAF212B2C}"/>
    <cellStyle name="Normal 173 5 5 2 2 5" xfId="24618" xr:uid="{A3277BDE-0016-46FA-B7CB-17EFAA60DC1D}"/>
    <cellStyle name="Normal 173 5 5 2 3" xfId="1734" xr:uid="{3EF77AA0-5A11-4019-848D-D817D206CE5E}"/>
    <cellStyle name="Normal 173 5 5 2 3 2" xfId="19441" xr:uid="{C7958484-275B-4B2D-A536-5076173D92D3}"/>
    <cellStyle name="Normal 173 5 5 2 3 2 2" xfId="29790" xr:uid="{B01E9AE0-6BBC-4658-87B5-713C8B9469A3}"/>
    <cellStyle name="Normal 173 5 5 2 3 3" xfId="24621" xr:uid="{C4E253E6-DF6F-449A-A773-68BDFBA90C2E}"/>
    <cellStyle name="Normal 173 5 5 2 4" xfId="1735" xr:uid="{1E79AAF8-63ED-426A-9DCF-F70BAEBD23EA}"/>
    <cellStyle name="Normal 173 5 5 2 4 2" xfId="19442" xr:uid="{54AF8F48-934B-4887-936F-D73F7E723698}"/>
    <cellStyle name="Normal 173 5 5 2 4 2 2" xfId="29791" xr:uid="{6AF1A383-DC5B-4ADA-B502-137DB3DA3AF4}"/>
    <cellStyle name="Normal 173 5 5 2 4 3" xfId="24622" xr:uid="{1A8E4B85-4DED-4EC3-A9B9-214FA9260303}"/>
    <cellStyle name="Normal 173 5 5 2 5" xfId="19437" xr:uid="{37F35BF0-6093-4C05-9B52-30FDB69832E4}"/>
    <cellStyle name="Normal 173 5 5 2 5 2" xfId="29786" xr:uid="{5A2909EA-8A28-4BD6-9E1B-A2BF74143430}"/>
    <cellStyle name="Normal 173 5 5 2 6" xfId="24617" xr:uid="{D48FB104-37A5-4C11-8697-B1A43C8555A2}"/>
    <cellStyle name="Normal 173 5 5 3" xfId="1736" xr:uid="{76AC77BD-8431-4766-BF14-1457C26C80C8}"/>
    <cellStyle name="Normal 173 5 5 3 2" xfId="1737" xr:uid="{C3F245EA-179C-4FD6-8C82-1C0EA971DC18}"/>
    <cellStyle name="Normal 173 5 5 3 2 2" xfId="19444" xr:uid="{1DD2F3D8-0EDB-4B6B-BB89-6E6D6A198FE9}"/>
    <cellStyle name="Normal 173 5 5 3 2 2 2" xfId="29793" xr:uid="{F1616196-8295-46E0-87C6-63A8253A57A7}"/>
    <cellStyle name="Normal 173 5 5 3 2 3" xfId="24624" xr:uid="{0FAD21D5-0CA2-4920-8386-074E482A52FE}"/>
    <cellStyle name="Normal 173 5 5 3 3" xfId="1738" xr:uid="{D1266C7B-2983-41F9-BC13-F6BF29F396D7}"/>
    <cellStyle name="Normal 173 5 5 3 3 2" xfId="19445" xr:uid="{BCD50F01-AAD7-4A5B-AA7B-435FD6D02992}"/>
    <cellStyle name="Normal 173 5 5 3 3 2 2" xfId="29794" xr:uid="{CCDCFF68-BBBB-4ADC-8CD7-536EA3609403}"/>
    <cellStyle name="Normal 173 5 5 3 3 3" xfId="24625" xr:uid="{5B518817-98F0-44B8-B3C7-EC978D2078C2}"/>
    <cellStyle name="Normal 173 5 5 3 4" xfId="19443" xr:uid="{262F785D-A894-453A-BE75-928538D385F7}"/>
    <cellStyle name="Normal 173 5 5 3 4 2" xfId="29792" xr:uid="{4B7BF133-3758-46E6-AF6A-891D85F89CA8}"/>
    <cellStyle name="Normal 173 5 5 3 5" xfId="24623" xr:uid="{6EFFECB0-88F2-4E50-8C88-AA326C2A4E0C}"/>
    <cellStyle name="Normal 173 5 5 4" xfId="1739" xr:uid="{64A0B6CC-9656-4CA8-BC6E-3918E0A45E17}"/>
    <cellStyle name="Normal 173 5 5 4 2" xfId="19446" xr:uid="{3A804D75-3F8F-437E-BF5C-4DE852078BB8}"/>
    <cellStyle name="Normal 173 5 5 4 2 2" xfId="29795" xr:uid="{A7B7CB77-CBF8-4300-8D16-AE23A158926F}"/>
    <cellStyle name="Normal 173 5 5 4 3" xfId="24626" xr:uid="{A2D8DFBB-4FB3-42B8-968E-EDF3FA044DE8}"/>
    <cellStyle name="Normal 173 5 5 5" xfId="1740" xr:uid="{B22D6A7D-800D-486E-B482-1B4D8A2BC1DE}"/>
    <cellStyle name="Normal 173 5 5 5 2" xfId="19447" xr:uid="{57F07405-013B-42FF-9E7B-1CDF3117E4DC}"/>
    <cellStyle name="Normal 173 5 5 5 2 2" xfId="29796" xr:uid="{0F5C9B85-6798-477A-AFE0-EC607D411CDC}"/>
    <cellStyle name="Normal 173 5 5 5 3" xfId="24627" xr:uid="{2A2049BD-5949-4BD0-954C-7AD8042A4A64}"/>
    <cellStyle name="Normal 173 5 5 6" xfId="19436" xr:uid="{FF57EF0A-5BE7-41C6-869D-7B5B2C3C8889}"/>
    <cellStyle name="Normal 173 5 5 6 2" xfId="29785" xr:uid="{02DA35CC-267B-4B79-AAD4-3CE1F3318345}"/>
    <cellStyle name="Normal 173 5 5 7" xfId="24616" xr:uid="{D4AB3A8E-A3C1-4ABD-990C-AAB18FA8AE06}"/>
    <cellStyle name="Normal 173 5 6" xfId="1741" xr:uid="{B2218158-7081-4C2F-8521-55E5BEB946C8}"/>
    <cellStyle name="Normal 173 5 6 2" xfId="1742" xr:uid="{87FC34EB-99CE-4E90-8608-B96BC4BC9ABA}"/>
    <cellStyle name="Normal 173 5 6 2 2" xfId="1743" xr:uid="{AF535A35-7624-4B85-A2F4-690441B55DF4}"/>
    <cellStyle name="Normal 173 5 6 2 2 2" xfId="1744" xr:uid="{B985BEBD-FA7E-45A0-A413-7C2C97AAE5F8}"/>
    <cellStyle name="Normal 173 5 6 2 2 2 2" xfId="19451" xr:uid="{86645A75-9C1B-478C-9AFA-021A2C04BFFB}"/>
    <cellStyle name="Normal 173 5 6 2 2 2 2 2" xfId="29800" xr:uid="{B4C08B0B-1B6C-458B-A55A-2D07A9A19B60}"/>
    <cellStyle name="Normal 173 5 6 2 2 2 3" xfId="24631" xr:uid="{66E8310A-DE14-434C-99A9-F106CE223062}"/>
    <cellStyle name="Normal 173 5 6 2 2 3" xfId="1745" xr:uid="{E565D960-CB9F-41D7-B88D-FA790BFE3AA9}"/>
    <cellStyle name="Normal 173 5 6 2 2 3 2" xfId="19452" xr:uid="{32478066-A849-43E7-B804-08B0B3BC5DD7}"/>
    <cellStyle name="Normal 173 5 6 2 2 3 2 2" xfId="29801" xr:uid="{44FA6264-3374-4B86-837A-36B389576668}"/>
    <cellStyle name="Normal 173 5 6 2 2 3 3" xfId="24632" xr:uid="{D206ED86-899D-4537-B697-1A3B7631C782}"/>
    <cellStyle name="Normal 173 5 6 2 2 4" xfId="19450" xr:uid="{FD205C1B-F1E1-4CCA-AAAE-9479CD3885E6}"/>
    <cellStyle name="Normal 173 5 6 2 2 4 2" xfId="29799" xr:uid="{6C2304E9-31FB-4C83-910F-8CE5B8BC36A3}"/>
    <cellStyle name="Normal 173 5 6 2 2 5" xfId="24630" xr:uid="{22694010-8B92-4918-A53A-460CD5377785}"/>
    <cellStyle name="Normal 173 5 6 2 3" xfId="1746" xr:uid="{888E80D2-5870-4E66-A84F-0F22254A7E8E}"/>
    <cellStyle name="Normal 173 5 6 2 3 2" xfId="19453" xr:uid="{1F38216B-75E8-4C45-B8BD-8829EA7C4992}"/>
    <cellStyle name="Normal 173 5 6 2 3 2 2" xfId="29802" xr:uid="{7AB25247-4172-4CF8-ABDA-5031B96A4AED}"/>
    <cellStyle name="Normal 173 5 6 2 3 3" xfId="24633" xr:uid="{716B71DC-A391-4095-B2B3-57EB0587D828}"/>
    <cellStyle name="Normal 173 5 6 2 4" xfId="1747" xr:uid="{555C0C27-6C68-4245-A55F-C22859B734E5}"/>
    <cellStyle name="Normal 173 5 6 2 4 2" xfId="19454" xr:uid="{C3B10FDF-BAF0-42A8-B3B3-20C9E156895C}"/>
    <cellStyle name="Normal 173 5 6 2 4 2 2" xfId="29803" xr:uid="{D7405926-7CB5-41FF-8E78-95BB7F478167}"/>
    <cellStyle name="Normal 173 5 6 2 4 3" xfId="24634" xr:uid="{1559A3C1-D948-4B0D-870B-BC9D00C71A43}"/>
    <cellStyle name="Normal 173 5 6 2 5" xfId="19449" xr:uid="{169678FE-771D-42B9-852E-3A2506ECE758}"/>
    <cellStyle name="Normal 173 5 6 2 5 2" xfId="29798" xr:uid="{E517C756-062E-427E-B4B6-DEFB9BB8E7F8}"/>
    <cellStyle name="Normal 173 5 6 2 6" xfId="24629" xr:uid="{1D4ACE9E-F847-4C4C-82D1-C7D3B640EF77}"/>
    <cellStyle name="Normal 173 5 6 3" xfId="1748" xr:uid="{0B78A30A-2E78-4C35-BE0C-C40828D43E0C}"/>
    <cellStyle name="Normal 173 5 6 3 2" xfId="1749" xr:uid="{789B167F-932A-4142-A560-68A644DF2D47}"/>
    <cellStyle name="Normal 173 5 6 3 2 2" xfId="19456" xr:uid="{B2AB9BD5-0250-447A-8412-C4536164871D}"/>
    <cellStyle name="Normal 173 5 6 3 2 2 2" xfId="29805" xr:uid="{40710BC5-88C3-472D-842A-79388D685569}"/>
    <cellStyle name="Normal 173 5 6 3 2 3" xfId="24636" xr:uid="{2DEAB616-2EBF-4FC4-BEAB-791A42018FBF}"/>
    <cellStyle name="Normal 173 5 6 3 3" xfId="1750" xr:uid="{43316739-148D-48F6-A6FA-CDB122BD1463}"/>
    <cellStyle name="Normal 173 5 6 3 3 2" xfId="19457" xr:uid="{0EE87AD4-2F7B-4895-BF9E-BE24D8662CBC}"/>
    <cellStyle name="Normal 173 5 6 3 3 2 2" xfId="29806" xr:uid="{168B552C-5C0B-4236-B646-48884D485365}"/>
    <cellStyle name="Normal 173 5 6 3 3 3" xfId="24637" xr:uid="{F5129C5D-707F-4A90-8F19-DCAEE03DFEF6}"/>
    <cellStyle name="Normal 173 5 6 3 4" xfId="19455" xr:uid="{4CB2D5A7-2BE0-4C35-86A3-B79919C9A3CC}"/>
    <cellStyle name="Normal 173 5 6 3 4 2" xfId="29804" xr:uid="{86897CD5-EE5E-46A4-85C5-EFF3B0F69209}"/>
    <cellStyle name="Normal 173 5 6 3 5" xfId="24635" xr:uid="{8C28DCC3-C5E8-48EE-8764-01AE5725DD31}"/>
    <cellStyle name="Normal 173 5 6 4" xfId="1751" xr:uid="{F6C08A4A-1842-40DE-B2BB-49AC43041AEA}"/>
    <cellStyle name="Normal 173 5 6 4 2" xfId="19458" xr:uid="{6A4E91FE-D39A-42D8-9DED-B80B2978AAA8}"/>
    <cellStyle name="Normal 173 5 6 4 2 2" xfId="29807" xr:uid="{1B034551-E838-49D3-A667-37F950475DAA}"/>
    <cellStyle name="Normal 173 5 6 4 3" xfId="24638" xr:uid="{26C0205A-FD53-48DA-9264-F756D2F98165}"/>
    <cellStyle name="Normal 173 5 6 5" xfId="1752" xr:uid="{22FA7B99-0B1F-42DE-A483-BE964BE5061D}"/>
    <cellStyle name="Normal 173 5 6 5 2" xfId="19459" xr:uid="{202A004A-818E-4DC4-86B5-74271748685E}"/>
    <cellStyle name="Normal 173 5 6 5 2 2" xfId="29808" xr:uid="{23955835-26DD-4074-BF5C-DA8BD4598689}"/>
    <cellStyle name="Normal 173 5 6 5 3" xfId="24639" xr:uid="{984CCA47-8650-4F9C-BAD2-EA58613A7474}"/>
    <cellStyle name="Normal 173 5 6 6" xfId="19448" xr:uid="{694E1C6C-8446-4993-BE6B-5F6F6BA42EB7}"/>
    <cellStyle name="Normal 173 5 6 6 2" xfId="29797" xr:uid="{A1D998C2-3087-462A-880D-1BE4B45A8F17}"/>
    <cellStyle name="Normal 173 5 6 7" xfId="24628" xr:uid="{C870DBD5-CED1-4C15-922F-61B48ED92B16}"/>
    <cellStyle name="Normal 173 5 7" xfId="1753" xr:uid="{3532B2D9-D7FF-47F3-93B9-B03BA570210E}"/>
    <cellStyle name="Normal 173 5 7 2" xfId="1754" xr:uid="{90D38402-F201-4A11-A17D-F862EF9ED7D0}"/>
    <cellStyle name="Normal 173 5 7 2 2" xfId="1755" xr:uid="{A71A6374-1BBD-42DB-9A72-CC4652AF2135}"/>
    <cellStyle name="Normal 173 5 7 2 2 2" xfId="1756" xr:uid="{6DAEB440-0406-4DEA-8D4D-87C7BF61F0C3}"/>
    <cellStyle name="Normal 173 5 7 2 2 2 2" xfId="19463" xr:uid="{C3C40249-34FC-4AE4-8609-1C0D61E74740}"/>
    <cellStyle name="Normal 173 5 7 2 2 2 2 2" xfId="29812" xr:uid="{280FC6C1-00FC-41DF-8ECD-B6B30D511EC3}"/>
    <cellStyle name="Normal 173 5 7 2 2 2 3" xfId="24643" xr:uid="{13D888E3-77EC-4C63-A601-818E9E66E2C3}"/>
    <cellStyle name="Normal 173 5 7 2 2 3" xfId="1757" xr:uid="{71558E7B-8097-451E-BD09-1AE22C412BFB}"/>
    <cellStyle name="Normal 173 5 7 2 2 3 2" xfId="19464" xr:uid="{9D04E36B-1382-4201-AE02-D0CE7DB58196}"/>
    <cellStyle name="Normal 173 5 7 2 2 3 2 2" xfId="29813" xr:uid="{FC817442-44B9-49A3-B364-80B5A89DB6B9}"/>
    <cellStyle name="Normal 173 5 7 2 2 3 3" xfId="24644" xr:uid="{6F36BA84-6A8D-4163-A706-0DE0F20CD6E7}"/>
    <cellStyle name="Normal 173 5 7 2 2 4" xfId="19462" xr:uid="{CE9713FD-1D8A-4E22-9B07-FB191F8B0C5B}"/>
    <cellStyle name="Normal 173 5 7 2 2 4 2" xfId="29811" xr:uid="{639384A2-AAC9-4E51-8757-84D960342662}"/>
    <cellStyle name="Normal 173 5 7 2 2 5" xfId="24642" xr:uid="{CF437B84-D21B-4BEA-84F4-4677755D52AE}"/>
    <cellStyle name="Normal 173 5 7 2 3" xfId="1758" xr:uid="{713E3FEC-CB25-4204-A776-89367CF9A598}"/>
    <cellStyle name="Normal 173 5 7 2 3 2" xfId="19465" xr:uid="{FD8F7906-6E96-4B31-8499-17B16A4C6397}"/>
    <cellStyle name="Normal 173 5 7 2 3 2 2" xfId="29814" xr:uid="{E357C465-7EE7-4DD1-8E3F-59C4D31A6A91}"/>
    <cellStyle name="Normal 173 5 7 2 3 3" xfId="24645" xr:uid="{50585A9B-C291-4511-829E-0520DBF305DC}"/>
    <cellStyle name="Normal 173 5 7 2 4" xfId="1759" xr:uid="{64B8BBFD-82DA-4CDC-AF5D-18B3AA12BD50}"/>
    <cellStyle name="Normal 173 5 7 2 4 2" xfId="19466" xr:uid="{C34AC8BC-C849-4BF9-BC47-93432EFB65A4}"/>
    <cellStyle name="Normal 173 5 7 2 4 2 2" xfId="29815" xr:uid="{A19B0199-F4BF-42B7-BDB4-14CCD47CC755}"/>
    <cellStyle name="Normal 173 5 7 2 4 3" xfId="24646" xr:uid="{E1C01C51-6144-48A5-8819-B129947D9C02}"/>
    <cellStyle name="Normal 173 5 7 2 5" xfId="19461" xr:uid="{94717B5D-93A8-484A-AF8A-479152EFBB23}"/>
    <cellStyle name="Normal 173 5 7 2 5 2" xfId="29810" xr:uid="{F9276A80-8DBA-4FF1-B10F-EF1B5CE167D1}"/>
    <cellStyle name="Normal 173 5 7 2 6" xfId="24641" xr:uid="{A7C6EE8F-FF7F-49B7-AD36-1DB50BAE560A}"/>
    <cellStyle name="Normal 173 5 7 3" xfId="1760" xr:uid="{FE464016-7615-4C6E-B687-897F523D7C83}"/>
    <cellStyle name="Normal 173 5 7 3 2" xfId="1761" xr:uid="{33A2AAE4-7DFD-4208-A9D9-544A548FD24B}"/>
    <cellStyle name="Normal 173 5 7 3 2 2" xfId="19468" xr:uid="{E22DFEFB-5737-411B-815C-FD5180B8D8A4}"/>
    <cellStyle name="Normal 173 5 7 3 2 2 2" xfId="29817" xr:uid="{EF9E5567-AFB2-4A6B-8802-692D556EFD74}"/>
    <cellStyle name="Normal 173 5 7 3 2 3" xfId="24648" xr:uid="{5A87F45D-D316-46CD-915C-EB51FF342E48}"/>
    <cellStyle name="Normal 173 5 7 3 3" xfId="1762" xr:uid="{8096E781-0FBA-4574-85AF-C9E7BCED47B5}"/>
    <cellStyle name="Normal 173 5 7 3 3 2" xfId="19469" xr:uid="{FC7F0197-661F-42A2-BE34-804FA1F7E74F}"/>
    <cellStyle name="Normal 173 5 7 3 3 2 2" xfId="29818" xr:uid="{9E8652CA-D444-48D5-9A06-393020473C5B}"/>
    <cellStyle name="Normal 173 5 7 3 3 3" xfId="24649" xr:uid="{5A5DD7E1-78FD-4AED-B13A-02F3537E6427}"/>
    <cellStyle name="Normal 173 5 7 3 4" xfId="19467" xr:uid="{B5B7E9C6-F61C-4C7C-B470-AAE3F9C200BA}"/>
    <cellStyle name="Normal 173 5 7 3 4 2" xfId="29816" xr:uid="{FBB4B4F8-DAB7-4500-9827-7FE842D3DF24}"/>
    <cellStyle name="Normal 173 5 7 3 5" xfId="24647" xr:uid="{5B2CCFDE-C2A7-4A94-BE4C-DE2C12E53476}"/>
    <cellStyle name="Normal 173 5 7 4" xfId="1763" xr:uid="{F8BD4647-6732-4E26-BEE3-7C3DDDD6E2B7}"/>
    <cellStyle name="Normal 173 5 7 4 2" xfId="19470" xr:uid="{AFFF5B10-1461-4BEC-A0F9-96495A82D2F1}"/>
    <cellStyle name="Normal 173 5 7 4 2 2" xfId="29819" xr:uid="{C7CD9B93-0FA9-42F6-A6F2-9341421BE936}"/>
    <cellStyle name="Normal 173 5 7 4 3" xfId="24650" xr:uid="{ED1E09FE-9075-40B5-ADF7-C9B70ED8F0AC}"/>
    <cellStyle name="Normal 173 5 7 5" xfId="1764" xr:uid="{6626D6DD-3DF3-44AD-A918-F6181732D48B}"/>
    <cellStyle name="Normal 173 5 7 5 2" xfId="19471" xr:uid="{F22D84C0-5164-4B92-B07D-C1CD8ADB539D}"/>
    <cellStyle name="Normal 173 5 7 5 2 2" xfId="29820" xr:uid="{D6A3CF74-D621-4746-9FA7-BDE683FCFE1D}"/>
    <cellStyle name="Normal 173 5 7 5 3" xfId="24651" xr:uid="{34ADC372-0696-4C63-B86A-F01A7AED9AC2}"/>
    <cellStyle name="Normal 173 5 7 6" xfId="19460" xr:uid="{91E7A359-80BD-485F-9465-5AD9B3F7C5AE}"/>
    <cellStyle name="Normal 173 5 7 6 2" xfId="29809" xr:uid="{7B811039-4172-4406-9870-E62591D613C8}"/>
    <cellStyle name="Normal 173 5 7 7" xfId="24640" xr:uid="{5142A0D6-DB93-41A3-8CA1-B8D963925104}"/>
    <cellStyle name="Normal 173 5 8" xfId="1765" xr:uid="{914EE5A9-AD71-419D-BAEC-EAFB60DDA949}"/>
    <cellStyle name="Normal 173 5 8 2" xfId="1766" xr:uid="{74C4C0CA-F199-42E1-BEC4-05A54C77BFB9}"/>
    <cellStyle name="Normal 173 5 8 2 2" xfId="1767" xr:uid="{C0420C17-E0C3-4ACA-8C0B-B84E1D7AB530}"/>
    <cellStyle name="Normal 173 5 8 2 2 2" xfId="1768" xr:uid="{2F418DF9-112A-460D-9E4B-AF7EB0AB07E8}"/>
    <cellStyle name="Normal 173 5 8 2 2 2 2" xfId="19475" xr:uid="{BF426F54-FBEB-4C2F-904A-2D8F6CCF457E}"/>
    <cellStyle name="Normal 173 5 8 2 2 2 2 2" xfId="29824" xr:uid="{6D129A2E-9E68-43B1-878B-D0C82246C7BE}"/>
    <cellStyle name="Normal 173 5 8 2 2 2 3" xfId="24655" xr:uid="{5D26F79F-E3E2-4426-B956-D1CEB7A19775}"/>
    <cellStyle name="Normal 173 5 8 2 2 3" xfId="1769" xr:uid="{4D24876C-BC25-4BEB-ACA9-153FF8B66E34}"/>
    <cellStyle name="Normal 173 5 8 2 2 3 2" xfId="19476" xr:uid="{5CD0E9DD-C22F-493C-BF7D-D1F921767457}"/>
    <cellStyle name="Normal 173 5 8 2 2 3 2 2" xfId="29825" xr:uid="{7D485B4D-FAA4-458C-8D6B-56833E6A8B0A}"/>
    <cellStyle name="Normal 173 5 8 2 2 3 3" xfId="24656" xr:uid="{FFD3404E-AEF1-4CC2-82F3-686B19715ED8}"/>
    <cellStyle name="Normal 173 5 8 2 2 4" xfId="19474" xr:uid="{DC8D8E26-67EA-44CC-A7E7-6D838E822E6B}"/>
    <cellStyle name="Normal 173 5 8 2 2 4 2" xfId="29823" xr:uid="{2DA43710-4A32-4277-85F1-83440F5DFDE0}"/>
    <cellStyle name="Normal 173 5 8 2 2 5" xfId="24654" xr:uid="{8583CDB3-A847-4EEA-A53A-D4156EC8DF96}"/>
    <cellStyle name="Normal 173 5 8 2 3" xfId="1770" xr:uid="{BF68568B-DFCB-41E9-98FB-87145F2BF881}"/>
    <cellStyle name="Normal 173 5 8 2 3 2" xfId="19477" xr:uid="{177C6DB5-8D0C-487C-9E40-26507B7443D1}"/>
    <cellStyle name="Normal 173 5 8 2 3 2 2" xfId="29826" xr:uid="{B6B59B7E-C370-46B8-B0EF-E5AC94E1838F}"/>
    <cellStyle name="Normal 173 5 8 2 3 3" xfId="24657" xr:uid="{168521DE-D591-47EA-AAAD-CC1C80293E6E}"/>
    <cellStyle name="Normal 173 5 8 2 4" xfId="1771" xr:uid="{BA4FF70D-CA92-49D7-92A8-1032A4C11BBD}"/>
    <cellStyle name="Normal 173 5 8 2 4 2" xfId="19478" xr:uid="{DF340790-BAFD-43A9-98EC-05392D8AD334}"/>
    <cellStyle name="Normal 173 5 8 2 4 2 2" xfId="29827" xr:uid="{88420639-6A56-48BC-AD01-41D411C103B0}"/>
    <cellStyle name="Normal 173 5 8 2 4 3" xfId="24658" xr:uid="{CD1D48E5-8C86-4DB5-B565-9F4F4FFC5301}"/>
    <cellStyle name="Normal 173 5 8 2 5" xfId="19473" xr:uid="{62831FCD-4E0A-4C62-BDA1-EC24B9D98531}"/>
    <cellStyle name="Normal 173 5 8 2 5 2" xfId="29822" xr:uid="{C71EC721-9A17-4AB6-A3F0-CCFD9C3E4AA6}"/>
    <cellStyle name="Normal 173 5 8 2 6" xfId="24653" xr:uid="{07A7303F-EC46-4515-AC2A-E328C02946EB}"/>
    <cellStyle name="Normal 173 5 8 3" xfId="1772" xr:uid="{6DE1D4A6-0E7F-4674-943A-699F89A7EB67}"/>
    <cellStyle name="Normal 173 5 8 3 2" xfId="1773" xr:uid="{2AA56D6C-60CB-44B8-B1CA-A58C15B8E78F}"/>
    <cellStyle name="Normal 173 5 8 3 2 2" xfId="19480" xr:uid="{5C5557E2-33CA-404E-A2E0-4BBAF14CB415}"/>
    <cellStyle name="Normal 173 5 8 3 2 2 2" xfId="29829" xr:uid="{8A0DC6F9-FBF0-4A86-9A4D-C389BC53034B}"/>
    <cellStyle name="Normal 173 5 8 3 2 3" xfId="24660" xr:uid="{D76447EF-7BEC-4BC3-9C62-D9B21C2A986B}"/>
    <cellStyle name="Normal 173 5 8 3 3" xfId="1774" xr:uid="{68D1A6F3-3DE8-4B49-A0F2-294394685E0B}"/>
    <cellStyle name="Normal 173 5 8 3 3 2" xfId="19481" xr:uid="{CA3CB5A5-8D4E-4D0B-A6E6-E2F4D6435399}"/>
    <cellStyle name="Normal 173 5 8 3 3 2 2" xfId="29830" xr:uid="{F98C056E-E329-4FD2-8FE8-0B191A0D78B4}"/>
    <cellStyle name="Normal 173 5 8 3 3 3" xfId="24661" xr:uid="{C15A248C-0B59-426B-8DC6-BEF1A07A2D34}"/>
    <cellStyle name="Normal 173 5 8 3 4" xfId="19479" xr:uid="{354B4BEE-5A4E-4870-8239-E7CE272948AD}"/>
    <cellStyle name="Normal 173 5 8 3 4 2" xfId="29828" xr:uid="{DA63B875-8FA2-4886-BE4D-E7DA18A1E0A8}"/>
    <cellStyle name="Normal 173 5 8 3 5" xfId="24659" xr:uid="{9C5FB861-1A9C-450E-B016-8A9CCE4168E7}"/>
    <cellStyle name="Normal 173 5 8 4" xfId="1775" xr:uid="{D200785E-3904-41F7-BAC8-7EC7DD430F3F}"/>
    <cellStyle name="Normal 173 5 8 4 2" xfId="19482" xr:uid="{A26CAE71-652E-4919-860F-E84899542E9E}"/>
    <cellStyle name="Normal 173 5 8 4 2 2" xfId="29831" xr:uid="{01CF02F0-059C-45A9-9ADC-57A11E1530A6}"/>
    <cellStyle name="Normal 173 5 8 4 3" xfId="24662" xr:uid="{E262C140-7D61-428A-92E8-C329CCE89832}"/>
    <cellStyle name="Normal 173 5 8 5" xfId="1776" xr:uid="{621DD36E-E53D-454B-A103-A4F353D42AC1}"/>
    <cellStyle name="Normal 173 5 8 5 2" xfId="19483" xr:uid="{46574515-FA2D-4B91-8DD3-1566B479EF5A}"/>
    <cellStyle name="Normal 173 5 8 5 2 2" xfId="29832" xr:uid="{F1908746-BB87-4D2C-A251-EC2E42B76583}"/>
    <cellStyle name="Normal 173 5 8 5 3" xfId="24663" xr:uid="{E76ABF29-8716-49E5-A5F5-AC4BF3215980}"/>
    <cellStyle name="Normal 173 5 8 6" xfId="19472" xr:uid="{893A26E9-A8C0-4B23-B966-D5C0FFFE99A5}"/>
    <cellStyle name="Normal 173 5 8 6 2" xfId="29821" xr:uid="{3D0877E3-3C77-4C03-A4C0-B3C65510FBEC}"/>
    <cellStyle name="Normal 173 5 8 7" xfId="24652" xr:uid="{9525C61A-DDCA-493F-8543-D720DBAB7788}"/>
    <cellStyle name="Normal 173 5 9" xfId="1777" xr:uid="{18CC23BF-3F5B-4242-ACCE-48CA2FB295AD}"/>
    <cellStyle name="Normal 173 5 9 2" xfId="1778" xr:uid="{CD86DEDB-4571-4E3B-93B2-A97462EE46C8}"/>
    <cellStyle name="Normal 173 5 9 2 2" xfId="1779" xr:uid="{96035429-3EE4-4D82-8BA8-8FCE8FA80DEA}"/>
    <cellStyle name="Normal 173 5 9 2 2 2" xfId="1780" xr:uid="{02642B0A-6ED3-4287-9362-28DBDBE654C7}"/>
    <cellStyle name="Normal 173 5 9 2 2 2 2" xfId="19487" xr:uid="{8E346E9D-8367-4392-8B2C-74F00780D51A}"/>
    <cellStyle name="Normal 173 5 9 2 2 2 2 2" xfId="29836" xr:uid="{0A90AEF3-2649-487A-9AC1-DB642E7A7227}"/>
    <cellStyle name="Normal 173 5 9 2 2 2 3" xfId="24667" xr:uid="{46DF43F8-2C21-4007-A64C-5858E9602851}"/>
    <cellStyle name="Normal 173 5 9 2 2 3" xfId="1781" xr:uid="{6AB43425-B752-4B2A-B838-39A8265C2F13}"/>
    <cellStyle name="Normal 173 5 9 2 2 3 2" xfId="19488" xr:uid="{D9BDE64E-6BD6-44C1-B1A9-8946BED230C6}"/>
    <cellStyle name="Normal 173 5 9 2 2 3 2 2" xfId="29837" xr:uid="{8DF059C2-733B-4ADA-850C-C1693B38B042}"/>
    <cellStyle name="Normal 173 5 9 2 2 3 3" xfId="24668" xr:uid="{0E57EE1A-170D-4FCE-9B82-B007038E15E9}"/>
    <cellStyle name="Normal 173 5 9 2 2 4" xfId="19486" xr:uid="{8A93E6A7-51E1-42C7-8525-729C6AF7DCCB}"/>
    <cellStyle name="Normal 173 5 9 2 2 4 2" xfId="29835" xr:uid="{B5E1B7FB-AEC7-4259-98C5-4CCB170CC926}"/>
    <cellStyle name="Normal 173 5 9 2 2 5" xfId="24666" xr:uid="{E8726C55-C7C8-4490-BD31-02B240E408A1}"/>
    <cellStyle name="Normal 173 5 9 2 3" xfId="1782" xr:uid="{FB815E7F-F9B4-4C99-A6E3-9631597D0864}"/>
    <cellStyle name="Normal 173 5 9 2 3 2" xfId="19489" xr:uid="{C60C99C1-E13B-494F-B1E3-1CA635D3BEB5}"/>
    <cellStyle name="Normal 173 5 9 2 3 2 2" xfId="29838" xr:uid="{3D0798A1-44A4-46CB-A1C4-1BE7A3B54E45}"/>
    <cellStyle name="Normal 173 5 9 2 3 3" xfId="24669" xr:uid="{0A96DE2F-3AF8-4D6F-A5F0-5A0825D0EB5B}"/>
    <cellStyle name="Normal 173 5 9 2 4" xfId="1783" xr:uid="{2266BAF0-E705-4954-8D7A-6B8E290B320B}"/>
    <cellStyle name="Normal 173 5 9 2 4 2" xfId="19490" xr:uid="{932BA9B7-E6C9-4F44-B29E-39B023C46836}"/>
    <cellStyle name="Normal 173 5 9 2 4 2 2" xfId="29839" xr:uid="{2F1AE048-8C2C-468E-B43A-9F851EC894BC}"/>
    <cellStyle name="Normal 173 5 9 2 4 3" xfId="24670" xr:uid="{33CDC2B4-8279-41FF-BF0B-2397B8124387}"/>
    <cellStyle name="Normal 173 5 9 2 5" xfId="19485" xr:uid="{D629B4DE-4254-4B38-9090-14E9DFB4A3FB}"/>
    <cellStyle name="Normal 173 5 9 2 5 2" xfId="29834" xr:uid="{5F753D3B-413A-442A-965B-D3955D345A38}"/>
    <cellStyle name="Normal 173 5 9 2 6" xfId="24665" xr:uid="{3DA61382-C1FD-4513-9D7E-AFABC5DF9B26}"/>
    <cellStyle name="Normal 173 5 9 3" xfId="1784" xr:uid="{EE54C537-101E-487D-A5A1-875BED30F646}"/>
    <cellStyle name="Normal 173 5 9 3 2" xfId="1785" xr:uid="{166FA766-1834-47F8-8C58-0E0350FEF022}"/>
    <cellStyle name="Normal 173 5 9 3 2 2" xfId="19492" xr:uid="{6A2D00DE-6028-4E33-BA88-1DFA7E97246E}"/>
    <cellStyle name="Normal 173 5 9 3 2 2 2" xfId="29841" xr:uid="{A1CA8976-1137-475B-90D6-5BD760CE35FC}"/>
    <cellStyle name="Normal 173 5 9 3 2 3" xfId="24672" xr:uid="{FDCC24EC-3E26-4F45-B015-E4EB06B1B105}"/>
    <cellStyle name="Normal 173 5 9 3 3" xfId="1786" xr:uid="{6DE98CFC-7D82-4618-A197-42A7E104421C}"/>
    <cellStyle name="Normal 173 5 9 3 3 2" xfId="19493" xr:uid="{30F99968-1958-437A-9405-0FBF0B1D9E84}"/>
    <cellStyle name="Normal 173 5 9 3 3 2 2" xfId="29842" xr:uid="{811BBA25-43EE-499A-AC66-DADABEBCD59E}"/>
    <cellStyle name="Normal 173 5 9 3 3 3" xfId="24673" xr:uid="{781FAC8A-7324-4A54-918B-A662DFD9FE79}"/>
    <cellStyle name="Normal 173 5 9 3 4" xfId="19491" xr:uid="{40ABEB7B-A249-48CB-A483-1D2D5C652AD2}"/>
    <cellStyle name="Normal 173 5 9 3 4 2" xfId="29840" xr:uid="{83362F6D-4AB5-48D6-9AA7-D96B26D8FCBD}"/>
    <cellStyle name="Normal 173 5 9 3 5" xfId="24671" xr:uid="{1F5CCCF3-6E3D-409C-8C69-C446D556F0E6}"/>
    <cellStyle name="Normal 173 5 9 4" xfId="1787" xr:uid="{6DDC1C03-5B4B-4E12-A711-89DAC14E4748}"/>
    <cellStyle name="Normal 173 5 9 4 2" xfId="19494" xr:uid="{B980BECF-B7DA-4DD5-AF46-7C31A04FA676}"/>
    <cellStyle name="Normal 173 5 9 4 2 2" xfId="29843" xr:uid="{597BFD17-691C-4966-B228-269FEBE2C44D}"/>
    <cellStyle name="Normal 173 5 9 4 3" xfId="24674" xr:uid="{A92701AF-39A8-41E5-8AC0-7ADEFE69977F}"/>
    <cellStyle name="Normal 173 5 9 5" xfId="1788" xr:uid="{43145E81-8490-4A8C-96DD-E0202DE0FE01}"/>
    <cellStyle name="Normal 173 5 9 5 2" xfId="19495" xr:uid="{DD6A0B09-2108-4519-96C1-CB5FAFDF01EA}"/>
    <cellStyle name="Normal 173 5 9 5 2 2" xfId="29844" xr:uid="{286422BC-0B40-4053-A998-C90747DABF4C}"/>
    <cellStyle name="Normal 173 5 9 5 3" xfId="24675" xr:uid="{44A66C73-322F-4B25-B8CE-D4798E384369}"/>
    <cellStyle name="Normal 173 5 9 6" xfId="19484" xr:uid="{67776C28-ABEB-4639-A758-95EB6A94B29C}"/>
    <cellStyle name="Normal 173 5 9 6 2" xfId="29833" xr:uid="{C52B7947-CB6C-4E77-89B5-C2FE7F85BF50}"/>
    <cellStyle name="Normal 173 5 9 7" xfId="24664" xr:uid="{89F0030D-1A51-4AE6-A656-311B77179201}"/>
    <cellStyle name="Normal 173 6" xfId="1789" xr:uid="{3BF89750-8D71-4BD8-9E47-C44FA4128B53}"/>
    <cellStyle name="Normal 173 6 2" xfId="1790" xr:uid="{F2487D7E-3716-4A97-8345-B3B80D5AC3AE}"/>
    <cellStyle name="Normal 173 6 2 2" xfId="1791" xr:uid="{14F4BDEF-5960-4E50-A61F-BF742D55EF74}"/>
    <cellStyle name="Normal 173 6 2 2 2" xfId="1792" xr:uid="{8D251B4C-E778-43B5-9146-B49C5CB4F0F4}"/>
    <cellStyle name="Normal 173 6 2 2 2 2" xfId="19499" xr:uid="{23516C9A-4E55-40F3-8818-0B841C9855FE}"/>
    <cellStyle name="Normal 173 6 2 2 2 2 2" xfId="29848" xr:uid="{917D686E-8B5B-4050-87D2-6C0B7C78AFF2}"/>
    <cellStyle name="Normal 173 6 2 2 2 3" xfId="24679" xr:uid="{05F0382B-31E6-4731-A8B2-A593095E3461}"/>
    <cellStyle name="Normal 173 6 2 2 3" xfId="1793" xr:uid="{D0D460A5-15ED-4E5D-9197-10B701674DCB}"/>
    <cellStyle name="Normal 173 6 2 2 3 2" xfId="19500" xr:uid="{ED9203E1-ED15-4126-8C1C-DBF031BC8BC5}"/>
    <cellStyle name="Normal 173 6 2 2 3 2 2" xfId="29849" xr:uid="{3CE4385C-44DA-42C0-9F86-F34CAFD60DE3}"/>
    <cellStyle name="Normal 173 6 2 2 3 3" xfId="24680" xr:uid="{F35220F5-D04F-4C88-9942-B64F5FDDEDB7}"/>
    <cellStyle name="Normal 173 6 2 2 4" xfId="19498" xr:uid="{3AF13137-0EC7-440D-9A9C-C20F60D493E5}"/>
    <cellStyle name="Normal 173 6 2 2 4 2" xfId="29847" xr:uid="{8BE8F30C-7893-4DEF-A402-9FBB40C312D1}"/>
    <cellStyle name="Normal 173 6 2 2 5" xfId="24678" xr:uid="{C6FC5FCC-A2E2-4D6F-82F7-F8078072769D}"/>
    <cellStyle name="Normal 173 6 2 3" xfId="1794" xr:uid="{C11DE265-2FAA-40D1-B4C6-204389E141B5}"/>
    <cellStyle name="Normal 173 6 2 3 2" xfId="19501" xr:uid="{5ABBBB4A-736E-429E-BB11-6E74E9E85025}"/>
    <cellStyle name="Normal 173 6 2 3 2 2" xfId="29850" xr:uid="{8A54BBC6-E23A-488B-816C-5298F7827BFA}"/>
    <cellStyle name="Normal 173 6 2 3 3" xfId="24681" xr:uid="{7E4E04FA-99DB-43B2-9F13-633E6FAAF603}"/>
    <cellStyle name="Normal 173 6 2 4" xfId="1795" xr:uid="{CBF78025-8FCF-474F-B893-40847358D6E2}"/>
    <cellStyle name="Normal 173 6 2 4 2" xfId="19502" xr:uid="{3A851903-9271-4D87-9D4E-985907EC3ED1}"/>
    <cellStyle name="Normal 173 6 2 4 2 2" xfId="29851" xr:uid="{CC8E3EE2-510F-4C44-B643-24360D0E3C0B}"/>
    <cellStyle name="Normal 173 6 2 4 3" xfId="24682" xr:uid="{4440AC14-B8EE-46AA-9AD0-CD94CB545503}"/>
    <cellStyle name="Normal 173 6 2 5" xfId="19497" xr:uid="{7A862CD2-08CF-46E5-BCA6-DAE0F3D63185}"/>
    <cellStyle name="Normal 173 6 2 5 2" xfId="29846" xr:uid="{90497192-8CE4-49B6-ADD6-32B604A99191}"/>
    <cellStyle name="Normal 173 6 2 6" xfId="24677" xr:uid="{42516624-57FD-47C3-8A05-84EF9B64C817}"/>
    <cellStyle name="Normal 173 6 3" xfId="1796" xr:uid="{F46AE5F8-1AAF-4B9B-AB0C-9E34F81A3A7E}"/>
    <cellStyle name="Normal 173 6 3 2" xfId="1797" xr:uid="{B5A3DC8E-1C79-404B-BA52-98AE6660E8DC}"/>
    <cellStyle name="Normal 173 6 3 2 2" xfId="19504" xr:uid="{F02B9789-1B3D-4461-AB81-E1FA3CA56B9D}"/>
    <cellStyle name="Normal 173 6 3 2 2 2" xfId="29853" xr:uid="{0472DF5E-5FAD-49C7-8B80-CE9B8C81ABEC}"/>
    <cellStyle name="Normal 173 6 3 2 3" xfId="24684" xr:uid="{EBF99FF0-0BDE-4E25-BC3D-4A7B4AA3666E}"/>
    <cellStyle name="Normal 173 6 3 3" xfId="1798" xr:uid="{08262E5E-4025-45AB-9286-6745E51448D9}"/>
    <cellStyle name="Normal 173 6 3 3 2" xfId="19505" xr:uid="{D60694E7-1B32-4F2E-8E4D-57BE3AF4DAAF}"/>
    <cellStyle name="Normal 173 6 3 3 2 2" xfId="29854" xr:uid="{9D3E0678-FC40-4115-9D47-AC5A99ADA393}"/>
    <cellStyle name="Normal 173 6 3 3 3" xfId="24685" xr:uid="{874CF5FD-9A59-4F01-B763-322E37D44540}"/>
    <cellStyle name="Normal 173 6 3 4" xfId="19503" xr:uid="{07847FCA-8421-4690-85A4-F2B810D0224C}"/>
    <cellStyle name="Normal 173 6 3 4 2" xfId="29852" xr:uid="{E5E5BC7B-62DB-4B6F-81AA-2DA8C4DB08FC}"/>
    <cellStyle name="Normal 173 6 3 5" xfId="24683" xr:uid="{02BB9FE6-9AFB-4B3C-B596-36F94B3D1E31}"/>
    <cellStyle name="Normal 173 6 4" xfId="1799" xr:uid="{58A6EC69-5C1C-4C6C-8FAE-39642CFD4331}"/>
    <cellStyle name="Normal 173 6 4 2" xfId="19506" xr:uid="{0919F9AF-016B-4B14-B8A2-2C0CBCCE9910}"/>
    <cellStyle name="Normal 173 6 4 2 2" xfId="29855" xr:uid="{9D3C3544-015B-4B4E-B9B9-16675A6BE465}"/>
    <cellStyle name="Normal 173 6 4 3" xfId="24686" xr:uid="{C82CAA84-E2B5-4EDB-91E7-6B929FCF3A74}"/>
    <cellStyle name="Normal 173 6 5" xfId="1800" xr:uid="{8F095A02-2D8C-4321-B975-CEE24C645E0F}"/>
    <cellStyle name="Normal 173 6 5 2" xfId="19507" xr:uid="{266B0AF0-4F49-4844-834B-3FF1351F1BDE}"/>
    <cellStyle name="Normal 173 6 5 2 2" xfId="29856" xr:uid="{7641D889-1C8C-4E00-B97B-701C7B242F53}"/>
    <cellStyle name="Normal 173 6 5 3" xfId="24687" xr:uid="{74C9C922-2C93-44F4-82FA-E6AAF6172CE1}"/>
    <cellStyle name="Normal 173 6 6" xfId="19496" xr:uid="{94848442-1BF6-4606-AF0D-74538E852A47}"/>
    <cellStyle name="Normal 173 6 6 2" xfId="29845" xr:uid="{7B4B7D3F-030D-4B3A-ACC8-F30CA957A64A}"/>
    <cellStyle name="Normal 173 6 7" xfId="24676" xr:uid="{7F1141FC-663B-41BB-A623-BC1E6BA71463}"/>
    <cellStyle name="Normal 173 7" xfId="1801" xr:uid="{7495D034-0973-443D-8FA4-F9404378CF8A}"/>
    <cellStyle name="Normal 173 7 2" xfId="1802" xr:uid="{7CA74D4B-4D6A-4260-B95D-409D31A2E014}"/>
    <cellStyle name="Normal 173 7 2 2" xfId="1803" xr:uid="{FA83DD18-EA3A-465B-81AD-834B1F59A816}"/>
    <cellStyle name="Normal 173 7 2 2 2" xfId="1804" xr:uid="{DD68059B-88A0-4079-9318-1E3D26855E97}"/>
    <cellStyle name="Normal 173 7 2 2 2 2" xfId="19511" xr:uid="{4AB33A9D-530C-43DC-9ECB-08F210F34C59}"/>
    <cellStyle name="Normal 173 7 2 2 2 2 2" xfId="29860" xr:uid="{599BA2B7-C2BF-4F0A-9AB4-CF221DB80A46}"/>
    <cellStyle name="Normal 173 7 2 2 2 3" xfId="24691" xr:uid="{81BC88FE-82C8-45D9-A87C-460277EB3C41}"/>
    <cellStyle name="Normal 173 7 2 2 3" xfId="1805" xr:uid="{440D9F2C-0B92-4F74-B42B-BF96015A2ACD}"/>
    <cellStyle name="Normal 173 7 2 2 3 2" xfId="19512" xr:uid="{7BDD235E-E447-4FED-BC61-E2979F45F82C}"/>
    <cellStyle name="Normal 173 7 2 2 3 2 2" xfId="29861" xr:uid="{EC910821-A8FB-48D3-B3F4-AD43760DAD1F}"/>
    <cellStyle name="Normal 173 7 2 2 3 3" xfId="24692" xr:uid="{B6CF8703-A260-4FF3-88CD-17CCA002F847}"/>
    <cellStyle name="Normal 173 7 2 2 4" xfId="19510" xr:uid="{D0E4FC7A-98F2-4ED6-92E6-FD7FE80915D6}"/>
    <cellStyle name="Normal 173 7 2 2 4 2" xfId="29859" xr:uid="{A3C340F2-2C56-492A-A502-B3BFF9F65212}"/>
    <cellStyle name="Normal 173 7 2 2 5" xfId="24690" xr:uid="{5D272156-F3E4-4DD6-BA51-A62C2C3E8873}"/>
    <cellStyle name="Normal 173 7 2 3" xfId="1806" xr:uid="{69EF26F7-BFF1-4156-B8D3-20B52BFBC4DC}"/>
    <cellStyle name="Normal 173 7 2 3 2" xfId="19513" xr:uid="{D5C2C757-0878-498C-B5E8-7567036FDF36}"/>
    <cellStyle name="Normal 173 7 2 3 2 2" xfId="29862" xr:uid="{0499678E-1D8B-4D61-920A-F3FC51021B51}"/>
    <cellStyle name="Normal 173 7 2 3 3" xfId="24693" xr:uid="{E1EB7CF7-4AB4-4E43-A529-1D25E6772588}"/>
    <cellStyle name="Normal 173 7 2 4" xfId="1807" xr:uid="{98586380-47D7-4A8D-9A40-6263E5BB6A3D}"/>
    <cellStyle name="Normal 173 7 2 4 2" xfId="19514" xr:uid="{B14A7D37-5FAE-443C-913D-15663584C511}"/>
    <cellStyle name="Normal 173 7 2 4 2 2" xfId="29863" xr:uid="{33BBDDBA-8FAA-4BF7-8CD5-ED9D8566D952}"/>
    <cellStyle name="Normal 173 7 2 4 3" xfId="24694" xr:uid="{69DA1FEE-66B6-402E-996F-73447DCD15DF}"/>
    <cellStyle name="Normal 173 7 2 5" xfId="19509" xr:uid="{524DA5B6-C730-4DF1-8818-DB1CE7319052}"/>
    <cellStyle name="Normal 173 7 2 5 2" xfId="29858" xr:uid="{CEDE65E2-EAC6-4D3D-9999-AA8A0D57CF66}"/>
    <cellStyle name="Normal 173 7 2 6" xfId="24689" xr:uid="{521EAD9B-099F-4ACF-AD6E-B0E4E3898266}"/>
    <cellStyle name="Normal 173 7 3" xfId="1808" xr:uid="{1A706B1B-63E5-4B01-B4CD-DEB78D94F331}"/>
    <cellStyle name="Normal 173 7 3 2" xfId="1809" xr:uid="{D1F2CCF6-8CCD-4271-BEC5-74FC7BDE7852}"/>
    <cellStyle name="Normal 173 7 3 2 2" xfId="19516" xr:uid="{7940022E-7893-4A1E-98D6-B73D5A1993B7}"/>
    <cellStyle name="Normal 173 7 3 2 2 2" xfId="29865" xr:uid="{CFEA786A-B35D-4C87-81EE-0F2083A6DBA5}"/>
    <cellStyle name="Normal 173 7 3 2 3" xfId="24696" xr:uid="{ADB95CD0-9556-4C98-9C8A-7336DC3467F9}"/>
    <cellStyle name="Normal 173 7 3 3" xfId="1810" xr:uid="{19D84AC4-EDA5-42EF-9DB4-6A21FCC8B844}"/>
    <cellStyle name="Normal 173 7 3 3 2" xfId="19517" xr:uid="{225E0EB2-83F7-45EE-B967-CD54480CAFB1}"/>
    <cellStyle name="Normal 173 7 3 3 2 2" xfId="29866" xr:uid="{FDE7D62B-C56D-4C08-B721-4F537DC95A84}"/>
    <cellStyle name="Normal 173 7 3 3 3" xfId="24697" xr:uid="{3217F50E-6A14-475E-9922-CBA0C5C44D16}"/>
    <cellStyle name="Normal 173 7 3 4" xfId="19515" xr:uid="{DFD30F96-26C9-4505-92B6-7FDC7D3DDDA5}"/>
    <cellStyle name="Normal 173 7 3 4 2" xfId="29864" xr:uid="{442219C6-E2A8-4996-B1D7-C1F17DA38A94}"/>
    <cellStyle name="Normal 173 7 3 5" xfId="24695" xr:uid="{8E62C4C1-337B-49E1-92A7-28B452A1CEFF}"/>
    <cellStyle name="Normal 173 7 4" xfId="1811" xr:uid="{8B31D96E-90C7-4276-9F84-9593CA9A35A0}"/>
    <cellStyle name="Normal 173 7 4 2" xfId="19518" xr:uid="{FEC16E61-C069-47C5-9524-317A2AF4FBCD}"/>
    <cellStyle name="Normal 173 7 4 2 2" xfId="29867" xr:uid="{EAD08E07-84C0-4007-A9DE-8BC32B90F51E}"/>
    <cellStyle name="Normal 173 7 4 3" xfId="24698" xr:uid="{B6061CA7-D731-4D09-A4BA-8E98B399E08E}"/>
    <cellStyle name="Normal 173 7 5" xfId="1812" xr:uid="{DC7907F5-780C-4CD3-BF7A-207D8BB95261}"/>
    <cellStyle name="Normal 173 7 5 2" xfId="19519" xr:uid="{183EF689-25DE-4986-B75E-02EC23C9749D}"/>
    <cellStyle name="Normal 173 7 5 2 2" xfId="29868" xr:uid="{96D496AF-7355-4D3E-B507-9AA5455852F9}"/>
    <cellStyle name="Normal 173 7 5 3" xfId="24699" xr:uid="{DE0B5669-5C8F-48F9-B36E-1BBCCF615299}"/>
    <cellStyle name="Normal 173 7 6" xfId="19508" xr:uid="{7DD42F95-32E7-4088-B8B6-FEF88F6DA649}"/>
    <cellStyle name="Normal 173 7 6 2" xfId="29857" xr:uid="{43950D7D-B80C-4BB8-AA75-95DF00817A03}"/>
    <cellStyle name="Normal 173 7 7" xfId="24688" xr:uid="{25BA050B-7E55-42C7-9824-4F9E7E79CE4F}"/>
    <cellStyle name="Normal 173 8" xfId="1813" xr:uid="{4988939D-7A5B-457D-9F7C-3860D84E8FF8}"/>
    <cellStyle name="Normal 173 8 2" xfId="1814" xr:uid="{59794BB3-B832-41E1-A383-77C2AFD4F6B4}"/>
    <cellStyle name="Normal 173 8 2 2" xfId="1815" xr:uid="{C6B6CC38-361C-4678-9336-542F8A0E1837}"/>
    <cellStyle name="Normal 173 8 2 2 2" xfId="1816" xr:uid="{B5575180-BED5-465F-AEA3-D3CB60532C54}"/>
    <cellStyle name="Normal 173 8 2 2 2 2" xfId="19523" xr:uid="{921EC5AE-534D-468B-8DF9-9DC3A8D3D278}"/>
    <cellStyle name="Normal 173 8 2 2 2 2 2" xfId="29872" xr:uid="{7F1B4610-86F6-4279-866C-4D3C9E021C80}"/>
    <cellStyle name="Normal 173 8 2 2 2 3" xfId="24703" xr:uid="{11B91EAD-D3CF-4B06-87B9-D648ACCFFF1D}"/>
    <cellStyle name="Normal 173 8 2 2 3" xfId="1817" xr:uid="{359B4E33-D341-442F-BBAB-442F94ED19F2}"/>
    <cellStyle name="Normal 173 8 2 2 3 2" xfId="19524" xr:uid="{E60ED71D-93D0-457C-ADA4-E5F3A85C828C}"/>
    <cellStyle name="Normal 173 8 2 2 3 2 2" xfId="29873" xr:uid="{C4FB8693-4175-4DB2-89C9-DC6FA2AF7FED}"/>
    <cellStyle name="Normal 173 8 2 2 3 3" xfId="24704" xr:uid="{0F02B5A8-E518-4C00-984D-40AF3958340D}"/>
    <cellStyle name="Normal 173 8 2 2 4" xfId="19522" xr:uid="{7CB6994C-3A30-419B-9F37-215769656830}"/>
    <cellStyle name="Normal 173 8 2 2 4 2" xfId="29871" xr:uid="{2CD9BC39-AF23-4CD2-A437-AE012A19190B}"/>
    <cellStyle name="Normal 173 8 2 2 5" xfId="24702" xr:uid="{E9F42CE3-BC43-4F1A-8161-6C291A804B3D}"/>
    <cellStyle name="Normal 173 8 2 3" xfId="1818" xr:uid="{7794CD54-D42F-4D38-BE81-6C4A8C746EEA}"/>
    <cellStyle name="Normal 173 8 2 3 2" xfId="19525" xr:uid="{CE622550-4C3A-4393-B886-D4737049C49B}"/>
    <cellStyle name="Normal 173 8 2 3 2 2" xfId="29874" xr:uid="{9B7EED2B-6C3B-4E40-AFF1-1D7371D4B08E}"/>
    <cellStyle name="Normal 173 8 2 3 3" xfId="24705" xr:uid="{EF0F6BA8-9C5B-424B-A8F3-3DFFCCC9668B}"/>
    <cellStyle name="Normal 173 8 2 4" xfId="1819" xr:uid="{A5B824F3-EAF7-4DF6-97D8-9AF3903CDF60}"/>
    <cellStyle name="Normal 173 8 2 4 2" xfId="19526" xr:uid="{C74D1246-3FC4-46A9-8C04-FE682C7DF5ED}"/>
    <cellStyle name="Normal 173 8 2 4 2 2" xfId="29875" xr:uid="{7A3B14B2-8114-4146-97E8-5980C4F08969}"/>
    <cellStyle name="Normal 173 8 2 4 3" xfId="24706" xr:uid="{F35CE468-C85D-4639-889F-F3E20F41D909}"/>
    <cellStyle name="Normal 173 8 2 5" xfId="19521" xr:uid="{17BED92A-0260-4EB4-86DB-C3D31B074D32}"/>
    <cellStyle name="Normal 173 8 2 5 2" xfId="29870" xr:uid="{3BB8A625-DBC9-44EB-8542-1D2E1B76A235}"/>
    <cellStyle name="Normal 173 8 2 6" xfId="24701" xr:uid="{33D5A0E0-F8A4-439F-A475-BF8E3060574E}"/>
    <cellStyle name="Normal 173 8 3" xfId="1820" xr:uid="{4D6E9A8F-A0D7-4E01-956B-B84ADE38A611}"/>
    <cellStyle name="Normal 173 8 3 2" xfId="1821" xr:uid="{77182504-88DA-45AB-B93A-A35ED49ADD3E}"/>
    <cellStyle name="Normal 173 8 3 2 2" xfId="19528" xr:uid="{5DD5985C-AA00-4533-B136-269AE7A750CE}"/>
    <cellStyle name="Normal 173 8 3 2 2 2" xfId="29877" xr:uid="{F8DD4649-36E1-4325-9E57-D69AE2B36936}"/>
    <cellStyle name="Normal 173 8 3 2 3" xfId="24708" xr:uid="{F8793638-090E-46A4-89A6-87C417FC3716}"/>
    <cellStyle name="Normal 173 8 3 3" xfId="1822" xr:uid="{B58EC03A-9424-43A8-8296-62C12014B56A}"/>
    <cellStyle name="Normal 173 8 3 3 2" xfId="19529" xr:uid="{A08F807B-2652-41B6-91B1-BC6DE23AAE89}"/>
    <cellStyle name="Normal 173 8 3 3 2 2" xfId="29878" xr:uid="{CA80356A-FA52-40B8-B213-2319E4887AA3}"/>
    <cellStyle name="Normal 173 8 3 3 3" xfId="24709" xr:uid="{07FDFD32-D9ED-4B2C-9FB6-FCC6F9767D8E}"/>
    <cellStyle name="Normal 173 8 3 4" xfId="19527" xr:uid="{A5A9F9EB-5BE2-4EEF-B710-A5F3F70419A3}"/>
    <cellStyle name="Normal 173 8 3 4 2" xfId="29876" xr:uid="{7FD38836-A3F7-495C-99DB-C02D18E7D96C}"/>
    <cellStyle name="Normal 173 8 3 5" xfId="24707" xr:uid="{625E3917-1B55-4BBB-8C07-09EEB3635D95}"/>
    <cellStyle name="Normal 173 8 4" xfId="1823" xr:uid="{06B953C7-25AA-48D0-A8F0-7AD7D48DDFD3}"/>
    <cellStyle name="Normal 173 8 4 2" xfId="19530" xr:uid="{2CD645E0-C799-45F8-9D99-82491221719F}"/>
    <cellStyle name="Normal 173 8 4 2 2" xfId="29879" xr:uid="{BBC34424-4C2A-41F3-B276-5EE7F8D6DA3F}"/>
    <cellStyle name="Normal 173 8 4 3" xfId="24710" xr:uid="{AB8EF2CE-6A60-4B0C-9DC4-66600487059B}"/>
    <cellStyle name="Normal 173 8 5" xfId="1824" xr:uid="{44690D0C-9592-45C9-A506-528A3BE5641B}"/>
    <cellStyle name="Normal 173 8 5 2" xfId="19531" xr:uid="{E6817D43-27F1-4EDB-B929-DA6A687DF5DF}"/>
    <cellStyle name="Normal 173 8 5 2 2" xfId="29880" xr:uid="{17FB9B16-5E9F-4206-9F8A-D214F2B86FE9}"/>
    <cellStyle name="Normal 173 8 5 3" xfId="24711" xr:uid="{E010E996-38E8-4159-9592-34C022B63CB1}"/>
    <cellStyle name="Normal 173 8 6" xfId="19520" xr:uid="{A6521C86-19B7-40AB-81C0-D630152D51BD}"/>
    <cellStyle name="Normal 173 8 6 2" xfId="29869" xr:uid="{0F90C634-ECC6-465E-B4FF-D42925159A67}"/>
    <cellStyle name="Normal 173 8 7" xfId="24700" xr:uid="{D2C994E7-8F2C-4CD7-8336-6374E9561080}"/>
    <cellStyle name="Normal 173 9" xfId="1825" xr:uid="{3FEC5779-0CDC-4D1C-80FD-280FCC0DFEE7}"/>
    <cellStyle name="Normal 173 9 2" xfId="1826" xr:uid="{808F1437-8EE6-4E44-BE9B-816EFF160DA8}"/>
    <cellStyle name="Normal 173 9 2 2" xfId="1827" xr:uid="{5C07A94E-F6BE-464D-B669-980748398950}"/>
    <cellStyle name="Normal 173 9 2 2 2" xfId="1828" xr:uid="{58E662EA-8B5B-47DD-B3A5-1A24C737F6AD}"/>
    <cellStyle name="Normal 173 9 2 2 2 2" xfId="19535" xr:uid="{D22F67FD-73C0-4562-B799-8D8625800EE0}"/>
    <cellStyle name="Normal 173 9 2 2 2 2 2" xfId="29884" xr:uid="{99AC3CB5-4898-4282-985E-DB06F0F737DA}"/>
    <cellStyle name="Normal 173 9 2 2 2 3" xfId="24715" xr:uid="{32E62885-3A2E-4B4C-9321-B0B430CDC2FD}"/>
    <cellStyle name="Normal 173 9 2 2 3" xfId="1829" xr:uid="{16B84B06-FB5B-4FD9-BDCC-602CA12F5FB3}"/>
    <cellStyle name="Normal 173 9 2 2 3 2" xfId="19536" xr:uid="{FD5FC4F5-0D63-4BBC-87DB-F254142A2442}"/>
    <cellStyle name="Normal 173 9 2 2 3 2 2" xfId="29885" xr:uid="{B8CC1E9B-1811-4B85-9AC0-44DF696C181E}"/>
    <cellStyle name="Normal 173 9 2 2 3 3" xfId="24716" xr:uid="{123144A4-A95B-4984-BA0E-00875BAD01A4}"/>
    <cellStyle name="Normal 173 9 2 2 4" xfId="19534" xr:uid="{BBDEB24F-2434-4449-88FA-D5D22A31CF94}"/>
    <cellStyle name="Normal 173 9 2 2 4 2" xfId="29883" xr:uid="{215DFF89-4942-47E3-BBE4-D32192FF3747}"/>
    <cellStyle name="Normal 173 9 2 2 5" xfId="24714" xr:uid="{A19B437F-5B80-483A-AD60-FD4DB30CFD9D}"/>
    <cellStyle name="Normal 173 9 2 3" xfId="1830" xr:uid="{ED0EA7CD-43F6-41BC-A619-B23B9F2DEA89}"/>
    <cellStyle name="Normal 173 9 2 3 2" xfId="19537" xr:uid="{42044BCD-EB93-4B2F-81EA-8CDA3DF564F2}"/>
    <cellStyle name="Normal 173 9 2 3 2 2" xfId="29886" xr:uid="{F2A6F799-1F05-47E1-B7B9-E3F22EF616D0}"/>
    <cellStyle name="Normal 173 9 2 3 3" xfId="24717" xr:uid="{CB653259-0FA3-440C-BD66-D72D6F02BD80}"/>
    <cellStyle name="Normal 173 9 2 4" xfId="1831" xr:uid="{D8D2A6B1-B5B6-4536-9A9F-61A311E601AF}"/>
    <cellStyle name="Normal 173 9 2 4 2" xfId="19538" xr:uid="{F60C530F-415B-4432-BA9C-5D519A2E17F3}"/>
    <cellStyle name="Normal 173 9 2 4 2 2" xfId="29887" xr:uid="{86DF9555-7C71-4EFD-B9EA-04D9CB075F28}"/>
    <cellStyle name="Normal 173 9 2 4 3" xfId="24718" xr:uid="{B9AA130F-5EE0-4661-B747-DF9568767A04}"/>
    <cellStyle name="Normal 173 9 2 5" xfId="19533" xr:uid="{CA3B23FA-05A5-4711-8A2F-B464478FF011}"/>
    <cellStyle name="Normal 173 9 2 5 2" xfId="29882" xr:uid="{6DC26312-67C4-4FD6-A213-5E26BC6497FE}"/>
    <cellStyle name="Normal 173 9 2 6" xfId="24713" xr:uid="{5EFB1A79-8D32-49AE-B4E4-A26B7D3F228A}"/>
    <cellStyle name="Normal 173 9 3" xfId="1832" xr:uid="{2EDE19CD-3C11-42CB-BDD9-87D67CAD3051}"/>
    <cellStyle name="Normal 173 9 3 2" xfId="1833" xr:uid="{C6A90926-9DDF-4438-AFE0-01A15F4A9559}"/>
    <cellStyle name="Normal 173 9 3 2 2" xfId="19540" xr:uid="{929F6EBA-B4C3-45F5-A2F0-1E06C5401590}"/>
    <cellStyle name="Normal 173 9 3 2 2 2" xfId="29889" xr:uid="{C4692B6A-9049-471C-854E-87B633B11739}"/>
    <cellStyle name="Normal 173 9 3 2 3" xfId="24720" xr:uid="{9AF47D46-C62E-446B-B425-8B9C7134AADE}"/>
    <cellStyle name="Normal 173 9 3 3" xfId="1834" xr:uid="{B636DFDB-823A-4DF9-8475-DB3A7DFBC86A}"/>
    <cellStyle name="Normal 173 9 3 3 2" xfId="19541" xr:uid="{E8732734-0DC5-464F-B2C9-5D7836CF2710}"/>
    <cellStyle name="Normal 173 9 3 3 2 2" xfId="29890" xr:uid="{E1739157-7A4A-4611-B0E7-175B1D351630}"/>
    <cellStyle name="Normal 173 9 3 3 3" xfId="24721" xr:uid="{5196ACC3-EBD4-4596-8E5B-7A2DAF40D405}"/>
    <cellStyle name="Normal 173 9 3 4" xfId="19539" xr:uid="{DC7CC66A-EBA1-4103-932E-1D4313D640D6}"/>
    <cellStyle name="Normal 173 9 3 4 2" xfId="29888" xr:uid="{0F5F6226-441D-47B0-A3A1-D34D0389E095}"/>
    <cellStyle name="Normal 173 9 3 5" xfId="24719" xr:uid="{084B13C8-2C9B-4420-9DFA-A7007F08C22C}"/>
    <cellStyle name="Normal 173 9 4" xfId="1835" xr:uid="{45473A04-6260-42DA-BC09-9E88C83D61D2}"/>
    <cellStyle name="Normal 173 9 4 2" xfId="19542" xr:uid="{D788BFD7-253F-4FAA-A8F0-AD65A594C5EF}"/>
    <cellStyle name="Normal 173 9 4 2 2" xfId="29891" xr:uid="{8A0D20D7-3C02-4ACD-9DA1-33B29842F687}"/>
    <cellStyle name="Normal 173 9 4 3" xfId="24722" xr:uid="{38FB3EEB-A96B-4722-A732-7AAF449B04A8}"/>
    <cellStyle name="Normal 173 9 5" xfId="1836" xr:uid="{24028C17-AB65-43D7-A5D6-7B5C44ECCE44}"/>
    <cellStyle name="Normal 173 9 5 2" xfId="19543" xr:uid="{27F31042-B44D-40D6-9AC4-E05126D87E11}"/>
    <cellStyle name="Normal 173 9 5 2 2" xfId="29892" xr:uid="{112B8E14-F923-48FB-AABF-3989C2A0527E}"/>
    <cellStyle name="Normal 173 9 5 3" xfId="24723" xr:uid="{18ED5932-061A-4C81-97D9-B40CEB6E5197}"/>
    <cellStyle name="Normal 173 9 6" xfId="19532" xr:uid="{693E1376-D833-477E-ADCB-EE36237D20A9}"/>
    <cellStyle name="Normal 173 9 6 2" xfId="29881" xr:uid="{8B838630-E767-42F4-AAEB-B1D5BDA2C27E}"/>
    <cellStyle name="Normal 173 9 7" xfId="24712" xr:uid="{FDF345EE-65AE-43C6-A6F9-1EE1797283F9}"/>
    <cellStyle name="Normal 174" xfId="1837" xr:uid="{E3B4B044-E781-410D-91D2-F3F01E11AF27}"/>
    <cellStyle name="Normal 174 10" xfId="1838" xr:uid="{DF35ED62-5E5D-4835-AEFD-AA1494F368D5}"/>
    <cellStyle name="Normal 174 10 2" xfId="1839" xr:uid="{A6CD2B3B-0328-4705-AAB0-099AFCE03664}"/>
    <cellStyle name="Normal 174 10 2 2" xfId="1840" xr:uid="{F9B5DCEB-65D9-49F2-8683-7871A8607120}"/>
    <cellStyle name="Normal 174 10 2 2 2" xfId="1841" xr:uid="{A95D9E24-F872-43AD-99F4-1BA9E2431B85}"/>
    <cellStyle name="Normal 174 10 2 2 2 2" xfId="19548" xr:uid="{10946630-AF04-4128-90FE-0BD240DC92F2}"/>
    <cellStyle name="Normal 174 10 2 2 2 2 2" xfId="29897" xr:uid="{0F2FA701-6E68-4150-A065-D4580827994A}"/>
    <cellStyle name="Normal 174 10 2 2 2 3" xfId="24728" xr:uid="{4F706ACA-8103-42A3-8294-F6CC672A1720}"/>
    <cellStyle name="Normal 174 10 2 2 3" xfId="1842" xr:uid="{E6FE4C12-1849-4406-ACDE-390E22F1BD42}"/>
    <cellStyle name="Normal 174 10 2 2 3 2" xfId="19549" xr:uid="{EEF8AE5C-C879-45B0-894E-7EA0A0248A31}"/>
    <cellStyle name="Normal 174 10 2 2 3 2 2" xfId="29898" xr:uid="{4FBB332F-32AC-441B-8B5D-E1F3BEB01333}"/>
    <cellStyle name="Normal 174 10 2 2 3 3" xfId="24729" xr:uid="{5B1F3865-D7AF-4B06-81BA-046C1ED18944}"/>
    <cellStyle name="Normal 174 10 2 2 4" xfId="19547" xr:uid="{5C1891CC-E839-42C3-BC4E-6D8AA0AB502E}"/>
    <cellStyle name="Normal 174 10 2 2 4 2" xfId="29896" xr:uid="{1C9E31BC-5BC8-45C9-B344-E74F07C80EE3}"/>
    <cellStyle name="Normal 174 10 2 2 5" xfId="24727" xr:uid="{71E9650C-CFDC-4566-905A-7C43A8BB3515}"/>
    <cellStyle name="Normal 174 10 2 3" xfId="1843" xr:uid="{A2755D15-FFED-4EE3-B705-BB33395C809E}"/>
    <cellStyle name="Normal 174 10 2 3 2" xfId="19550" xr:uid="{AF1AB32A-F08D-4D37-8E20-ADE8C5D4C7BA}"/>
    <cellStyle name="Normal 174 10 2 3 2 2" xfId="29899" xr:uid="{CD3926DB-65B4-4A9B-BAB0-48F0F26ED42F}"/>
    <cellStyle name="Normal 174 10 2 3 3" xfId="24730" xr:uid="{C17AA52F-5D8A-4686-A348-D6595FB984C3}"/>
    <cellStyle name="Normal 174 10 2 4" xfId="1844" xr:uid="{1605D848-1775-45FE-BD5F-0ABEC5D576E7}"/>
    <cellStyle name="Normal 174 10 2 4 2" xfId="19551" xr:uid="{E07BC4BF-4C4D-44A9-AC01-0ED9EF95D9A6}"/>
    <cellStyle name="Normal 174 10 2 4 2 2" xfId="29900" xr:uid="{9976CDCE-3D30-4E91-AAC9-532DF3DB4986}"/>
    <cellStyle name="Normal 174 10 2 4 3" xfId="24731" xr:uid="{F7CD2BDC-8641-4C17-B9A5-77722DCACCE8}"/>
    <cellStyle name="Normal 174 10 2 5" xfId="19546" xr:uid="{34FBEF7E-0315-4287-86BF-649FA9B9B909}"/>
    <cellStyle name="Normal 174 10 2 5 2" xfId="29895" xr:uid="{44EC6FF8-C249-468A-ACC7-595F741069CF}"/>
    <cellStyle name="Normal 174 10 2 6" xfId="24726" xr:uid="{C1EFF135-6827-41D8-B1E0-B898E0B3DCEC}"/>
    <cellStyle name="Normal 174 10 3" xfId="1845" xr:uid="{D417798A-6A26-44D4-BCE9-7B328B228336}"/>
    <cellStyle name="Normal 174 10 3 2" xfId="1846" xr:uid="{8167CF76-9B1C-4732-885E-EAD886D48865}"/>
    <cellStyle name="Normal 174 10 3 2 2" xfId="19553" xr:uid="{0799FB72-2441-4AEA-8467-C2D5D509C597}"/>
    <cellStyle name="Normal 174 10 3 2 2 2" xfId="29902" xr:uid="{94C0A5BE-BE7D-46A4-987D-2D27B2B50289}"/>
    <cellStyle name="Normal 174 10 3 2 3" xfId="24733" xr:uid="{5F1AC651-FC4F-4E38-8AB6-C55073219CE4}"/>
    <cellStyle name="Normal 174 10 3 3" xfId="1847" xr:uid="{CCC3A95A-B625-4E5F-BE78-5CFC8AC031CD}"/>
    <cellStyle name="Normal 174 10 3 3 2" xfId="19554" xr:uid="{43B3C84B-2617-4AFD-8F25-DEDDE4E2CC7D}"/>
    <cellStyle name="Normal 174 10 3 3 2 2" xfId="29903" xr:uid="{DE9D525C-CF96-4DAC-A022-0DEF2774F8A7}"/>
    <cellStyle name="Normal 174 10 3 3 3" xfId="24734" xr:uid="{9C05A463-12C9-4D6F-B59C-3AC08D54CC03}"/>
    <cellStyle name="Normal 174 10 3 4" xfId="19552" xr:uid="{546C6A50-EB90-4D7F-857E-2792D71D144B}"/>
    <cellStyle name="Normal 174 10 3 4 2" xfId="29901" xr:uid="{DF53B0F9-023C-49BA-93B8-FF63568AECB8}"/>
    <cellStyle name="Normal 174 10 3 5" xfId="24732" xr:uid="{6744F91A-10D0-46AE-A341-BE29C028D007}"/>
    <cellStyle name="Normal 174 10 4" xfId="1848" xr:uid="{528BAF28-BC6C-4D5E-AE54-FB5A8E9CEEC5}"/>
    <cellStyle name="Normal 174 10 4 2" xfId="19555" xr:uid="{BD1EFF24-C3E6-444D-BC52-806A2A4276D0}"/>
    <cellStyle name="Normal 174 10 4 2 2" xfId="29904" xr:uid="{DD458260-D1BB-4522-A041-8DD2706FAE9C}"/>
    <cellStyle name="Normal 174 10 4 3" xfId="24735" xr:uid="{00A170CB-67F3-427E-9888-9581A64EC02D}"/>
    <cellStyle name="Normal 174 10 5" xfId="1849" xr:uid="{C9A2C446-A313-4968-BDC1-271C21E121B6}"/>
    <cellStyle name="Normal 174 10 5 2" xfId="19556" xr:uid="{5BC70CE2-C207-4D5F-9C45-B68ED8212CA7}"/>
    <cellStyle name="Normal 174 10 5 2 2" xfId="29905" xr:uid="{C3D0ABAF-9362-446F-BF98-D81E111B7A7A}"/>
    <cellStyle name="Normal 174 10 5 3" xfId="24736" xr:uid="{F56980DD-560C-47A9-BEA8-BFEC65C3294B}"/>
    <cellStyle name="Normal 174 10 6" xfId="19545" xr:uid="{4A24BB3B-A757-4300-A55A-D2AF2DB71547}"/>
    <cellStyle name="Normal 174 10 6 2" xfId="29894" xr:uid="{41BBD89C-ECD4-43C9-A399-FCB0B8112C6D}"/>
    <cellStyle name="Normal 174 10 7" xfId="24725" xr:uid="{7D13BBA6-0B16-4725-97E8-9CC5AADBB60F}"/>
    <cellStyle name="Normal 174 11" xfId="1850" xr:uid="{A554C1F5-7766-43E1-8104-F7CC29C1FF2B}"/>
    <cellStyle name="Normal 174 11 2" xfId="1851" xr:uid="{7157C0A1-6105-4AEC-90D7-2D4C53802AAB}"/>
    <cellStyle name="Normal 174 11 2 2" xfId="1852" xr:uid="{0E983BDD-837E-4E5C-A0C0-D05923A92371}"/>
    <cellStyle name="Normal 174 11 2 2 2" xfId="1853" xr:uid="{FA5F11BD-0892-482C-B514-DC373798CDFC}"/>
    <cellStyle name="Normal 174 11 2 2 2 2" xfId="19560" xr:uid="{318B7086-16C5-4239-9256-62F784C2F1EF}"/>
    <cellStyle name="Normal 174 11 2 2 2 2 2" xfId="29909" xr:uid="{F647355B-E0CB-4A45-94EB-1E819A18235B}"/>
    <cellStyle name="Normal 174 11 2 2 2 3" xfId="24740" xr:uid="{380A045F-90EC-40E6-A92B-421C064B4E34}"/>
    <cellStyle name="Normal 174 11 2 2 3" xfId="1854" xr:uid="{BF9C5B71-F2BE-475F-A9BC-8963BA7DFDBE}"/>
    <cellStyle name="Normal 174 11 2 2 3 2" xfId="19561" xr:uid="{BF248D90-A526-43AF-8C13-C36D7E3E6AF9}"/>
    <cellStyle name="Normal 174 11 2 2 3 2 2" xfId="29910" xr:uid="{9E2E4301-1B5F-4156-93A8-68D9C8D3E162}"/>
    <cellStyle name="Normal 174 11 2 2 3 3" xfId="24741" xr:uid="{39E1C5EF-C0A3-4B34-99CA-9BDDD409A0DA}"/>
    <cellStyle name="Normal 174 11 2 2 4" xfId="19559" xr:uid="{A86F8DE5-C68C-492B-8BD8-96B4FCECF976}"/>
    <cellStyle name="Normal 174 11 2 2 4 2" xfId="29908" xr:uid="{E205E46C-AD7C-40C5-8A77-D17091CDD096}"/>
    <cellStyle name="Normal 174 11 2 2 5" xfId="24739" xr:uid="{20B514E4-EA7A-4DA7-B64A-35E656B31AFA}"/>
    <cellStyle name="Normal 174 11 2 3" xfId="1855" xr:uid="{E071EEFB-FA05-41E7-98DC-B8B85D3BF0BA}"/>
    <cellStyle name="Normal 174 11 2 3 2" xfId="19562" xr:uid="{50D36E9A-3457-490E-B405-E3399B086D5C}"/>
    <cellStyle name="Normal 174 11 2 3 2 2" xfId="29911" xr:uid="{5B1ACEF1-50FA-40AB-8132-6CB194AA3B5B}"/>
    <cellStyle name="Normal 174 11 2 3 3" xfId="24742" xr:uid="{4CA14522-3013-4989-9ECB-242B70F3CA50}"/>
    <cellStyle name="Normal 174 11 2 4" xfId="1856" xr:uid="{3B4099BD-6D4C-4D9F-8C57-00AE35191CAF}"/>
    <cellStyle name="Normal 174 11 2 4 2" xfId="19563" xr:uid="{23ED29FA-D581-45BC-AE34-D315DEFF87DE}"/>
    <cellStyle name="Normal 174 11 2 4 2 2" xfId="29912" xr:uid="{21FFCA6F-420A-459E-BA10-065927D90247}"/>
    <cellStyle name="Normal 174 11 2 4 3" xfId="24743" xr:uid="{7619D338-4671-49F3-BD16-EF13C0EF87E6}"/>
    <cellStyle name="Normal 174 11 2 5" xfId="19558" xr:uid="{5DF30BEB-C2A3-4C82-9011-53D489D584A3}"/>
    <cellStyle name="Normal 174 11 2 5 2" xfId="29907" xr:uid="{8B0B7B38-C31B-421A-91DC-EE8877EE48A9}"/>
    <cellStyle name="Normal 174 11 2 6" xfId="24738" xr:uid="{37189E10-D804-4C06-8BB6-C90AE3B772A4}"/>
    <cellStyle name="Normal 174 11 3" xfId="1857" xr:uid="{390F1A7F-81E0-44A8-A929-50831CAAEE49}"/>
    <cellStyle name="Normal 174 11 3 2" xfId="1858" xr:uid="{30322430-DE06-4257-A9BB-018813191905}"/>
    <cellStyle name="Normal 174 11 3 2 2" xfId="19565" xr:uid="{AD6F000A-8BBF-495D-AB1B-25B1D27E3C99}"/>
    <cellStyle name="Normal 174 11 3 2 2 2" xfId="29914" xr:uid="{27594375-CC1B-4D6F-AE75-5947D066B9B2}"/>
    <cellStyle name="Normal 174 11 3 2 3" xfId="24745" xr:uid="{11004D13-0CDA-4BB4-A45C-765D574ADB04}"/>
    <cellStyle name="Normal 174 11 3 3" xfId="1859" xr:uid="{A89DD4E2-7ACC-4A3B-A954-6B2CDF0AE78C}"/>
    <cellStyle name="Normal 174 11 3 3 2" xfId="19566" xr:uid="{5FF598C4-D541-4BA4-A6A1-04CAAC13C453}"/>
    <cellStyle name="Normal 174 11 3 3 2 2" xfId="29915" xr:uid="{DCC342BE-4796-453F-8E3D-C36AB6BD04F3}"/>
    <cellStyle name="Normal 174 11 3 3 3" xfId="24746" xr:uid="{2586AC0F-BA96-4996-ABDE-47FBD8B9AF59}"/>
    <cellStyle name="Normal 174 11 3 4" xfId="19564" xr:uid="{9920CF9B-20B0-4ADC-9F9D-A78F7E9252B0}"/>
    <cellStyle name="Normal 174 11 3 4 2" xfId="29913" xr:uid="{13624AF5-BA34-4F4C-893F-DA684F8BEA85}"/>
    <cellStyle name="Normal 174 11 3 5" xfId="24744" xr:uid="{FD45AF2E-E78C-4A58-9C37-9C5E02BAEFE1}"/>
    <cellStyle name="Normal 174 11 4" xfId="1860" xr:uid="{71754139-BA3B-4ACA-936E-2676AAB4DDDD}"/>
    <cellStyle name="Normal 174 11 4 2" xfId="19567" xr:uid="{9065F3B1-64F6-4EA7-B4F6-B9D1477EE2A5}"/>
    <cellStyle name="Normal 174 11 4 2 2" xfId="29916" xr:uid="{1940F6DF-BB84-4AA0-8055-F9C3C11961D6}"/>
    <cellStyle name="Normal 174 11 4 3" xfId="24747" xr:uid="{8CCCF11D-A64B-4E30-936E-F2BB752C1E82}"/>
    <cellStyle name="Normal 174 11 5" xfId="1861" xr:uid="{7A84FE9A-9420-4A64-AFC5-DC183C51F1D4}"/>
    <cellStyle name="Normal 174 11 5 2" xfId="19568" xr:uid="{1D2DE779-14D3-48F2-A7F5-2ABDE4A39BDB}"/>
    <cellStyle name="Normal 174 11 5 2 2" xfId="29917" xr:uid="{95A550D2-0CD9-4FA1-9FBE-70DE6C1198DC}"/>
    <cellStyle name="Normal 174 11 5 3" xfId="24748" xr:uid="{18F167D1-CE6D-4854-BEB5-4AD674DF71A9}"/>
    <cellStyle name="Normal 174 11 6" xfId="19557" xr:uid="{A02758CA-272F-4858-A679-55019E914A3E}"/>
    <cellStyle name="Normal 174 11 6 2" xfId="29906" xr:uid="{255A6105-2126-4F31-BA77-387669ECACBD}"/>
    <cellStyle name="Normal 174 11 7" xfId="24737" xr:uid="{054F292E-9E8D-4101-88AD-AEE3D66A8B90}"/>
    <cellStyle name="Normal 174 12" xfId="1862" xr:uid="{A5DE1F83-8388-43DF-8263-1E97B3825AC5}"/>
    <cellStyle name="Normal 174 12 2" xfId="1863" xr:uid="{82A60BA3-8CD9-46F3-AD39-BC5E7A0B411A}"/>
    <cellStyle name="Normal 174 12 2 2" xfId="1864" xr:uid="{67B79EDD-FDBB-4BDC-B367-29FB1FA7F941}"/>
    <cellStyle name="Normal 174 12 2 2 2" xfId="1865" xr:uid="{0BC4BC3F-5BC6-485F-93AE-889EB01C09CE}"/>
    <cellStyle name="Normal 174 12 2 2 2 2" xfId="19572" xr:uid="{8F1C8645-94F1-4BFE-AA87-18FD75BF79E7}"/>
    <cellStyle name="Normal 174 12 2 2 2 2 2" xfId="29921" xr:uid="{1D22BBFA-8B02-411B-AD12-EE0551680037}"/>
    <cellStyle name="Normal 174 12 2 2 2 3" xfId="24752" xr:uid="{F187FE92-8EE4-4F9B-A9EA-428A222AB2EB}"/>
    <cellStyle name="Normal 174 12 2 2 3" xfId="1866" xr:uid="{730E3A3D-D0AB-4ACA-85B7-82F1AA9ABDDE}"/>
    <cellStyle name="Normal 174 12 2 2 3 2" xfId="19573" xr:uid="{D2856966-3595-49F3-AFB4-FCB1CD232594}"/>
    <cellStyle name="Normal 174 12 2 2 3 2 2" xfId="29922" xr:uid="{10BA4589-A0DD-484A-A1DC-0A0CFE9B795D}"/>
    <cellStyle name="Normal 174 12 2 2 3 3" xfId="24753" xr:uid="{7A69B971-6965-43D1-8627-076EF8A72E76}"/>
    <cellStyle name="Normal 174 12 2 2 4" xfId="19571" xr:uid="{8EFDB2F8-4A2B-46A8-9F99-28EF8F1FD443}"/>
    <cellStyle name="Normal 174 12 2 2 4 2" xfId="29920" xr:uid="{7E50DE31-6F9D-4B0E-A78E-4B63655E751C}"/>
    <cellStyle name="Normal 174 12 2 2 5" xfId="24751" xr:uid="{4CAABB19-B204-405F-B7B9-1D154D87A237}"/>
    <cellStyle name="Normal 174 12 2 3" xfId="1867" xr:uid="{FA2CE04F-A58A-42BB-BB11-C15F1D79DA96}"/>
    <cellStyle name="Normal 174 12 2 3 2" xfId="19574" xr:uid="{A1A15D1D-4C11-4D41-B3D2-A5D997869A8A}"/>
    <cellStyle name="Normal 174 12 2 3 2 2" xfId="29923" xr:uid="{B558157F-17F5-4F6E-8FC9-E8C0522B71F0}"/>
    <cellStyle name="Normal 174 12 2 3 3" xfId="24754" xr:uid="{C6337A91-627C-4DA6-8BB0-4FC9082F5556}"/>
    <cellStyle name="Normal 174 12 2 4" xfId="1868" xr:uid="{2891F76A-5D75-4BFB-9D5A-2257A7E59D87}"/>
    <cellStyle name="Normal 174 12 2 4 2" xfId="19575" xr:uid="{37BB17F3-7CDF-4924-81B0-4FC674FE3329}"/>
    <cellStyle name="Normal 174 12 2 4 2 2" xfId="29924" xr:uid="{6D6A0A1D-CDEF-4BAC-B344-CF9DC4A4E8F6}"/>
    <cellStyle name="Normal 174 12 2 4 3" xfId="24755" xr:uid="{3BDAC4DE-4C14-4FD3-8202-89A0124119B9}"/>
    <cellStyle name="Normal 174 12 2 5" xfId="19570" xr:uid="{F7477D80-0045-43B7-AB1F-965567EB52CE}"/>
    <cellStyle name="Normal 174 12 2 5 2" xfId="29919" xr:uid="{D9D68E83-7B79-4F27-BCF4-2846C20D6E26}"/>
    <cellStyle name="Normal 174 12 2 6" xfId="24750" xr:uid="{BA7326F2-F667-4F16-AFC2-A0979A5179B9}"/>
    <cellStyle name="Normal 174 12 3" xfId="1869" xr:uid="{4ECB553C-2529-40E7-B265-9AEACEE3E867}"/>
    <cellStyle name="Normal 174 12 3 2" xfId="1870" xr:uid="{FD57DFE3-86FE-4A80-A04F-FF5975583AD3}"/>
    <cellStyle name="Normal 174 12 3 2 2" xfId="19577" xr:uid="{6026C429-ED68-45A2-9504-94C9A4CE2BFC}"/>
    <cellStyle name="Normal 174 12 3 2 2 2" xfId="29926" xr:uid="{08C1FBA1-9F66-4696-B469-22A39ABF61E2}"/>
    <cellStyle name="Normal 174 12 3 2 3" xfId="24757" xr:uid="{57369791-562D-46FD-AC6D-42E0CA3FC0E2}"/>
    <cellStyle name="Normal 174 12 3 3" xfId="1871" xr:uid="{409FF21A-631D-47A1-BD19-9DEB8280EC3B}"/>
    <cellStyle name="Normal 174 12 3 3 2" xfId="19578" xr:uid="{C2E51A13-321D-4DE6-8EEE-BA5FA9124AD2}"/>
    <cellStyle name="Normal 174 12 3 3 2 2" xfId="29927" xr:uid="{5E22B29B-1101-4BD3-8FC5-230F8EB00979}"/>
    <cellStyle name="Normal 174 12 3 3 3" xfId="24758" xr:uid="{CF1694D2-F743-479C-94D8-D309725A1E8D}"/>
    <cellStyle name="Normal 174 12 3 4" xfId="19576" xr:uid="{00449E77-C70A-4434-B7B8-31EFD4861680}"/>
    <cellStyle name="Normal 174 12 3 4 2" xfId="29925" xr:uid="{3079E422-786C-4FAC-B909-7A40CA7C5FDF}"/>
    <cellStyle name="Normal 174 12 3 5" xfId="24756" xr:uid="{ABBD32CB-18EC-4730-9333-57C8BCD80EFF}"/>
    <cellStyle name="Normal 174 12 4" xfId="1872" xr:uid="{C24D6F2B-C504-4506-BFA9-62029C8CFAE1}"/>
    <cellStyle name="Normal 174 12 4 2" xfId="19579" xr:uid="{A74385C1-BD5F-4BE8-BD91-13B55CCBEC69}"/>
    <cellStyle name="Normal 174 12 4 2 2" xfId="29928" xr:uid="{631E141B-CDAD-445E-8D99-A2411EFCA4E2}"/>
    <cellStyle name="Normal 174 12 4 3" xfId="24759" xr:uid="{B5DF98EF-BCD3-4C68-A35C-00430B1FCFE4}"/>
    <cellStyle name="Normal 174 12 5" xfId="1873" xr:uid="{48D4D35E-DA9B-46FD-95E3-CDD2FE4FA42D}"/>
    <cellStyle name="Normal 174 12 5 2" xfId="19580" xr:uid="{25888F2E-9A9E-4F92-A608-3C6139AB3519}"/>
    <cellStyle name="Normal 174 12 5 2 2" xfId="29929" xr:uid="{47CD9810-BE0B-4CED-B3A6-933917F2DF53}"/>
    <cellStyle name="Normal 174 12 5 3" xfId="24760" xr:uid="{C62D97A3-E9FF-4DBC-92E5-52C38A348EBF}"/>
    <cellStyle name="Normal 174 12 6" xfId="19569" xr:uid="{96FF235D-E1C0-420F-B1C5-7C9A204C7994}"/>
    <cellStyle name="Normal 174 12 6 2" xfId="29918" xr:uid="{A066AE09-A4F4-4E4E-BA64-C742D7FF48DF}"/>
    <cellStyle name="Normal 174 12 7" xfId="24749" xr:uid="{5BD9C80A-8DFA-4273-AAFB-A8E77DAAA32B}"/>
    <cellStyle name="Normal 174 13" xfId="1874" xr:uid="{F6D02CA3-0695-431F-89A8-5224D254BF1C}"/>
    <cellStyle name="Normal 174 13 2" xfId="1875" xr:uid="{019E3595-9D5F-47BD-B941-5E60052881CB}"/>
    <cellStyle name="Normal 174 13 2 2" xfId="1876" xr:uid="{10D6B740-480E-4CBF-BC9A-7DDF94FDE608}"/>
    <cellStyle name="Normal 174 13 2 2 2" xfId="1877" xr:uid="{19371D53-CAF9-47DA-8040-7A80C7AFF58B}"/>
    <cellStyle name="Normal 174 13 2 2 2 2" xfId="19584" xr:uid="{0E4C0597-7E13-4FD9-AB4C-1C16B43E8867}"/>
    <cellStyle name="Normal 174 13 2 2 2 2 2" xfId="29933" xr:uid="{860126D7-3609-4D63-95FD-6BC4147D9A45}"/>
    <cellStyle name="Normal 174 13 2 2 2 3" xfId="24764" xr:uid="{A7A80465-B96E-4219-B67C-0E168E252D91}"/>
    <cellStyle name="Normal 174 13 2 2 3" xfId="1878" xr:uid="{034A640B-63ED-4E29-B431-24E925E080CA}"/>
    <cellStyle name="Normal 174 13 2 2 3 2" xfId="19585" xr:uid="{6D327C27-B56A-4BF3-9827-B185BED1632A}"/>
    <cellStyle name="Normal 174 13 2 2 3 2 2" xfId="29934" xr:uid="{A6CD4862-8AD1-4789-8850-96F0BD422DDE}"/>
    <cellStyle name="Normal 174 13 2 2 3 3" xfId="24765" xr:uid="{FC8CBB58-4C9A-4CEC-B076-1C157928BFF5}"/>
    <cellStyle name="Normal 174 13 2 2 4" xfId="19583" xr:uid="{793DB774-F49A-45F4-8763-F2EE17EF894D}"/>
    <cellStyle name="Normal 174 13 2 2 4 2" xfId="29932" xr:uid="{F4136122-2274-497E-8B1E-967389199C61}"/>
    <cellStyle name="Normal 174 13 2 2 5" xfId="24763" xr:uid="{16746AEC-2AFE-4989-BFB2-BE085EE374D2}"/>
    <cellStyle name="Normal 174 13 2 3" xfId="1879" xr:uid="{0066B854-BBFD-4CAD-92B1-EE0045275EF4}"/>
    <cellStyle name="Normal 174 13 2 3 2" xfId="19586" xr:uid="{EFDC7BF6-18DF-4D79-96C0-8EA95602991C}"/>
    <cellStyle name="Normal 174 13 2 3 2 2" xfId="29935" xr:uid="{30724F72-E863-418B-A342-72A8247A23D8}"/>
    <cellStyle name="Normal 174 13 2 3 3" xfId="24766" xr:uid="{8F42E7AC-5C81-4020-8A1D-586437B8FC83}"/>
    <cellStyle name="Normal 174 13 2 4" xfId="1880" xr:uid="{D43EB103-F9FE-4642-9ABD-A488A0B911C7}"/>
    <cellStyle name="Normal 174 13 2 4 2" xfId="19587" xr:uid="{2EA5A2D5-510E-49A9-9454-411007CB7434}"/>
    <cellStyle name="Normal 174 13 2 4 2 2" xfId="29936" xr:uid="{23904F48-A306-4726-AFE0-241693F4FB75}"/>
    <cellStyle name="Normal 174 13 2 4 3" xfId="24767" xr:uid="{F653A2DF-A18D-48AF-B801-89409EB3B0E0}"/>
    <cellStyle name="Normal 174 13 2 5" xfId="19582" xr:uid="{5AE2ADDC-F242-4360-BD70-6AC1AC09D1E5}"/>
    <cellStyle name="Normal 174 13 2 5 2" xfId="29931" xr:uid="{1A56B67E-739F-48C5-A130-5A53A6119C2C}"/>
    <cellStyle name="Normal 174 13 2 6" xfId="24762" xr:uid="{B31D6631-687D-47E8-B717-30455918EA60}"/>
    <cellStyle name="Normal 174 13 3" xfId="1881" xr:uid="{075B3560-BDF6-46C8-864C-D243966B06BC}"/>
    <cellStyle name="Normal 174 13 3 2" xfId="1882" xr:uid="{CDA9EC46-61BD-4506-B04A-68F166984285}"/>
    <cellStyle name="Normal 174 13 3 2 2" xfId="19589" xr:uid="{8C2732BC-2A4B-4709-AF0A-3DF385943547}"/>
    <cellStyle name="Normal 174 13 3 2 2 2" xfId="29938" xr:uid="{BC1E4010-4835-4B1F-BEC9-1996F56B55E1}"/>
    <cellStyle name="Normal 174 13 3 2 3" xfId="24769" xr:uid="{91B606CC-FAC0-4EEA-A6B9-FE451FDDB34B}"/>
    <cellStyle name="Normal 174 13 3 3" xfId="1883" xr:uid="{E892C13A-8703-4486-B15B-3D604F587049}"/>
    <cellStyle name="Normal 174 13 3 3 2" xfId="19590" xr:uid="{B25436E8-9942-4D3F-8E61-2AED70FD4255}"/>
    <cellStyle name="Normal 174 13 3 3 2 2" xfId="29939" xr:uid="{91033FF5-11F2-49A5-91FE-5290BF3E19FD}"/>
    <cellStyle name="Normal 174 13 3 3 3" xfId="24770" xr:uid="{6B8699AC-D2D8-464E-825A-7FC7C8316E0C}"/>
    <cellStyle name="Normal 174 13 3 4" xfId="19588" xr:uid="{433076F1-DF50-4603-AD7A-95235D45CF47}"/>
    <cellStyle name="Normal 174 13 3 4 2" xfId="29937" xr:uid="{16C52F91-920F-4617-81ED-56AA5BC8C21C}"/>
    <cellStyle name="Normal 174 13 3 5" xfId="24768" xr:uid="{DA04174A-E9D7-4DED-9464-8458A0F075DC}"/>
    <cellStyle name="Normal 174 13 4" xfId="1884" xr:uid="{BD889CA2-97D9-4416-BAF0-FF528C1C19C9}"/>
    <cellStyle name="Normal 174 13 4 2" xfId="19591" xr:uid="{291E88C0-F6F0-46E2-8D40-2A799FABDC14}"/>
    <cellStyle name="Normal 174 13 4 2 2" xfId="29940" xr:uid="{AFD3F061-F6CB-47B9-B2F9-44174C455912}"/>
    <cellStyle name="Normal 174 13 4 3" xfId="24771" xr:uid="{0EEE971D-DCAB-450B-92F9-902963CDCEB2}"/>
    <cellStyle name="Normal 174 13 5" xfId="1885" xr:uid="{F87D08DB-6085-4BA3-94B6-60AB78BBAC61}"/>
    <cellStyle name="Normal 174 13 5 2" xfId="19592" xr:uid="{8AE97FB1-6A91-40A0-8885-3F8B1617A2D1}"/>
    <cellStyle name="Normal 174 13 5 2 2" xfId="29941" xr:uid="{7A3AB348-747F-4DFB-8522-258F131E8E82}"/>
    <cellStyle name="Normal 174 13 5 3" xfId="24772" xr:uid="{1057C3C0-0E7B-44B1-BF29-B2FD9958D96B}"/>
    <cellStyle name="Normal 174 13 6" xfId="19581" xr:uid="{A09E3027-E686-4A7C-AD09-AC17BE4423A5}"/>
    <cellStyle name="Normal 174 13 6 2" xfId="29930" xr:uid="{B2DEDB7F-AAF9-4612-88AC-CF2A95409A6B}"/>
    <cellStyle name="Normal 174 13 7" xfId="24761" xr:uid="{5AB70456-41FE-4FBA-8AF7-F11F3504D52E}"/>
    <cellStyle name="Normal 174 14" xfId="1886" xr:uid="{E647AF00-9090-4BA9-95E9-0A3F0E387EF7}"/>
    <cellStyle name="Normal 174 14 2" xfId="1887" xr:uid="{03069092-9100-4177-8972-951BB6C2B304}"/>
    <cellStyle name="Normal 174 14 2 2" xfId="1888" xr:uid="{F673BBD3-8C34-4611-94BE-0A23B0515433}"/>
    <cellStyle name="Normal 174 14 2 2 2" xfId="1889" xr:uid="{F472DC15-8C3C-4DA4-ACFF-260C086F129D}"/>
    <cellStyle name="Normal 174 14 2 2 2 2" xfId="19596" xr:uid="{DE8AE91A-0000-4C8B-B67D-99D6CA13B1B5}"/>
    <cellStyle name="Normal 174 14 2 2 2 2 2" xfId="29945" xr:uid="{86675812-F09B-49C3-83B2-3359C847A2E5}"/>
    <cellStyle name="Normal 174 14 2 2 2 3" xfId="24776" xr:uid="{36D0CA24-F31E-4160-B1EE-FECB740A9ED7}"/>
    <cellStyle name="Normal 174 14 2 2 3" xfId="1890" xr:uid="{79271B75-11E7-4391-A4A3-AC22B84CA926}"/>
    <cellStyle name="Normal 174 14 2 2 3 2" xfId="19597" xr:uid="{B3B8BF58-B664-4D4C-9B52-FE59986E7826}"/>
    <cellStyle name="Normal 174 14 2 2 3 2 2" xfId="29946" xr:uid="{DA197E95-CE5D-4531-AFAD-EDA28E7E70A1}"/>
    <cellStyle name="Normal 174 14 2 2 3 3" xfId="24777" xr:uid="{7467E55A-78A9-4052-B7A4-A496D74F3FA8}"/>
    <cellStyle name="Normal 174 14 2 2 4" xfId="19595" xr:uid="{87B08C08-E3E7-4DB5-9AD4-4D8347F8FEEB}"/>
    <cellStyle name="Normal 174 14 2 2 4 2" xfId="29944" xr:uid="{83A9534E-8C88-4B95-9D43-EFD8C9F21C4D}"/>
    <cellStyle name="Normal 174 14 2 2 5" xfId="24775" xr:uid="{B5D37140-019D-4C46-8693-1B23A75B3C68}"/>
    <cellStyle name="Normal 174 14 2 3" xfId="1891" xr:uid="{952F51B7-4639-4928-A289-57D81986BAB7}"/>
    <cellStyle name="Normal 174 14 2 3 2" xfId="19598" xr:uid="{1E638BB2-CA84-4520-B921-F526B31927A0}"/>
    <cellStyle name="Normal 174 14 2 3 2 2" xfId="29947" xr:uid="{7ABA04DB-4299-41CD-94DA-4DA0FFFC77C3}"/>
    <cellStyle name="Normal 174 14 2 3 3" xfId="24778" xr:uid="{74F469FE-E4D1-4295-AC13-4FC6C01E1F6A}"/>
    <cellStyle name="Normal 174 14 2 4" xfId="1892" xr:uid="{92E75A2C-5EA9-4683-95B6-2CB54C8A2C2C}"/>
    <cellStyle name="Normal 174 14 2 4 2" xfId="19599" xr:uid="{7B035401-7A1F-4FB2-AFA6-1639887601BA}"/>
    <cellStyle name="Normal 174 14 2 4 2 2" xfId="29948" xr:uid="{C990557C-0B30-4C80-A74F-0BC1CA6F6410}"/>
    <cellStyle name="Normal 174 14 2 4 3" xfId="24779" xr:uid="{603B824E-BBDE-4BF7-9219-79A3C8C8F979}"/>
    <cellStyle name="Normal 174 14 2 5" xfId="19594" xr:uid="{99FD1738-0147-4DC2-AFDA-2AC2D3C69832}"/>
    <cellStyle name="Normal 174 14 2 5 2" xfId="29943" xr:uid="{B4DBC9C0-29DA-4782-A6C5-F3FC7F12CC20}"/>
    <cellStyle name="Normal 174 14 2 6" xfId="24774" xr:uid="{6EDCEF5A-2679-4303-9494-92BF61D90E97}"/>
    <cellStyle name="Normal 174 14 3" xfId="1893" xr:uid="{12588D94-DBD1-4AD8-9DF7-5023F6FFA6D3}"/>
    <cellStyle name="Normal 174 14 3 2" xfId="1894" xr:uid="{2ECE9AD3-A1CA-42B0-9768-8FDB1F859E93}"/>
    <cellStyle name="Normal 174 14 3 2 2" xfId="19601" xr:uid="{7442EC7F-D666-4B6F-BD2E-A354C3D827DD}"/>
    <cellStyle name="Normal 174 14 3 2 2 2" xfId="29950" xr:uid="{06720A7E-0287-4A94-9BD3-C78504148669}"/>
    <cellStyle name="Normal 174 14 3 2 3" xfId="24781" xr:uid="{F95758FE-97E5-4DE6-8ED9-11F4B77761E0}"/>
    <cellStyle name="Normal 174 14 3 3" xfId="1895" xr:uid="{0D3244D0-D622-4271-9F48-7BD06ED5CF1D}"/>
    <cellStyle name="Normal 174 14 3 3 2" xfId="19602" xr:uid="{DE92EEA5-5EDA-4351-B344-38FB6C542672}"/>
    <cellStyle name="Normal 174 14 3 3 2 2" xfId="29951" xr:uid="{7589E0B5-706A-4235-8EF3-096F96B9D25A}"/>
    <cellStyle name="Normal 174 14 3 3 3" xfId="24782" xr:uid="{71266D34-E0E0-4A68-9770-81BEF4136833}"/>
    <cellStyle name="Normal 174 14 3 4" xfId="19600" xr:uid="{DAAE7E22-79E9-4AA5-8968-621D08CA53C7}"/>
    <cellStyle name="Normal 174 14 3 4 2" xfId="29949" xr:uid="{58488FF6-18BA-4D52-B27D-21B3A09D52AC}"/>
    <cellStyle name="Normal 174 14 3 5" xfId="24780" xr:uid="{E9A11F87-1F06-4F76-B20E-B0E10CF1AD40}"/>
    <cellStyle name="Normal 174 14 4" xfId="1896" xr:uid="{ADB54141-9209-4061-8081-97B66FADEBD7}"/>
    <cellStyle name="Normal 174 14 4 2" xfId="19603" xr:uid="{6CCD3667-F8C7-4194-9AB9-6654A76DFCF8}"/>
    <cellStyle name="Normal 174 14 4 2 2" xfId="29952" xr:uid="{6D314754-7F2C-4E65-AC4B-F39033CA97C1}"/>
    <cellStyle name="Normal 174 14 4 3" xfId="24783" xr:uid="{DFA296F7-A031-4B2D-A321-D831C4B168AA}"/>
    <cellStyle name="Normal 174 14 5" xfId="1897" xr:uid="{1CFBC77C-D087-418B-A532-5F5AA64414BF}"/>
    <cellStyle name="Normal 174 14 5 2" xfId="19604" xr:uid="{D980E602-1F97-41D5-941E-8AE7652BEFB2}"/>
    <cellStyle name="Normal 174 14 5 2 2" xfId="29953" xr:uid="{1270B4F6-6A9D-42DF-AAA8-DA756D49A299}"/>
    <cellStyle name="Normal 174 14 5 3" xfId="24784" xr:uid="{EDB45F7B-05FC-4356-9897-67C1B80156A1}"/>
    <cellStyle name="Normal 174 14 6" xfId="19593" xr:uid="{BAE36647-0EBD-41DD-A2C4-212C3D90813F}"/>
    <cellStyle name="Normal 174 14 6 2" xfId="29942" xr:uid="{C4390C5E-F343-4397-B783-A33C60E1D58D}"/>
    <cellStyle name="Normal 174 14 7" xfId="24773" xr:uid="{9BFDFF62-99EF-4123-8BBA-11E019C9ED8D}"/>
    <cellStyle name="Normal 174 15" xfId="1898" xr:uid="{A141892A-19E6-4334-900F-8FB717D8884A}"/>
    <cellStyle name="Normal 174 15 2" xfId="1899" xr:uid="{875C9CC2-6701-49B8-91EF-F062A3F4404D}"/>
    <cellStyle name="Normal 174 15 2 2" xfId="1900" xr:uid="{AB63D5CC-3F31-4445-A714-B57EE12F7058}"/>
    <cellStyle name="Normal 174 15 2 2 2" xfId="1901" xr:uid="{3AFD03F1-1747-40FB-822E-8A858B21931A}"/>
    <cellStyle name="Normal 174 15 2 2 2 2" xfId="19608" xr:uid="{EFB1CB14-88E1-44BA-8519-9A1E0A15CDB8}"/>
    <cellStyle name="Normal 174 15 2 2 2 2 2" xfId="29957" xr:uid="{B40053FE-A820-475E-A90B-9D3C8CFCF576}"/>
    <cellStyle name="Normal 174 15 2 2 2 3" xfId="24788" xr:uid="{67AA8670-3A9C-4929-BA3A-1D06B1677BD8}"/>
    <cellStyle name="Normal 174 15 2 2 3" xfId="1902" xr:uid="{C3F4677F-5BBA-4EA1-BCDB-B1A802857DC5}"/>
    <cellStyle name="Normal 174 15 2 2 3 2" xfId="19609" xr:uid="{6A8D90C1-5DC5-426E-A965-7034A3058673}"/>
    <cellStyle name="Normal 174 15 2 2 3 2 2" xfId="29958" xr:uid="{7B816D3B-D92D-42DA-9673-C023D0648584}"/>
    <cellStyle name="Normal 174 15 2 2 3 3" xfId="24789" xr:uid="{9173327E-DF0D-43E3-95C5-288991B78373}"/>
    <cellStyle name="Normal 174 15 2 2 4" xfId="19607" xr:uid="{E990D0FB-4D9B-4E25-A8E2-72DEE580ADCD}"/>
    <cellStyle name="Normal 174 15 2 2 4 2" xfId="29956" xr:uid="{36CB51C6-9A82-4061-B1BA-CAD28B8425E4}"/>
    <cellStyle name="Normal 174 15 2 2 5" xfId="24787" xr:uid="{492FEC1E-57B9-47F6-90E8-F4F6E3DB08E9}"/>
    <cellStyle name="Normal 174 15 2 3" xfId="1903" xr:uid="{99922712-5380-4362-BB85-8DC6ECF9BCB3}"/>
    <cellStyle name="Normal 174 15 2 3 2" xfId="19610" xr:uid="{F21D107E-509B-459D-ABFF-AA81591A1B42}"/>
    <cellStyle name="Normal 174 15 2 3 2 2" xfId="29959" xr:uid="{FFBA6A08-684B-4FEA-AE23-B86CA6A7CEE4}"/>
    <cellStyle name="Normal 174 15 2 3 3" xfId="24790" xr:uid="{2C2707E1-CFF6-4183-8400-305DD69061C7}"/>
    <cellStyle name="Normal 174 15 2 4" xfId="1904" xr:uid="{3D212D27-F6E4-4BF7-9545-C9DAB96C27B8}"/>
    <cellStyle name="Normal 174 15 2 4 2" xfId="19611" xr:uid="{B5D988A8-EF58-4920-B602-944FC1CA1C9C}"/>
    <cellStyle name="Normal 174 15 2 4 2 2" xfId="29960" xr:uid="{5E03229E-A551-430C-BD9F-90492E750DC1}"/>
    <cellStyle name="Normal 174 15 2 4 3" xfId="24791" xr:uid="{70E7E9B1-C182-4AD1-9075-1AD534B6005C}"/>
    <cellStyle name="Normal 174 15 2 5" xfId="19606" xr:uid="{441DB3CF-CE16-4E1E-9E5B-1BA5112A8708}"/>
    <cellStyle name="Normal 174 15 2 5 2" xfId="29955" xr:uid="{B896AF32-6428-46A3-A53A-F7D5B3D0E8FA}"/>
    <cellStyle name="Normal 174 15 2 6" xfId="24786" xr:uid="{854D3C78-CF4F-4BC9-BCC1-D7AC381F7DE7}"/>
    <cellStyle name="Normal 174 15 3" xfId="1905" xr:uid="{100D1F87-1CF9-499F-A76B-091B616BAD33}"/>
    <cellStyle name="Normal 174 15 3 2" xfId="1906" xr:uid="{9E623EB4-0E92-4BE4-BD8F-D933D538B9F6}"/>
    <cellStyle name="Normal 174 15 3 2 2" xfId="19613" xr:uid="{B2C59C75-C574-4846-A539-FC553274426C}"/>
    <cellStyle name="Normal 174 15 3 2 2 2" xfId="29962" xr:uid="{E7933693-23ED-4EEB-A515-609AB64D9A9D}"/>
    <cellStyle name="Normal 174 15 3 2 3" xfId="24793" xr:uid="{89243546-4D68-4D37-B32F-5743385677DE}"/>
    <cellStyle name="Normal 174 15 3 3" xfId="1907" xr:uid="{98DB6C91-07D8-4594-9A9C-B0A3E66F194A}"/>
    <cellStyle name="Normal 174 15 3 3 2" xfId="19614" xr:uid="{61B3FC1C-FD44-4303-BFA6-579857179A5D}"/>
    <cellStyle name="Normal 174 15 3 3 2 2" xfId="29963" xr:uid="{5CD189D2-869C-4F4F-9D3D-EBFB7D631A76}"/>
    <cellStyle name="Normal 174 15 3 3 3" xfId="24794" xr:uid="{D26B3E8A-58BF-4066-8FA9-B0A47795FB4F}"/>
    <cellStyle name="Normal 174 15 3 4" xfId="19612" xr:uid="{E98D0240-14C3-4829-A775-93BB2C25CF26}"/>
    <cellStyle name="Normal 174 15 3 4 2" xfId="29961" xr:uid="{FEFC41D9-E522-485A-8437-5B68C882751C}"/>
    <cellStyle name="Normal 174 15 3 5" xfId="24792" xr:uid="{BA903E25-A20C-4100-A045-5AD1D25000E2}"/>
    <cellStyle name="Normal 174 15 4" xfId="1908" xr:uid="{CC6C7278-4E1D-4C17-8E5C-377E271C1AAA}"/>
    <cellStyle name="Normal 174 15 4 2" xfId="19615" xr:uid="{AA1EA9EC-5F0F-4C66-8EF5-E1AFF13F99E0}"/>
    <cellStyle name="Normal 174 15 4 2 2" xfId="29964" xr:uid="{88D6D5D4-A664-41F3-8F48-A653D93E7F45}"/>
    <cellStyle name="Normal 174 15 4 3" xfId="24795" xr:uid="{BC124711-EDC2-466A-B16E-B74F3101BBF8}"/>
    <cellStyle name="Normal 174 15 5" xfId="1909" xr:uid="{907191B3-A713-4F4C-A7A0-6975392A7FB6}"/>
    <cellStyle name="Normal 174 15 5 2" xfId="19616" xr:uid="{3055365D-458E-41C3-9506-EB09A9F7D4E5}"/>
    <cellStyle name="Normal 174 15 5 2 2" xfId="29965" xr:uid="{20C78369-1D77-4A52-A1CF-1D22F4CA95D9}"/>
    <cellStyle name="Normal 174 15 5 3" xfId="24796" xr:uid="{2AC495AB-0520-4593-99A1-4239CF4AE086}"/>
    <cellStyle name="Normal 174 15 6" xfId="19605" xr:uid="{EE61ADAC-BA6F-487D-A3D3-BDD17009018D}"/>
    <cellStyle name="Normal 174 15 6 2" xfId="29954" xr:uid="{F9FDFE9B-BBC5-4356-954C-0436FC41776D}"/>
    <cellStyle name="Normal 174 15 7" xfId="24785" xr:uid="{A12E6CA1-CE38-46C5-8BC0-01AB7F15AF5E}"/>
    <cellStyle name="Normal 174 16" xfId="1910" xr:uid="{C0E22AF1-194C-48A0-B1E9-2EDB474425BF}"/>
    <cellStyle name="Normal 174 16 2" xfId="1911" xr:uid="{AAFE0A66-2BFA-43F5-9D68-6A3FCFF952AE}"/>
    <cellStyle name="Normal 174 16 2 2" xfId="1912" xr:uid="{2CCB735E-C79A-44FC-8E4A-4BE019CF63EC}"/>
    <cellStyle name="Normal 174 16 2 2 2" xfId="1913" xr:uid="{D8946C40-ECF2-49EF-9781-98B8E868A410}"/>
    <cellStyle name="Normal 174 16 2 2 2 2" xfId="19620" xr:uid="{E7382A48-8371-4F29-91B4-8DEA8D113E56}"/>
    <cellStyle name="Normal 174 16 2 2 2 2 2" xfId="29969" xr:uid="{BB82E57F-1C21-4DBE-A58B-77D794BDC97A}"/>
    <cellStyle name="Normal 174 16 2 2 2 3" xfId="24800" xr:uid="{3B62B574-6EB2-416B-9DC9-F45988656E3E}"/>
    <cellStyle name="Normal 174 16 2 2 3" xfId="1914" xr:uid="{0B21DF54-AAC7-490C-909A-B993FA251818}"/>
    <cellStyle name="Normal 174 16 2 2 3 2" xfId="19621" xr:uid="{A927C5D3-8A41-4D04-8C59-18766077AE9F}"/>
    <cellStyle name="Normal 174 16 2 2 3 2 2" xfId="29970" xr:uid="{4EB99E4D-6409-4680-B2BC-D36219528797}"/>
    <cellStyle name="Normal 174 16 2 2 3 3" xfId="24801" xr:uid="{CEAB5269-D9CB-4D56-994B-BFBA9151B7EC}"/>
    <cellStyle name="Normal 174 16 2 2 4" xfId="19619" xr:uid="{3A27CEDB-4C15-4D05-A3E8-0919742134F4}"/>
    <cellStyle name="Normal 174 16 2 2 4 2" xfId="29968" xr:uid="{13B90202-EE0D-431E-9DB8-29CAC3CBA94D}"/>
    <cellStyle name="Normal 174 16 2 2 5" xfId="24799" xr:uid="{8D7A2297-0B1A-495B-A467-2B1915ACBB25}"/>
    <cellStyle name="Normal 174 16 2 3" xfId="1915" xr:uid="{D1D8B505-98CC-4406-A2EC-0D04D087DA1E}"/>
    <cellStyle name="Normal 174 16 2 3 2" xfId="19622" xr:uid="{086B8DB0-8574-4BD3-87B0-4215C09DA054}"/>
    <cellStyle name="Normal 174 16 2 3 2 2" xfId="29971" xr:uid="{CAFEE235-BCAB-4911-89B9-DD40F503FF64}"/>
    <cellStyle name="Normal 174 16 2 3 3" xfId="24802" xr:uid="{0D8BE40A-9D5A-46C2-A510-3137E9FD914E}"/>
    <cellStyle name="Normal 174 16 2 4" xfId="1916" xr:uid="{634654E9-23A3-4A15-A19C-525FE5B40084}"/>
    <cellStyle name="Normal 174 16 2 4 2" xfId="19623" xr:uid="{B14D966D-A54C-4782-AC89-C588C6E39952}"/>
    <cellStyle name="Normal 174 16 2 4 2 2" xfId="29972" xr:uid="{4B7F4987-F3F5-4362-ADB5-93BEBD0D79CE}"/>
    <cellStyle name="Normal 174 16 2 4 3" xfId="24803" xr:uid="{A8DC5D11-2A06-467A-A5BF-2DC752C04786}"/>
    <cellStyle name="Normal 174 16 2 5" xfId="19618" xr:uid="{78A769C8-484A-4AA2-9794-3773098BB0D4}"/>
    <cellStyle name="Normal 174 16 2 5 2" xfId="29967" xr:uid="{8266D815-6858-4F7C-9480-658A1BC8E82A}"/>
    <cellStyle name="Normal 174 16 2 6" xfId="24798" xr:uid="{CDDE8478-E65B-4033-8BCC-FFE7CC7E32AE}"/>
    <cellStyle name="Normal 174 16 3" xfId="1917" xr:uid="{8306F2FF-9054-4CB8-A70A-969DB75B5BB3}"/>
    <cellStyle name="Normal 174 16 3 2" xfId="1918" xr:uid="{12447C04-34E2-4E4B-9C47-7033DACDFEA4}"/>
    <cellStyle name="Normal 174 16 3 2 2" xfId="19625" xr:uid="{F2E37E63-5BF8-4500-B566-27EA5FAAAA1B}"/>
    <cellStyle name="Normal 174 16 3 2 2 2" xfId="29974" xr:uid="{9AC6275A-93F4-4C20-A9C4-BAC61A8455AF}"/>
    <cellStyle name="Normal 174 16 3 2 3" xfId="24805" xr:uid="{6278A5E4-925F-45F3-8961-8C38FD65A91A}"/>
    <cellStyle name="Normal 174 16 3 3" xfId="1919" xr:uid="{B1B9D399-1C97-41E0-BF78-E973B5628667}"/>
    <cellStyle name="Normal 174 16 3 3 2" xfId="19626" xr:uid="{50F5AC59-2CCB-41F9-816D-A339473F3F07}"/>
    <cellStyle name="Normal 174 16 3 3 2 2" xfId="29975" xr:uid="{D06131C2-006F-44B9-BB6F-474D846A2979}"/>
    <cellStyle name="Normal 174 16 3 3 3" xfId="24806" xr:uid="{82F1A5B1-78FF-4AE4-9F26-87149B6B2FDF}"/>
    <cellStyle name="Normal 174 16 3 4" xfId="19624" xr:uid="{7FE57A12-5CBD-4101-B622-4F926D548641}"/>
    <cellStyle name="Normal 174 16 3 4 2" xfId="29973" xr:uid="{7B05F9F5-00AD-44CE-A6AF-B5CD09294D66}"/>
    <cellStyle name="Normal 174 16 3 5" xfId="24804" xr:uid="{FB33603C-F772-432C-858A-F4A0E209A24A}"/>
    <cellStyle name="Normal 174 16 4" xfId="1920" xr:uid="{275DB17D-BCD5-4778-B03C-8851E666539F}"/>
    <cellStyle name="Normal 174 16 4 2" xfId="19627" xr:uid="{D19BD2FF-C12A-4554-B388-43A19888E2E5}"/>
    <cellStyle name="Normal 174 16 4 2 2" xfId="29976" xr:uid="{47D88A3C-378D-49DB-9B51-085D820EE66F}"/>
    <cellStyle name="Normal 174 16 4 3" xfId="24807" xr:uid="{D71DBE5D-F5D4-4E94-BC3E-C1E0267CAF91}"/>
    <cellStyle name="Normal 174 16 5" xfId="1921" xr:uid="{CAE69143-1929-4CA0-8802-8044F7506B64}"/>
    <cellStyle name="Normal 174 16 5 2" xfId="19628" xr:uid="{3C51B11D-B442-4573-AAF8-C13FA0830CF1}"/>
    <cellStyle name="Normal 174 16 5 2 2" xfId="29977" xr:uid="{0C831A27-6C4E-48AA-A857-0C462E9E1EA8}"/>
    <cellStyle name="Normal 174 16 5 3" xfId="24808" xr:uid="{99E6149F-1FF8-4F26-9914-EA7BC6625956}"/>
    <cellStyle name="Normal 174 16 6" xfId="19617" xr:uid="{E3B53C9A-7382-4101-8AF3-0CCC88A12174}"/>
    <cellStyle name="Normal 174 16 6 2" xfId="29966" xr:uid="{4425791B-6D94-42BF-BA41-29348BEC96E3}"/>
    <cellStyle name="Normal 174 16 7" xfId="24797" xr:uid="{C62E2C0C-5B14-4C3F-9411-2897FE602734}"/>
    <cellStyle name="Normal 174 17" xfId="1922" xr:uid="{808A780A-1918-48FD-8615-81EA2D13807F}"/>
    <cellStyle name="Normal 174 17 2" xfId="1923" xr:uid="{0B00B63E-DC78-488D-A6F4-7F8F7E3864AD}"/>
    <cellStyle name="Normal 174 17 2 2" xfId="1924" xr:uid="{D72DF9BB-2B31-486D-81E3-701FB3596F0C}"/>
    <cellStyle name="Normal 174 17 2 2 2" xfId="1925" xr:uid="{51A086B4-59FA-47D4-9543-B9F76CFE35C6}"/>
    <cellStyle name="Normal 174 17 2 2 2 2" xfId="19632" xr:uid="{F66F4645-5B40-41B6-9054-3C56A560B17F}"/>
    <cellStyle name="Normal 174 17 2 2 2 2 2" xfId="29981" xr:uid="{34498D54-4A5F-4DD6-BF14-5EE771313F80}"/>
    <cellStyle name="Normal 174 17 2 2 2 3" xfId="24812" xr:uid="{8101E6EC-D10E-4681-B11A-FA10B5E8727B}"/>
    <cellStyle name="Normal 174 17 2 2 3" xfId="1926" xr:uid="{8AC84AED-8302-475B-A40C-59B6005C902D}"/>
    <cellStyle name="Normal 174 17 2 2 3 2" xfId="19633" xr:uid="{F67D414F-672E-4831-9466-AFD469DEB1F6}"/>
    <cellStyle name="Normal 174 17 2 2 3 2 2" xfId="29982" xr:uid="{CF437ECA-DD72-489E-81CC-72D525D6D6CB}"/>
    <cellStyle name="Normal 174 17 2 2 3 3" xfId="24813" xr:uid="{345CAD86-0CA5-4192-A07B-9FE0F359B78D}"/>
    <cellStyle name="Normal 174 17 2 2 4" xfId="19631" xr:uid="{70AC5379-B6A4-4A62-92D8-B56B89221271}"/>
    <cellStyle name="Normal 174 17 2 2 4 2" xfId="29980" xr:uid="{A7BE8DCB-2768-45A1-BC90-7321D212D132}"/>
    <cellStyle name="Normal 174 17 2 2 5" xfId="24811" xr:uid="{C098AA08-C82D-4626-A016-2503A087F5F5}"/>
    <cellStyle name="Normal 174 17 2 3" xfId="1927" xr:uid="{5E3C1267-AD0A-4FD0-9D80-9923833BA611}"/>
    <cellStyle name="Normal 174 17 2 3 2" xfId="19634" xr:uid="{991D5107-D669-4A89-9655-117CD65CEB09}"/>
    <cellStyle name="Normal 174 17 2 3 2 2" xfId="29983" xr:uid="{364F1A1B-1AA8-4838-A4A3-E98190353EB3}"/>
    <cellStyle name="Normal 174 17 2 3 3" xfId="24814" xr:uid="{B854C555-E3A8-43BF-B41B-23B66708D957}"/>
    <cellStyle name="Normal 174 17 2 4" xfId="1928" xr:uid="{2A0FD547-D9D0-4C3E-979D-19E7B5ED605B}"/>
    <cellStyle name="Normal 174 17 2 4 2" xfId="19635" xr:uid="{498A16E2-505B-4610-BB03-5FD9A485751D}"/>
    <cellStyle name="Normal 174 17 2 4 2 2" xfId="29984" xr:uid="{AA61BDF2-44BE-4898-9101-69DEAAB7F3E2}"/>
    <cellStyle name="Normal 174 17 2 4 3" xfId="24815" xr:uid="{C9747E96-0FC2-4422-BFD8-4D8F3F3CD9DD}"/>
    <cellStyle name="Normal 174 17 2 5" xfId="19630" xr:uid="{A34512A9-068B-4149-AE8E-24EEB482782C}"/>
    <cellStyle name="Normal 174 17 2 5 2" xfId="29979" xr:uid="{A8321AD0-B707-4052-8A7F-1E87BAD16CD8}"/>
    <cellStyle name="Normal 174 17 2 6" xfId="24810" xr:uid="{241B21EC-D587-473C-8923-8410A8580BB1}"/>
    <cellStyle name="Normal 174 17 3" xfId="1929" xr:uid="{276A746C-3C76-4C52-8227-75DA7A603206}"/>
    <cellStyle name="Normal 174 17 3 2" xfId="1930" xr:uid="{FA795497-8110-4C32-ACAA-B64BBE8952B4}"/>
    <cellStyle name="Normal 174 17 3 2 2" xfId="19637" xr:uid="{DFE370D9-2DF6-4D51-AF94-B95E9A7DBEC9}"/>
    <cellStyle name="Normal 174 17 3 2 2 2" xfId="29986" xr:uid="{A0E5CBA3-FD14-4833-A191-23D0A7F174AE}"/>
    <cellStyle name="Normal 174 17 3 2 3" xfId="24817" xr:uid="{4BD85A9B-4721-45A9-AA99-8A48EF149D6B}"/>
    <cellStyle name="Normal 174 17 3 3" xfId="1931" xr:uid="{0DE6C667-62EB-4612-878C-C36B5FACD243}"/>
    <cellStyle name="Normal 174 17 3 3 2" xfId="19638" xr:uid="{F0D98978-5DE4-4906-BC33-29AC95118FD1}"/>
    <cellStyle name="Normal 174 17 3 3 2 2" xfId="29987" xr:uid="{BF873833-AA68-425D-833C-26FB0257EC51}"/>
    <cellStyle name="Normal 174 17 3 3 3" xfId="24818" xr:uid="{67E5203B-560F-4568-ADD6-62338F1ECE37}"/>
    <cellStyle name="Normal 174 17 3 4" xfId="19636" xr:uid="{D63D532D-91F7-4CFE-88A7-CE808883413C}"/>
    <cellStyle name="Normal 174 17 3 4 2" xfId="29985" xr:uid="{49572F0E-CF1E-4423-A76B-52B726359A79}"/>
    <cellStyle name="Normal 174 17 3 5" xfId="24816" xr:uid="{8496534E-5AE5-468F-9B6D-04B7FBABF4E4}"/>
    <cellStyle name="Normal 174 17 4" xfId="1932" xr:uid="{F1C918D0-4106-481B-9784-C737D20E3672}"/>
    <cellStyle name="Normal 174 17 4 2" xfId="19639" xr:uid="{14905294-5D06-46B4-B621-5509B89BBDE6}"/>
    <cellStyle name="Normal 174 17 4 2 2" xfId="29988" xr:uid="{AE7DFA2C-88DA-4322-A485-431471EBEB7B}"/>
    <cellStyle name="Normal 174 17 4 3" xfId="24819" xr:uid="{98FC123A-4DD5-4A52-A505-BD5E878BEFB3}"/>
    <cellStyle name="Normal 174 17 5" xfId="1933" xr:uid="{9DF1398B-55C3-4F63-8B69-231D72511220}"/>
    <cellStyle name="Normal 174 17 5 2" xfId="19640" xr:uid="{1F98308C-ABD6-4885-BCD3-F6D29EF468BA}"/>
    <cellStyle name="Normal 174 17 5 2 2" xfId="29989" xr:uid="{E5F0B211-19A4-4A07-A84D-EF8909A69851}"/>
    <cellStyle name="Normal 174 17 5 3" xfId="24820" xr:uid="{579F7263-D7B8-4303-9E8A-0D4F77869612}"/>
    <cellStyle name="Normal 174 17 6" xfId="19629" xr:uid="{F02B1CE7-B61F-4B86-98C3-54830B1085ED}"/>
    <cellStyle name="Normal 174 17 6 2" xfId="29978" xr:uid="{A14D3F48-32D5-4562-A6A8-E3784134B7EE}"/>
    <cellStyle name="Normal 174 17 7" xfId="24809" xr:uid="{202A6CA8-06C1-4FC1-92C0-83490D16DB12}"/>
    <cellStyle name="Normal 174 18" xfId="1934" xr:uid="{6676696B-88A9-4876-B864-4F7D00556D7D}"/>
    <cellStyle name="Normal 174 18 2" xfId="1935" xr:uid="{24AB9B05-D546-4587-8FD2-1B3DA3E762ED}"/>
    <cellStyle name="Normal 174 18 2 2" xfId="1936" xr:uid="{104EFD09-9578-4DFA-BBB6-893E6608D5DA}"/>
    <cellStyle name="Normal 174 18 2 2 2" xfId="1937" xr:uid="{6B19DE8F-F3D0-43C5-A361-AAA16FD08C0F}"/>
    <cellStyle name="Normal 174 18 2 2 2 2" xfId="19644" xr:uid="{39EE5872-0453-426C-9BDF-C282B1C779F1}"/>
    <cellStyle name="Normal 174 18 2 2 2 2 2" xfId="29993" xr:uid="{694D9081-872C-47E9-A2FC-D457AC33FC45}"/>
    <cellStyle name="Normal 174 18 2 2 2 3" xfId="24824" xr:uid="{9F8FE774-30D6-448E-B7D2-ECA8BA4F598B}"/>
    <cellStyle name="Normal 174 18 2 2 3" xfId="1938" xr:uid="{EC0CF1D3-301C-4D7F-950F-1E40153056D6}"/>
    <cellStyle name="Normal 174 18 2 2 3 2" xfId="19645" xr:uid="{91F0946B-49BC-41E6-AD4D-1BD66409EF0B}"/>
    <cellStyle name="Normal 174 18 2 2 3 2 2" xfId="29994" xr:uid="{DED76846-ECD6-4E31-A57B-CC52BA0DD0AA}"/>
    <cellStyle name="Normal 174 18 2 2 3 3" xfId="24825" xr:uid="{D709C570-1A72-407C-9EEE-BC43E22AF74C}"/>
    <cellStyle name="Normal 174 18 2 2 4" xfId="19643" xr:uid="{6D02DFD8-CF88-4EB3-AB9C-08BE2EB7D778}"/>
    <cellStyle name="Normal 174 18 2 2 4 2" xfId="29992" xr:uid="{C33D148F-A0A3-4F10-9AB6-59E074D15D22}"/>
    <cellStyle name="Normal 174 18 2 2 5" xfId="24823" xr:uid="{9C7ECEEF-00D4-4C8F-B869-0AF7ADE24889}"/>
    <cellStyle name="Normal 174 18 2 3" xfId="1939" xr:uid="{100DC68A-0223-40AD-B2D7-8C855E3596E7}"/>
    <cellStyle name="Normal 174 18 2 3 2" xfId="19646" xr:uid="{BA665FA1-C50F-4AC7-A02A-EE5430753E59}"/>
    <cellStyle name="Normal 174 18 2 3 2 2" xfId="29995" xr:uid="{B16ADC23-C979-459E-9868-E6C6765CBE42}"/>
    <cellStyle name="Normal 174 18 2 3 3" xfId="24826" xr:uid="{F487EF4D-5234-4880-8D0B-83197953FDF0}"/>
    <cellStyle name="Normal 174 18 2 4" xfId="1940" xr:uid="{CC22DB38-F6A4-4D82-BC16-0C49251243B7}"/>
    <cellStyle name="Normal 174 18 2 4 2" xfId="19647" xr:uid="{F581A77B-09D8-43B6-ADBB-D2AC5DB6B54B}"/>
    <cellStyle name="Normal 174 18 2 4 2 2" xfId="29996" xr:uid="{05E0B869-AD99-48B0-9215-FCA3C8C3FEAA}"/>
    <cellStyle name="Normal 174 18 2 4 3" xfId="24827" xr:uid="{7AA82E50-7436-416B-895D-9FCBDBA2783D}"/>
    <cellStyle name="Normal 174 18 2 5" xfId="19642" xr:uid="{2D802F7B-FC52-4B78-B3EE-28B0FB70B858}"/>
    <cellStyle name="Normal 174 18 2 5 2" xfId="29991" xr:uid="{935603F2-13FE-4063-B49A-89EA49A99CCD}"/>
    <cellStyle name="Normal 174 18 2 6" xfId="24822" xr:uid="{090D229C-2B26-495B-8861-D2A1B72B2A1B}"/>
    <cellStyle name="Normal 174 18 3" xfId="1941" xr:uid="{03127808-C368-4148-B249-D5F4B9B8B77A}"/>
    <cellStyle name="Normal 174 18 3 2" xfId="1942" xr:uid="{B824E2AC-8529-4052-9EEA-2F2FAF7E776B}"/>
    <cellStyle name="Normal 174 18 3 2 2" xfId="19649" xr:uid="{17A7F44B-ABA4-43CA-9D0B-E7E86EE68DDF}"/>
    <cellStyle name="Normal 174 18 3 2 2 2" xfId="29998" xr:uid="{2963FBEE-6B67-4A81-A0C9-9B2C1649AB0F}"/>
    <cellStyle name="Normal 174 18 3 2 3" xfId="24829" xr:uid="{CF5A2C57-B233-41CC-B4CC-750D7674438F}"/>
    <cellStyle name="Normal 174 18 3 3" xfId="1943" xr:uid="{A500A15C-2BB5-4027-B3F9-58D2CC755DB5}"/>
    <cellStyle name="Normal 174 18 3 3 2" xfId="19650" xr:uid="{5FB9A9C8-BCDD-410F-A20A-D787DACC7169}"/>
    <cellStyle name="Normal 174 18 3 3 2 2" xfId="29999" xr:uid="{26A9CCA0-BBA5-47B4-9AFD-92FC3801545F}"/>
    <cellStyle name="Normal 174 18 3 3 3" xfId="24830" xr:uid="{20B72380-04CD-4595-9C17-6E973BE8DAAC}"/>
    <cellStyle name="Normal 174 18 3 4" xfId="19648" xr:uid="{EB3B1B1E-F970-44D4-B672-EA3239B348AA}"/>
    <cellStyle name="Normal 174 18 3 4 2" xfId="29997" xr:uid="{8EA62E43-E0C6-4E69-BF18-E995A60C6CB9}"/>
    <cellStyle name="Normal 174 18 3 5" xfId="24828" xr:uid="{4828F613-6E58-4107-BA6E-ACB2BC45422B}"/>
    <cellStyle name="Normal 174 18 4" xfId="1944" xr:uid="{1D61B988-77CB-494E-B8A8-6DDBB1120058}"/>
    <cellStyle name="Normal 174 18 4 2" xfId="19651" xr:uid="{8D6F4391-D60C-41B4-B837-A52BA2CC9F21}"/>
    <cellStyle name="Normal 174 18 4 2 2" xfId="30000" xr:uid="{7EBBC90F-D923-4BEC-BB8B-AA6F827B3475}"/>
    <cellStyle name="Normal 174 18 4 3" xfId="24831" xr:uid="{E2F1E4F8-763A-4E2C-86CD-EC6C982EDBE7}"/>
    <cellStyle name="Normal 174 18 5" xfId="1945" xr:uid="{F783F2C1-E38D-45C7-81E3-F98BDB67690F}"/>
    <cellStyle name="Normal 174 18 5 2" xfId="19652" xr:uid="{93D13D3E-4E81-4152-8FB3-6330D29FD9B2}"/>
    <cellStyle name="Normal 174 18 5 2 2" xfId="30001" xr:uid="{AB89DDE6-8E44-451E-A81F-FCBBD80D37DA}"/>
    <cellStyle name="Normal 174 18 5 3" xfId="24832" xr:uid="{1026EBCD-B91D-44D3-9962-4BE38D3A929D}"/>
    <cellStyle name="Normal 174 18 6" xfId="19641" xr:uid="{4D34D726-FC29-489D-AB63-95CD3F5238B9}"/>
    <cellStyle name="Normal 174 18 6 2" xfId="29990" xr:uid="{23619788-C742-4F08-BDA4-8E0EA2E1223F}"/>
    <cellStyle name="Normal 174 18 7" xfId="24821" xr:uid="{34BB73C3-2BEB-47A7-B24B-058C81649253}"/>
    <cellStyle name="Normal 174 19" xfId="1946" xr:uid="{6B60F849-447D-460F-B5C0-189B81F79E45}"/>
    <cellStyle name="Normal 174 19 2" xfId="1947" xr:uid="{40077D74-835B-4C8D-A918-2AE764E320DE}"/>
    <cellStyle name="Normal 174 19 2 2" xfId="1948" xr:uid="{22F3F0F0-7FAB-4716-9D1A-A3E477C95AC8}"/>
    <cellStyle name="Normal 174 19 2 2 2" xfId="1949" xr:uid="{F3B4E6EF-3398-4A5D-BA43-61BBC42CFFC9}"/>
    <cellStyle name="Normal 174 19 2 2 2 2" xfId="19656" xr:uid="{F1ABEE3B-9236-47C1-9AF7-16A3BAA84434}"/>
    <cellStyle name="Normal 174 19 2 2 2 2 2" xfId="30005" xr:uid="{5EDE772F-FB7D-49F1-A689-2B466E46382B}"/>
    <cellStyle name="Normal 174 19 2 2 2 3" xfId="24836" xr:uid="{B754B8A5-D7DE-4264-8B9B-3CC56E4498C3}"/>
    <cellStyle name="Normal 174 19 2 2 3" xfId="1950" xr:uid="{9665ECCF-8115-42F9-9A9A-AC56D9CF8736}"/>
    <cellStyle name="Normal 174 19 2 2 3 2" xfId="19657" xr:uid="{F355B815-49A8-457D-9783-93175B2D2AF0}"/>
    <cellStyle name="Normal 174 19 2 2 3 2 2" xfId="30006" xr:uid="{4771798E-C0B5-4A22-900B-829BFF6699CB}"/>
    <cellStyle name="Normal 174 19 2 2 3 3" xfId="24837" xr:uid="{7049618B-7B60-4597-9C9D-D1EB4421AB9B}"/>
    <cellStyle name="Normal 174 19 2 2 4" xfId="19655" xr:uid="{58291790-006E-462A-9DD9-84E919FC188B}"/>
    <cellStyle name="Normal 174 19 2 2 4 2" xfId="30004" xr:uid="{64E3754C-FEE7-4897-8F2A-C89FA331190B}"/>
    <cellStyle name="Normal 174 19 2 2 5" xfId="24835" xr:uid="{8A24B515-6D06-4653-9F42-C74C9679CBA0}"/>
    <cellStyle name="Normal 174 19 2 3" xfId="1951" xr:uid="{19E6E50D-5349-4923-B55B-75646A136FB3}"/>
    <cellStyle name="Normal 174 19 2 3 2" xfId="19658" xr:uid="{287493F5-8606-4781-8330-58869595523D}"/>
    <cellStyle name="Normal 174 19 2 3 2 2" xfId="30007" xr:uid="{EA9806C2-61A5-4ED3-81C7-24CEB9503926}"/>
    <cellStyle name="Normal 174 19 2 3 3" xfId="24838" xr:uid="{9BEFF677-7527-4B6A-B79C-254025F2BDF9}"/>
    <cellStyle name="Normal 174 19 2 4" xfId="1952" xr:uid="{434043F9-D992-4038-93A2-713B4F703B0A}"/>
    <cellStyle name="Normal 174 19 2 4 2" xfId="19659" xr:uid="{9A68AB9B-B796-47B3-AE2A-35E3DDDE25D5}"/>
    <cellStyle name="Normal 174 19 2 4 2 2" xfId="30008" xr:uid="{57E8BCC3-1085-4FE6-BC7D-4A6F3AD8F119}"/>
    <cellStyle name="Normal 174 19 2 4 3" xfId="24839" xr:uid="{B317B36F-D3E9-47DE-8577-6173F9F3915E}"/>
    <cellStyle name="Normal 174 19 2 5" xfId="19654" xr:uid="{208632A3-D620-4480-AFC9-AB2251EDEDA5}"/>
    <cellStyle name="Normal 174 19 2 5 2" xfId="30003" xr:uid="{47BCE9C8-1815-42DA-A58B-6CA200438571}"/>
    <cellStyle name="Normal 174 19 2 6" xfId="24834" xr:uid="{0DBDBE34-C566-4CB9-8764-1C6D35B85345}"/>
    <cellStyle name="Normal 174 19 3" xfId="1953" xr:uid="{FBB5CA24-0871-4132-9A8F-6C63501DEAFD}"/>
    <cellStyle name="Normal 174 19 3 2" xfId="1954" xr:uid="{29059EE7-5F84-4CFC-ACD7-AFB99CF83525}"/>
    <cellStyle name="Normal 174 19 3 2 2" xfId="19661" xr:uid="{65066E2A-DEFE-4A24-9E9D-DB6B76A4B0B2}"/>
    <cellStyle name="Normal 174 19 3 2 2 2" xfId="30010" xr:uid="{9C3CD92F-69FC-46C3-A152-ABFE24DB23D1}"/>
    <cellStyle name="Normal 174 19 3 2 3" xfId="24841" xr:uid="{A9585F25-CBBD-4FF8-A7FA-0C441FE90C4F}"/>
    <cellStyle name="Normal 174 19 3 3" xfId="1955" xr:uid="{4575F5A8-6D5E-4C35-90DF-70DE7CB5B4FF}"/>
    <cellStyle name="Normal 174 19 3 3 2" xfId="19662" xr:uid="{A70709C9-ABCC-40A0-8533-AD622CD998F0}"/>
    <cellStyle name="Normal 174 19 3 3 2 2" xfId="30011" xr:uid="{639E55AA-F62B-4296-AB5A-238D5B02A12E}"/>
    <cellStyle name="Normal 174 19 3 3 3" xfId="24842" xr:uid="{3290A7D0-3134-4A39-AD77-B4DFE55087D1}"/>
    <cellStyle name="Normal 174 19 3 4" xfId="19660" xr:uid="{7B133D42-25CE-463E-B01B-E7505DB80959}"/>
    <cellStyle name="Normal 174 19 3 4 2" xfId="30009" xr:uid="{888AC5B1-B79B-477B-8775-76ED6BA1D863}"/>
    <cellStyle name="Normal 174 19 3 5" xfId="24840" xr:uid="{2E3D87E4-392C-4E9E-9E75-2E87C3FB3D4B}"/>
    <cellStyle name="Normal 174 19 4" xfId="1956" xr:uid="{281DB66B-4C0A-4AA6-A124-53103191AD7B}"/>
    <cellStyle name="Normal 174 19 4 2" xfId="19663" xr:uid="{423A6A35-EA07-43B3-9D8D-7DB7BDE097C7}"/>
    <cellStyle name="Normal 174 19 4 2 2" xfId="30012" xr:uid="{3E20961F-77A6-4E81-8C02-3B20E4083F5F}"/>
    <cellStyle name="Normal 174 19 4 3" xfId="24843" xr:uid="{98239421-7CDE-4C8B-8297-8D3DFD3A77C1}"/>
    <cellStyle name="Normal 174 19 5" xfId="1957" xr:uid="{56FB5A44-B4F3-4334-9993-5CAD05E4F765}"/>
    <cellStyle name="Normal 174 19 5 2" xfId="19664" xr:uid="{5BD615C2-E8A2-43C2-85F3-2300234AAAD6}"/>
    <cellStyle name="Normal 174 19 5 2 2" xfId="30013" xr:uid="{EC916B4F-91B4-41A4-A2AB-B9517406530E}"/>
    <cellStyle name="Normal 174 19 5 3" xfId="24844" xr:uid="{A02AE1B6-1296-4597-A8BB-D33F8FF9332A}"/>
    <cellStyle name="Normal 174 19 6" xfId="19653" xr:uid="{658BF222-15DF-4C2F-B5FA-146D2B831F10}"/>
    <cellStyle name="Normal 174 19 6 2" xfId="30002" xr:uid="{CB273606-CE0B-4085-9B66-664F507CBA01}"/>
    <cellStyle name="Normal 174 19 7" xfId="24833" xr:uid="{1C674755-D88A-4835-9AAD-43CC2889ABA3}"/>
    <cellStyle name="Normal 174 2" xfId="1958" xr:uid="{17AC10CC-4D1B-4793-AEA2-4AAC24922621}"/>
    <cellStyle name="Normal 174 2 10" xfId="1959" xr:uid="{E7847490-2EBD-4FCD-B9EB-9A5169196F48}"/>
    <cellStyle name="Normal 174 2 10 2" xfId="1960" xr:uid="{3AB76E3D-88C4-46D3-87B3-AF461EC862D2}"/>
    <cellStyle name="Normal 174 2 10 2 2" xfId="1961" xr:uid="{E53D6D37-E20A-4590-A97A-7CB89EA0D89D}"/>
    <cellStyle name="Normal 174 2 10 2 2 2" xfId="1962" xr:uid="{1BB3DB80-195B-4960-9010-7CB573784C06}"/>
    <cellStyle name="Normal 174 2 10 2 2 2 2" xfId="19669" xr:uid="{DBD000AE-9D95-4525-AE6B-9FF91FA85333}"/>
    <cellStyle name="Normal 174 2 10 2 2 2 2 2" xfId="30018" xr:uid="{1830373F-DEF1-4C3D-A567-50D754908FDD}"/>
    <cellStyle name="Normal 174 2 10 2 2 2 3" xfId="24849" xr:uid="{122E8C08-283E-4493-BBE0-2DE59F46ABD4}"/>
    <cellStyle name="Normal 174 2 10 2 2 3" xfId="1963" xr:uid="{29495F77-F0DC-453D-8AA6-439679791121}"/>
    <cellStyle name="Normal 174 2 10 2 2 3 2" xfId="19670" xr:uid="{0AE54FE9-7180-4ECA-9067-5537DFD5F601}"/>
    <cellStyle name="Normal 174 2 10 2 2 3 2 2" xfId="30019" xr:uid="{6866B657-265E-47CF-9F9C-A6F703ABFD03}"/>
    <cellStyle name="Normal 174 2 10 2 2 3 3" xfId="24850" xr:uid="{9743DDC6-389B-41FB-B027-7226441E0C6B}"/>
    <cellStyle name="Normal 174 2 10 2 2 4" xfId="19668" xr:uid="{82038223-9439-4D53-BC0E-0B163F2116E7}"/>
    <cellStyle name="Normal 174 2 10 2 2 4 2" xfId="30017" xr:uid="{D824DA6A-A422-4F6A-8FBC-61B7291F87BB}"/>
    <cellStyle name="Normal 174 2 10 2 2 5" xfId="24848" xr:uid="{60BAC7C0-3914-4BBA-834F-FE5D9C9A7297}"/>
    <cellStyle name="Normal 174 2 10 2 3" xfId="1964" xr:uid="{E5EEBCE8-1189-4C9F-A747-C1257F4065ED}"/>
    <cellStyle name="Normal 174 2 10 2 3 2" xfId="19671" xr:uid="{89F82E62-C5D7-46A3-AD7A-5F22EC413EFD}"/>
    <cellStyle name="Normal 174 2 10 2 3 2 2" xfId="30020" xr:uid="{7E185A4D-4B40-450D-8B15-E675A9E468F1}"/>
    <cellStyle name="Normal 174 2 10 2 3 3" xfId="24851" xr:uid="{14880851-4A8D-487C-852D-AEE467DB3CF3}"/>
    <cellStyle name="Normal 174 2 10 2 4" xfId="1965" xr:uid="{775E2DC5-50CE-413C-9E7A-6392C2E847C5}"/>
    <cellStyle name="Normal 174 2 10 2 4 2" xfId="19672" xr:uid="{6723BA63-BD13-4914-92F8-32B7F8DF2095}"/>
    <cellStyle name="Normal 174 2 10 2 4 2 2" xfId="30021" xr:uid="{1373BF3A-608D-4B76-8138-77C01B41B66A}"/>
    <cellStyle name="Normal 174 2 10 2 4 3" xfId="24852" xr:uid="{EA1AB903-7CA2-472D-B841-14341AC17E1A}"/>
    <cellStyle name="Normal 174 2 10 2 5" xfId="19667" xr:uid="{879B4E83-C9AF-4EB9-98A6-E89A3907C8BE}"/>
    <cellStyle name="Normal 174 2 10 2 5 2" xfId="30016" xr:uid="{7FAC94F1-4F95-4A5D-A863-ED9AE374E5FB}"/>
    <cellStyle name="Normal 174 2 10 2 6" xfId="24847" xr:uid="{A66B3A0B-63FA-4F29-B401-1686CAEBEBAB}"/>
    <cellStyle name="Normal 174 2 10 3" xfId="1966" xr:uid="{A66ECC66-586B-4368-8B57-04D6306E9BA0}"/>
    <cellStyle name="Normal 174 2 10 3 2" xfId="1967" xr:uid="{C1FE353B-54A7-4B48-8469-2DFE91726836}"/>
    <cellStyle name="Normal 174 2 10 3 2 2" xfId="19674" xr:uid="{1548CF15-3C40-4D15-B466-010D7178A90D}"/>
    <cellStyle name="Normal 174 2 10 3 2 2 2" xfId="30023" xr:uid="{DC288E4B-C45E-470A-8F71-96EC3C541154}"/>
    <cellStyle name="Normal 174 2 10 3 2 3" xfId="24854" xr:uid="{F51CBAF3-C0F4-4CAD-8191-AA5A718D4067}"/>
    <cellStyle name="Normal 174 2 10 3 3" xfId="1968" xr:uid="{96518BEB-CBA9-4E5D-8FDC-6112BF0A1C94}"/>
    <cellStyle name="Normal 174 2 10 3 3 2" xfId="19675" xr:uid="{2A4463D7-7F97-4A79-AF7B-F7A5D1D8784F}"/>
    <cellStyle name="Normal 174 2 10 3 3 2 2" xfId="30024" xr:uid="{50876D9C-DB87-415C-9B75-7DD875F03317}"/>
    <cellStyle name="Normal 174 2 10 3 3 3" xfId="24855" xr:uid="{13554AAD-392C-4DAB-ABF8-DCDE059AFD04}"/>
    <cellStyle name="Normal 174 2 10 3 4" xfId="19673" xr:uid="{65D953CE-B4DF-4D81-AFF7-F34877167867}"/>
    <cellStyle name="Normal 174 2 10 3 4 2" xfId="30022" xr:uid="{13F87FAD-FC43-4E79-A0A6-ED5A7E50B4AE}"/>
    <cellStyle name="Normal 174 2 10 3 5" xfId="24853" xr:uid="{1765F87F-0564-4B2B-B6BF-114DF76FAE49}"/>
    <cellStyle name="Normal 174 2 10 4" xfId="1969" xr:uid="{33524DDE-C967-4FB2-A7E8-E27191C1432C}"/>
    <cellStyle name="Normal 174 2 10 4 2" xfId="19676" xr:uid="{0FDF6DEB-D22F-408F-B87F-0702285B7680}"/>
    <cellStyle name="Normal 174 2 10 4 2 2" xfId="30025" xr:uid="{D8508752-A340-4913-9816-D1A02B3D2283}"/>
    <cellStyle name="Normal 174 2 10 4 3" xfId="24856" xr:uid="{87F0453F-483B-46BB-950E-81B1C3EAC56D}"/>
    <cellStyle name="Normal 174 2 10 5" xfId="1970" xr:uid="{F6F5CDD8-2A5F-482D-98F7-315CFE529C6B}"/>
    <cellStyle name="Normal 174 2 10 5 2" xfId="19677" xr:uid="{1098BADF-33A9-4EF5-90EE-A9796E68E92A}"/>
    <cellStyle name="Normal 174 2 10 5 2 2" xfId="30026" xr:uid="{D3F3B628-9C3D-4BD8-8C8C-19178AECAFB5}"/>
    <cellStyle name="Normal 174 2 10 5 3" xfId="24857" xr:uid="{5702A3A6-5510-4704-982B-743C8618E909}"/>
    <cellStyle name="Normal 174 2 10 6" xfId="19666" xr:uid="{37CC95F7-4FBB-4ADF-A5D8-2B3DA79FA7AB}"/>
    <cellStyle name="Normal 174 2 10 6 2" xfId="30015" xr:uid="{3B2752C2-6414-4408-9502-F173793C192D}"/>
    <cellStyle name="Normal 174 2 10 7" xfId="24846" xr:uid="{2C2E8F54-5199-4F1E-AB41-9C5C7F8B9CCE}"/>
    <cellStyle name="Normal 174 2 11" xfId="1971" xr:uid="{A8403E3A-7076-4901-BC99-2853914C592B}"/>
    <cellStyle name="Normal 174 2 11 2" xfId="1972" xr:uid="{558E3D4A-E4C4-4F2C-8AD8-5B3F3A69790B}"/>
    <cellStyle name="Normal 174 2 11 2 2" xfId="1973" xr:uid="{2AA07D06-208D-4EE0-ACC1-87437BB69457}"/>
    <cellStyle name="Normal 174 2 11 2 2 2" xfId="1974" xr:uid="{A58B44BE-37AE-46EB-9779-588FDCA7FECB}"/>
    <cellStyle name="Normal 174 2 11 2 2 2 2" xfId="19681" xr:uid="{D4825D3C-FFDD-49D0-B8D4-60E571A5430F}"/>
    <cellStyle name="Normal 174 2 11 2 2 2 2 2" xfId="30030" xr:uid="{D310FFCB-E09E-4275-8612-26A8A95406A6}"/>
    <cellStyle name="Normal 174 2 11 2 2 2 3" xfId="24861" xr:uid="{FB3DC32E-5D1F-433F-B16B-52F8E9034FF1}"/>
    <cellStyle name="Normal 174 2 11 2 2 3" xfId="1975" xr:uid="{4F309D01-6E34-413A-B548-2B2F67F19F49}"/>
    <cellStyle name="Normal 174 2 11 2 2 3 2" xfId="19682" xr:uid="{3EF4CBD8-883B-4C49-AD55-539EB294E2EC}"/>
    <cellStyle name="Normal 174 2 11 2 2 3 2 2" xfId="30031" xr:uid="{06F7A50E-9556-4192-9671-E6D99328B2B5}"/>
    <cellStyle name="Normal 174 2 11 2 2 3 3" xfId="24862" xr:uid="{DDA6B8E7-C908-4D5B-83B3-AE84F37BAD96}"/>
    <cellStyle name="Normal 174 2 11 2 2 4" xfId="19680" xr:uid="{B95ED404-9F1F-4B76-BE24-0ADAA3D865AB}"/>
    <cellStyle name="Normal 174 2 11 2 2 4 2" xfId="30029" xr:uid="{92399953-00BD-4FF8-8A36-DD1BF713B385}"/>
    <cellStyle name="Normal 174 2 11 2 2 5" xfId="24860" xr:uid="{2879004C-5C37-4F14-A7D7-9F8976D066B7}"/>
    <cellStyle name="Normal 174 2 11 2 3" xfId="1976" xr:uid="{1C995C24-D341-4710-9973-59F65801A1D0}"/>
    <cellStyle name="Normal 174 2 11 2 3 2" xfId="19683" xr:uid="{3E6CCC99-77DE-4967-A758-B49D81AEFEE9}"/>
    <cellStyle name="Normal 174 2 11 2 3 2 2" xfId="30032" xr:uid="{E654065B-9A60-4C91-A75F-9561529B33B6}"/>
    <cellStyle name="Normal 174 2 11 2 3 3" xfId="24863" xr:uid="{4F9341D0-DF2E-40C7-A256-89355F360882}"/>
    <cellStyle name="Normal 174 2 11 2 4" xfId="1977" xr:uid="{DE997487-A6DB-4AD3-9CE2-7E1B24D1610C}"/>
    <cellStyle name="Normal 174 2 11 2 4 2" xfId="19684" xr:uid="{183DDE0A-EB71-4B2F-B870-89D272B9543B}"/>
    <cellStyle name="Normal 174 2 11 2 4 2 2" xfId="30033" xr:uid="{C6428AF6-0B2D-4140-8ECD-C89AA50BA23C}"/>
    <cellStyle name="Normal 174 2 11 2 4 3" xfId="24864" xr:uid="{0DB3DA9E-496C-4AB6-A988-3F12CEF75252}"/>
    <cellStyle name="Normal 174 2 11 2 5" xfId="19679" xr:uid="{618DA46A-9098-4AE3-AECB-DADDF975C7C2}"/>
    <cellStyle name="Normal 174 2 11 2 5 2" xfId="30028" xr:uid="{56FA4546-0869-4A30-B348-E084FDDD09A9}"/>
    <cellStyle name="Normal 174 2 11 2 6" xfId="24859" xr:uid="{0599531D-4951-48EC-BD30-F99ACCA973BE}"/>
    <cellStyle name="Normal 174 2 11 3" xfId="1978" xr:uid="{81FE7D24-C862-40B5-9100-F1F472A4DB12}"/>
    <cellStyle name="Normal 174 2 11 3 2" xfId="1979" xr:uid="{86A7948E-00E3-4F83-9E85-5A843C15E31D}"/>
    <cellStyle name="Normal 174 2 11 3 2 2" xfId="19686" xr:uid="{FE9E6A87-BEA7-4513-8383-6123147E1EFD}"/>
    <cellStyle name="Normal 174 2 11 3 2 2 2" xfId="30035" xr:uid="{3FB34402-4D44-49A0-B484-E8DB7376922B}"/>
    <cellStyle name="Normal 174 2 11 3 2 3" xfId="24866" xr:uid="{BC765411-1BE8-4E94-A6BC-ABD4ACB43E51}"/>
    <cellStyle name="Normal 174 2 11 3 3" xfId="1980" xr:uid="{A8144254-5000-4A94-8665-9044DAE142F6}"/>
    <cellStyle name="Normal 174 2 11 3 3 2" xfId="19687" xr:uid="{476B5C17-C4F9-4A5C-B2E4-E925860DC459}"/>
    <cellStyle name="Normal 174 2 11 3 3 2 2" xfId="30036" xr:uid="{BC2504A2-4779-47F5-A8A4-E3B22F78F223}"/>
    <cellStyle name="Normal 174 2 11 3 3 3" xfId="24867" xr:uid="{1CFB066A-3931-470E-94FE-010C30AD998B}"/>
    <cellStyle name="Normal 174 2 11 3 4" xfId="19685" xr:uid="{A14A74A7-BB7A-4D9C-B159-DB5D769B1DDC}"/>
    <cellStyle name="Normal 174 2 11 3 4 2" xfId="30034" xr:uid="{DBC7B900-2B55-40DC-806B-FF4CD7B0FDEC}"/>
    <cellStyle name="Normal 174 2 11 3 5" xfId="24865" xr:uid="{75EF21B3-DB84-44F1-B744-113AFAA4E400}"/>
    <cellStyle name="Normal 174 2 11 4" xfId="1981" xr:uid="{580213D3-7EE4-4659-BB9A-254B10D69B94}"/>
    <cellStyle name="Normal 174 2 11 4 2" xfId="19688" xr:uid="{05156EB5-A5DD-4EB1-8BC1-BE7A8E80BAFB}"/>
    <cellStyle name="Normal 174 2 11 4 2 2" xfId="30037" xr:uid="{ED39AFA3-41FC-4010-A2DE-397FD85AFFE2}"/>
    <cellStyle name="Normal 174 2 11 4 3" xfId="24868" xr:uid="{7047699E-F857-4AA2-BA85-1AD72DAB6CEF}"/>
    <cellStyle name="Normal 174 2 11 5" xfId="1982" xr:uid="{062EE226-CB59-4851-828C-5C864E79B76C}"/>
    <cellStyle name="Normal 174 2 11 5 2" xfId="19689" xr:uid="{32BEC475-50FD-4CB1-ADD8-FC6C4A65BC1F}"/>
    <cellStyle name="Normal 174 2 11 5 2 2" xfId="30038" xr:uid="{A9F16CC1-F146-44AC-AABD-51CD8254AD5A}"/>
    <cellStyle name="Normal 174 2 11 5 3" xfId="24869" xr:uid="{54B0F218-744E-4696-823E-7EBB80233944}"/>
    <cellStyle name="Normal 174 2 11 6" xfId="19678" xr:uid="{406845F6-33E6-4023-9064-F0D3E5AD7DBE}"/>
    <cellStyle name="Normal 174 2 11 6 2" xfId="30027" xr:uid="{0F7EBF30-7BF8-43DE-92B3-35F1F904C784}"/>
    <cellStyle name="Normal 174 2 11 7" xfId="24858" xr:uid="{99660557-CD05-4C22-B45E-4814CD7CCC1E}"/>
    <cellStyle name="Normal 174 2 12" xfId="1983" xr:uid="{FCF7B833-8C98-4F8B-8FA0-7D77B4AAE444}"/>
    <cellStyle name="Normal 174 2 12 2" xfId="1984" xr:uid="{9E657009-2FD6-4B65-8FD2-59B741634F89}"/>
    <cellStyle name="Normal 174 2 12 2 2" xfId="1985" xr:uid="{13CC7C63-584B-4B78-86CA-FDB47191942C}"/>
    <cellStyle name="Normal 174 2 12 2 2 2" xfId="1986" xr:uid="{68A0A286-8CAE-457B-A2E6-CED7693646EE}"/>
    <cellStyle name="Normal 174 2 12 2 2 2 2" xfId="19693" xr:uid="{50AE2A92-30B0-4B15-8A66-ABA323A62E31}"/>
    <cellStyle name="Normal 174 2 12 2 2 2 2 2" xfId="30042" xr:uid="{62F81E3F-03FF-4359-88D9-6D5014559482}"/>
    <cellStyle name="Normal 174 2 12 2 2 2 3" xfId="24873" xr:uid="{64CC53A8-5494-4C33-AAEA-D4A96E20218F}"/>
    <cellStyle name="Normal 174 2 12 2 2 3" xfId="1987" xr:uid="{56CD3F57-4055-4312-8E75-FEC5FE65476B}"/>
    <cellStyle name="Normal 174 2 12 2 2 3 2" xfId="19694" xr:uid="{E6B9E41F-5779-4592-80E4-3DD80C54CE47}"/>
    <cellStyle name="Normal 174 2 12 2 2 3 2 2" xfId="30043" xr:uid="{640E58E8-660D-44CB-8FFC-2BF91B86AB65}"/>
    <cellStyle name="Normal 174 2 12 2 2 3 3" xfId="24874" xr:uid="{21ECC278-283B-4164-9DB7-3BE2BDB85A3F}"/>
    <cellStyle name="Normal 174 2 12 2 2 4" xfId="19692" xr:uid="{E9FEDCBD-1BAC-44BC-B447-6696472DBF25}"/>
    <cellStyle name="Normal 174 2 12 2 2 4 2" xfId="30041" xr:uid="{239A29BA-3D03-4CF7-8DB8-325B2836B6B2}"/>
    <cellStyle name="Normal 174 2 12 2 2 5" xfId="24872" xr:uid="{14A99F8C-B2D5-4209-80EF-C6569A5B1138}"/>
    <cellStyle name="Normal 174 2 12 2 3" xfId="1988" xr:uid="{00C4089B-F903-4375-A2EE-350061FD3C3F}"/>
    <cellStyle name="Normal 174 2 12 2 3 2" xfId="19695" xr:uid="{7D574DF0-3040-4D5E-9540-E1297CCED086}"/>
    <cellStyle name="Normal 174 2 12 2 3 2 2" xfId="30044" xr:uid="{6C919094-9EB1-42C6-A7B4-53F9A1FAFD62}"/>
    <cellStyle name="Normal 174 2 12 2 3 3" xfId="24875" xr:uid="{1B32670A-3A71-4479-8BC7-09C95F1B5547}"/>
    <cellStyle name="Normal 174 2 12 2 4" xfId="1989" xr:uid="{19CC4F21-689A-4ED1-B304-9B63C1ED39CF}"/>
    <cellStyle name="Normal 174 2 12 2 4 2" xfId="19696" xr:uid="{F96C2B67-4DCB-4340-94E1-EA896B335BB6}"/>
    <cellStyle name="Normal 174 2 12 2 4 2 2" xfId="30045" xr:uid="{2D39F8A0-1932-4264-B28C-6FC6A5D407AD}"/>
    <cellStyle name="Normal 174 2 12 2 4 3" xfId="24876" xr:uid="{672BF124-0EAC-46F5-9512-2069EB852771}"/>
    <cellStyle name="Normal 174 2 12 2 5" xfId="19691" xr:uid="{18E15C0C-9251-4E93-A6C8-7495257A5D05}"/>
    <cellStyle name="Normal 174 2 12 2 5 2" xfId="30040" xr:uid="{3E7DA087-6552-4155-80DB-2E0970335F5B}"/>
    <cellStyle name="Normal 174 2 12 2 6" xfId="24871" xr:uid="{CA37DAF5-2198-40F2-8532-D8E2F09D5C0F}"/>
    <cellStyle name="Normal 174 2 12 3" xfId="1990" xr:uid="{683898A0-96FE-40CF-95A4-C098331692DC}"/>
    <cellStyle name="Normal 174 2 12 3 2" xfId="1991" xr:uid="{08C10A34-F332-4B88-B2F0-D4B2E97F2619}"/>
    <cellStyle name="Normal 174 2 12 3 2 2" xfId="19698" xr:uid="{0802496D-C787-46DB-AC45-77D6901BD763}"/>
    <cellStyle name="Normal 174 2 12 3 2 2 2" xfId="30047" xr:uid="{0EB4381F-3EF0-4976-9DCC-43557D63DB1D}"/>
    <cellStyle name="Normal 174 2 12 3 2 3" xfId="24878" xr:uid="{0124A490-F469-46CC-829F-16D8576B1D1C}"/>
    <cellStyle name="Normal 174 2 12 3 3" xfId="1992" xr:uid="{6D0E0884-48B5-44B3-ACF5-F64B5FEA5B38}"/>
    <cellStyle name="Normal 174 2 12 3 3 2" xfId="19699" xr:uid="{D106D047-8AB8-4F4D-B76C-0FFA0246D31C}"/>
    <cellStyle name="Normal 174 2 12 3 3 2 2" xfId="30048" xr:uid="{D8C694EB-2F07-47AB-A14C-B905B11727D4}"/>
    <cellStyle name="Normal 174 2 12 3 3 3" xfId="24879" xr:uid="{A4B1DE20-22FC-4B5D-88FE-3723EC3FF4DD}"/>
    <cellStyle name="Normal 174 2 12 3 4" xfId="19697" xr:uid="{6C8AA7FB-8DE0-4323-82C4-1F46977CA0F7}"/>
    <cellStyle name="Normal 174 2 12 3 4 2" xfId="30046" xr:uid="{7424F7A0-F528-44DE-AA2D-9327CCAFD26B}"/>
    <cellStyle name="Normal 174 2 12 3 5" xfId="24877" xr:uid="{6FC38556-A8FB-49A8-BF20-495D2D504306}"/>
    <cellStyle name="Normal 174 2 12 4" xfId="1993" xr:uid="{84D7CC08-C884-488C-A612-AD5968D0044D}"/>
    <cellStyle name="Normal 174 2 12 4 2" xfId="19700" xr:uid="{BCFF9CBC-7064-432C-8630-2DBE2D376197}"/>
    <cellStyle name="Normal 174 2 12 4 2 2" xfId="30049" xr:uid="{E5FFB76B-82D8-4233-8200-35D8D314E710}"/>
    <cellStyle name="Normal 174 2 12 4 3" xfId="24880" xr:uid="{807FD5FA-CDE1-43D5-B295-435C05545295}"/>
    <cellStyle name="Normal 174 2 12 5" xfId="1994" xr:uid="{4D3C2CF0-CC51-45D4-985E-C72C5F44370C}"/>
    <cellStyle name="Normal 174 2 12 5 2" xfId="19701" xr:uid="{3D702F3E-B0D9-4F57-9BA5-805223D13D11}"/>
    <cellStyle name="Normal 174 2 12 5 2 2" xfId="30050" xr:uid="{4B4E6240-4B8F-456C-B5EF-DA71110E0449}"/>
    <cellStyle name="Normal 174 2 12 5 3" xfId="24881" xr:uid="{EB9C1D23-D07E-488C-AAB4-8AE5422CAC88}"/>
    <cellStyle name="Normal 174 2 12 6" xfId="19690" xr:uid="{2E0E1337-5A96-420B-A65A-0580813BE1D9}"/>
    <cellStyle name="Normal 174 2 12 6 2" xfId="30039" xr:uid="{E91DD989-9AEC-4EDC-88A2-7A8C54515D89}"/>
    <cellStyle name="Normal 174 2 12 7" xfId="24870" xr:uid="{C0DDBC27-8134-44E4-94BD-7C88DE337E36}"/>
    <cellStyle name="Normal 174 2 13" xfId="1995" xr:uid="{C0BEE3B7-89C3-4C14-885A-20DAFF6EF553}"/>
    <cellStyle name="Normal 174 2 13 2" xfId="1996" xr:uid="{935CBC18-12F4-44CF-B2B9-192CEF34BF7C}"/>
    <cellStyle name="Normal 174 2 13 2 2" xfId="1997" xr:uid="{34B20832-B310-4B91-A748-E72B11504F78}"/>
    <cellStyle name="Normal 174 2 13 2 2 2" xfId="1998" xr:uid="{A2D16FDD-DFE0-4CCF-B210-C8F9261208D4}"/>
    <cellStyle name="Normal 174 2 13 2 2 2 2" xfId="19705" xr:uid="{6C22E78E-8492-4797-9797-655659F3BBC5}"/>
    <cellStyle name="Normal 174 2 13 2 2 2 2 2" xfId="30054" xr:uid="{267062E9-BD99-4F94-B0D0-65043BA09575}"/>
    <cellStyle name="Normal 174 2 13 2 2 2 3" xfId="24885" xr:uid="{558CF3D5-FD8A-4551-A39C-082D84458C14}"/>
    <cellStyle name="Normal 174 2 13 2 2 3" xfId="1999" xr:uid="{D3DFDB34-2FCD-4BD0-98EB-34AB0B594EB5}"/>
    <cellStyle name="Normal 174 2 13 2 2 3 2" xfId="19706" xr:uid="{33256549-501E-4F64-8037-E5AE76595E6A}"/>
    <cellStyle name="Normal 174 2 13 2 2 3 2 2" xfId="30055" xr:uid="{FA1B52DB-9A60-485E-86FF-FAE08B520416}"/>
    <cellStyle name="Normal 174 2 13 2 2 3 3" xfId="24886" xr:uid="{7AEFA7F9-5170-4678-9D2B-7867532D4218}"/>
    <cellStyle name="Normal 174 2 13 2 2 4" xfId="19704" xr:uid="{BCDBDE46-DDEA-46E4-8DA1-55FC85941439}"/>
    <cellStyle name="Normal 174 2 13 2 2 4 2" xfId="30053" xr:uid="{7C8BFCB3-3FA3-43DF-B439-853627928DC9}"/>
    <cellStyle name="Normal 174 2 13 2 2 5" xfId="24884" xr:uid="{330C83F6-26E2-4B04-8039-C185C93526CF}"/>
    <cellStyle name="Normal 174 2 13 2 3" xfId="2000" xr:uid="{399B3183-BA43-41ED-B488-7B87299B6A3C}"/>
    <cellStyle name="Normal 174 2 13 2 3 2" xfId="19707" xr:uid="{0024EFA1-3F27-4332-B1DC-B1ADB4E2EB31}"/>
    <cellStyle name="Normal 174 2 13 2 3 2 2" xfId="30056" xr:uid="{E4DA121D-069A-4047-BC9D-0C7376DB37DF}"/>
    <cellStyle name="Normal 174 2 13 2 3 3" xfId="24887" xr:uid="{568289A6-45A0-4C88-80BF-FA25A1012DE0}"/>
    <cellStyle name="Normal 174 2 13 2 4" xfId="2001" xr:uid="{4B592189-B068-40FB-B955-B3F2CD9B4F1D}"/>
    <cellStyle name="Normal 174 2 13 2 4 2" xfId="19708" xr:uid="{7A85DCBF-FB4E-4B1C-9C54-E4AAD3190FC0}"/>
    <cellStyle name="Normal 174 2 13 2 4 2 2" xfId="30057" xr:uid="{0C21A6BF-D9F0-49FF-A616-3B630B1F96E7}"/>
    <cellStyle name="Normal 174 2 13 2 4 3" xfId="24888" xr:uid="{E70F4D93-EF86-412F-8C65-518739E445EC}"/>
    <cellStyle name="Normal 174 2 13 2 5" xfId="19703" xr:uid="{023A04D3-FE3E-45AB-9271-F590C0DAFA55}"/>
    <cellStyle name="Normal 174 2 13 2 5 2" xfId="30052" xr:uid="{086E41F8-9F2C-4037-9394-DF32B6FC3B88}"/>
    <cellStyle name="Normal 174 2 13 2 6" xfId="24883" xr:uid="{98AE4B5B-9D86-4C0F-AFA7-C4DF8465E24A}"/>
    <cellStyle name="Normal 174 2 13 3" xfId="2002" xr:uid="{B0A9090F-9889-4E08-8E7E-B26257B734DF}"/>
    <cellStyle name="Normal 174 2 13 3 2" xfId="2003" xr:uid="{9765D05A-8878-4A23-A779-0E0ECB2F6CB0}"/>
    <cellStyle name="Normal 174 2 13 3 2 2" xfId="19710" xr:uid="{C1088AC3-4F4E-44D9-A893-0407172D3ED8}"/>
    <cellStyle name="Normal 174 2 13 3 2 2 2" xfId="30059" xr:uid="{A18456E3-9330-41CA-9771-B413A1006CC2}"/>
    <cellStyle name="Normal 174 2 13 3 2 3" xfId="24890" xr:uid="{A436D1A4-A1A1-4E93-9704-694B6C095FF3}"/>
    <cellStyle name="Normal 174 2 13 3 3" xfId="2004" xr:uid="{BE9E129E-3DD2-4569-9A06-9E000D8AAC6B}"/>
    <cellStyle name="Normal 174 2 13 3 3 2" xfId="19711" xr:uid="{1CD76CE9-ABE7-435F-916F-FBE2FA0BC808}"/>
    <cellStyle name="Normal 174 2 13 3 3 2 2" xfId="30060" xr:uid="{2392EEBC-003C-4337-A814-52BB2B095EF7}"/>
    <cellStyle name="Normal 174 2 13 3 3 3" xfId="24891" xr:uid="{399F1D01-66AA-4803-9AD6-9B6ABB9FB3E7}"/>
    <cellStyle name="Normal 174 2 13 3 4" xfId="19709" xr:uid="{AA30CE7A-277E-414D-AC03-A76C4982EC82}"/>
    <cellStyle name="Normal 174 2 13 3 4 2" xfId="30058" xr:uid="{F43B63E8-7E87-42AA-B1F7-3F1985949352}"/>
    <cellStyle name="Normal 174 2 13 3 5" xfId="24889" xr:uid="{97EE3AAD-CF43-4090-9DEE-5BCB0FAC40D9}"/>
    <cellStyle name="Normal 174 2 13 4" xfId="2005" xr:uid="{A5D8EDE0-3407-40FC-BB46-ECEAF02FC030}"/>
    <cellStyle name="Normal 174 2 13 4 2" xfId="19712" xr:uid="{F77A226D-7038-46F1-A140-8A5EC2B412EF}"/>
    <cellStyle name="Normal 174 2 13 4 2 2" xfId="30061" xr:uid="{9C7E0003-A083-40D5-BE0F-E09B08DF0CD7}"/>
    <cellStyle name="Normal 174 2 13 4 3" xfId="24892" xr:uid="{36A27DF2-1929-4370-A14D-31EEB23707BB}"/>
    <cellStyle name="Normal 174 2 13 5" xfId="2006" xr:uid="{B7C8D626-7787-4E3D-A286-BEEBD54869A6}"/>
    <cellStyle name="Normal 174 2 13 5 2" xfId="19713" xr:uid="{15F52D8E-1C8E-402A-9A77-6C20A69DF12F}"/>
    <cellStyle name="Normal 174 2 13 5 2 2" xfId="30062" xr:uid="{31D6608E-1C90-4542-A895-ACCC413D1D7D}"/>
    <cellStyle name="Normal 174 2 13 5 3" xfId="24893" xr:uid="{B25A65BF-99FF-47B5-85E9-EC39A20B0AF9}"/>
    <cellStyle name="Normal 174 2 13 6" xfId="19702" xr:uid="{E603D238-3C7C-466E-8D5A-F0C1BC5681D0}"/>
    <cellStyle name="Normal 174 2 13 6 2" xfId="30051" xr:uid="{8D67A790-5368-472A-A5B3-1738AB2824E9}"/>
    <cellStyle name="Normal 174 2 13 7" xfId="24882" xr:uid="{E3B00875-569B-489D-868D-BD1DF7D740CF}"/>
    <cellStyle name="Normal 174 2 14" xfId="2007" xr:uid="{12ECE929-DA85-4B4E-A3B3-78494E62CE4F}"/>
    <cellStyle name="Normal 174 2 14 2" xfId="2008" xr:uid="{30F02963-A8BA-45CA-8104-87AC0791687D}"/>
    <cellStyle name="Normal 174 2 14 2 2" xfId="2009" xr:uid="{D02ABEEA-C1CE-438A-BA3C-B16E29F4DA11}"/>
    <cellStyle name="Normal 174 2 14 2 2 2" xfId="2010" xr:uid="{53C0A27B-DDF8-4FE1-93D2-45A2BCA72C6F}"/>
    <cellStyle name="Normal 174 2 14 2 2 2 2" xfId="19717" xr:uid="{7EC21D89-39F9-4EA9-9CB2-A4BF08D01D82}"/>
    <cellStyle name="Normal 174 2 14 2 2 2 2 2" xfId="30066" xr:uid="{84D0FF20-8410-4B0F-9111-DC64F0A94E02}"/>
    <cellStyle name="Normal 174 2 14 2 2 2 3" xfId="24897" xr:uid="{4F758AE6-1F44-4227-B915-A9B371AA85CD}"/>
    <cellStyle name="Normal 174 2 14 2 2 3" xfId="2011" xr:uid="{93E1D786-8B4B-4D7E-9663-3B70C92CFAE2}"/>
    <cellStyle name="Normal 174 2 14 2 2 3 2" xfId="19718" xr:uid="{7E58B80A-A1BA-48F1-967A-12706A49C9FA}"/>
    <cellStyle name="Normal 174 2 14 2 2 3 2 2" xfId="30067" xr:uid="{DF3FFBFB-185B-47D7-9A64-319B8095BF48}"/>
    <cellStyle name="Normal 174 2 14 2 2 3 3" xfId="24898" xr:uid="{EF225F6F-4545-4439-962B-6B8E802348A1}"/>
    <cellStyle name="Normal 174 2 14 2 2 4" xfId="19716" xr:uid="{ABD655EA-401A-49C9-8355-0300AD7B1B96}"/>
    <cellStyle name="Normal 174 2 14 2 2 4 2" xfId="30065" xr:uid="{9FB787F3-62E7-4724-A473-AAEDFA5F9966}"/>
    <cellStyle name="Normal 174 2 14 2 2 5" xfId="24896" xr:uid="{AB164A1B-04BF-4335-A6F0-327B21B63DE5}"/>
    <cellStyle name="Normal 174 2 14 2 3" xfId="2012" xr:uid="{C8D67110-1160-4BC4-A141-357B13196F0F}"/>
    <cellStyle name="Normal 174 2 14 2 3 2" xfId="19719" xr:uid="{389F6158-D7D4-49DA-A53D-DF6C29F9700C}"/>
    <cellStyle name="Normal 174 2 14 2 3 2 2" xfId="30068" xr:uid="{13B4D542-3D79-4838-A308-F24018C58259}"/>
    <cellStyle name="Normal 174 2 14 2 3 3" xfId="24899" xr:uid="{16B16069-513F-4F2F-9DFE-37E371D65BBD}"/>
    <cellStyle name="Normal 174 2 14 2 4" xfId="2013" xr:uid="{E050C56A-3246-48F3-8377-35988347E951}"/>
    <cellStyle name="Normal 174 2 14 2 4 2" xfId="19720" xr:uid="{3EB562C8-09E6-4E67-81AA-168B172ED911}"/>
    <cellStyle name="Normal 174 2 14 2 4 2 2" xfId="30069" xr:uid="{B6DE50B9-63F9-4927-9BA7-2720C9D10D27}"/>
    <cellStyle name="Normal 174 2 14 2 4 3" xfId="24900" xr:uid="{D3D9884F-F908-4082-87E0-E4027A7EE140}"/>
    <cellStyle name="Normal 174 2 14 2 5" xfId="19715" xr:uid="{E298B418-D637-4691-8690-C5DDBCA88DBF}"/>
    <cellStyle name="Normal 174 2 14 2 5 2" xfId="30064" xr:uid="{B3024E9B-6E82-44A8-9262-2225342AA02B}"/>
    <cellStyle name="Normal 174 2 14 2 6" xfId="24895" xr:uid="{9919B573-E7D4-4A05-9819-0C5F20320D61}"/>
    <cellStyle name="Normal 174 2 14 3" xfId="2014" xr:uid="{514D0724-A1F2-4CB4-907A-D0675A557791}"/>
    <cellStyle name="Normal 174 2 14 3 2" xfId="2015" xr:uid="{357EFA3B-2F7B-40FC-8E01-9858FE686F46}"/>
    <cellStyle name="Normal 174 2 14 3 2 2" xfId="19722" xr:uid="{21BF18B7-9855-4C8F-8956-672D53803864}"/>
    <cellStyle name="Normal 174 2 14 3 2 2 2" xfId="30071" xr:uid="{CB460199-3856-46F8-9A20-B326E6E61C24}"/>
    <cellStyle name="Normal 174 2 14 3 2 3" xfId="24902" xr:uid="{F218AA47-6E88-4156-9FA5-8372AE9D3644}"/>
    <cellStyle name="Normal 174 2 14 3 3" xfId="2016" xr:uid="{F1ED8086-4A5F-42F1-AA2B-9985E962EACF}"/>
    <cellStyle name="Normal 174 2 14 3 3 2" xfId="19723" xr:uid="{93CB09D8-FD3A-4833-AF51-EAF4F0C250AA}"/>
    <cellStyle name="Normal 174 2 14 3 3 2 2" xfId="30072" xr:uid="{3A97DE60-2A01-4D82-84C1-32AEBD5B21C5}"/>
    <cellStyle name="Normal 174 2 14 3 3 3" xfId="24903" xr:uid="{999DEEF6-367D-4B4B-92BF-6F5A24AD39D8}"/>
    <cellStyle name="Normal 174 2 14 3 4" xfId="19721" xr:uid="{6A99A164-808D-4A45-958E-F33ECCAB9431}"/>
    <cellStyle name="Normal 174 2 14 3 4 2" xfId="30070" xr:uid="{54C47FE4-BA09-4452-8823-55AD91EF0987}"/>
    <cellStyle name="Normal 174 2 14 3 5" xfId="24901" xr:uid="{901226A5-5B47-41CE-AB05-4CADF3D4263D}"/>
    <cellStyle name="Normal 174 2 14 4" xfId="2017" xr:uid="{9F993C51-334F-4EDB-84BC-39D19753D920}"/>
    <cellStyle name="Normal 174 2 14 4 2" xfId="19724" xr:uid="{04D13A4C-394C-4487-9844-2186D54EDB7A}"/>
    <cellStyle name="Normal 174 2 14 4 2 2" xfId="30073" xr:uid="{6F557F00-DE01-4911-A613-471C471083C3}"/>
    <cellStyle name="Normal 174 2 14 4 3" xfId="24904" xr:uid="{AE6D8CFF-928E-479F-82C3-8AD3B386D0A4}"/>
    <cellStyle name="Normal 174 2 14 5" xfId="2018" xr:uid="{FF108FE0-F528-47FC-A7BD-CDE8D250D478}"/>
    <cellStyle name="Normal 174 2 14 5 2" xfId="19725" xr:uid="{F406B825-B4EC-496B-9729-6503E509B24F}"/>
    <cellStyle name="Normal 174 2 14 5 2 2" xfId="30074" xr:uid="{65FA5215-EEA2-4580-BC1D-681A129FBCC7}"/>
    <cellStyle name="Normal 174 2 14 5 3" xfId="24905" xr:uid="{F307CFDC-EBBE-4C2C-9F66-06A9D886E830}"/>
    <cellStyle name="Normal 174 2 14 6" xfId="19714" xr:uid="{E15661FE-A959-420D-93AC-6D726EA9C049}"/>
    <cellStyle name="Normal 174 2 14 6 2" xfId="30063" xr:uid="{CA4E7FAE-D851-466A-A13A-9DB66C307971}"/>
    <cellStyle name="Normal 174 2 14 7" xfId="24894" xr:uid="{A0167B07-2ADF-4886-9107-4F409182DD92}"/>
    <cellStyle name="Normal 174 2 15" xfId="2019" xr:uid="{0E4F6CD3-3A44-47A1-8C29-0E3249652F2E}"/>
    <cellStyle name="Normal 174 2 15 2" xfId="2020" xr:uid="{B0ABBCD3-E298-4B45-AB21-48D9817A6813}"/>
    <cellStyle name="Normal 174 2 15 2 2" xfId="2021" xr:uid="{DC16C080-B3F8-4038-B3EE-C12AE4B53533}"/>
    <cellStyle name="Normal 174 2 15 2 2 2" xfId="2022" xr:uid="{B22E30AC-95BC-4145-815C-672323966486}"/>
    <cellStyle name="Normal 174 2 15 2 2 2 2" xfId="19729" xr:uid="{A2FD0CFE-3AE6-48E5-AF07-D109F7EDC477}"/>
    <cellStyle name="Normal 174 2 15 2 2 2 2 2" xfId="30078" xr:uid="{12988378-409C-4779-8F55-5B902FBFEE37}"/>
    <cellStyle name="Normal 174 2 15 2 2 2 3" xfId="24909" xr:uid="{7E95604C-6E26-4ABB-9291-5D830AFFEA9F}"/>
    <cellStyle name="Normal 174 2 15 2 2 3" xfId="2023" xr:uid="{148CAFC0-0282-4FF6-9AFD-174837EA7B86}"/>
    <cellStyle name="Normal 174 2 15 2 2 3 2" xfId="19730" xr:uid="{8109EEA1-0EC7-41DA-A9F2-C162CAE6B58B}"/>
    <cellStyle name="Normal 174 2 15 2 2 3 2 2" xfId="30079" xr:uid="{C6074031-0D77-4EA2-83E0-61F11AAD66B5}"/>
    <cellStyle name="Normal 174 2 15 2 2 3 3" xfId="24910" xr:uid="{BD496BB8-30BE-4568-930F-E39749B42940}"/>
    <cellStyle name="Normal 174 2 15 2 2 4" xfId="19728" xr:uid="{C0D4D0A9-CCFD-402F-A9D2-43F26118882B}"/>
    <cellStyle name="Normal 174 2 15 2 2 4 2" xfId="30077" xr:uid="{2E31AC82-C046-4A72-861A-37219D7D31E2}"/>
    <cellStyle name="Normal 174 2 15 2 2 5" xfId="24908" xr:uid="{1603C38E-4066-4E59-84D5-BF5B67EDD7E2}"/>
    <cellStyle name="Normal 174 2 15 2 3" xfId="2024" xr:uid="{69E09638-5CF8-48D8-95DB-BE776BA0AB4A}"/>
    <cellStyle name="Normal 174 2 15 2 3 2" xfId="19731" xr:uid="{E02E8903-C3CF-48D7-BA5A-47CE2A24F5C4}"/>
    <cellStyle name="Normal 174 2 15 2 3 2 2" xfId="30080" xr:uid="{99264227-F115-439E-8C74-2D8835FBA30F}"/>
    <cellStyle name="Normal 174 2 15 2 3 3" xfId="24911" xr:uid="{F5662DDD-637E-42E3-AA9B-967C2C10B22A}"/>
    <cellStyle name="Normal 174 2 15 2 4" xfId="2025" xr:uid="{B23E9CE7-E20F-404C-8BB4-DD4B9FE7B2B9}"/>
    <cellStyle name="Normal 174 2 15 2 4 2" xfId="19732" xr:uid="{39C66150-9378-4CEA-AB2A-2323E70E68AB}"/>
    <cellStyle name="Normal 174 2 15 2 4 2 2" xfId="30081" xr:uid="{5B4F343C-4FB2-4E45-B6A4-31007D628163}"/>
    <cellStyle name="Normal 174 2 15 2 4 3" xfId="24912" xr:uid="{4FA552C2-E86D-4273-BE05-E829703CAF8E}"/>
    <cellStyle name="Normal 174 2 15 2 5" xfId="19727" xr:uid="{25FE3A6D-1817-4BB6-AD44-E5EDED683555}"/>
    <cellStyle name="Normal 174 2 15 2 5 2" xfId="30076" xr:uid="{94D63FD1-8837-4DE1-83BA-BC37EE7DBA96}"/>
    <cellStyle name="Normal 174 2 15 2 6" xfId="24907" xr:uid="{C01F63A2-DC4C-44B9-BEB9-A9722DDF1E6F}"/>
    <cellStyle name="Normal 174 2 15 3" xfId="2026" xr:uid="{CF3BBA3C-D811-49A6-94EE-8FBD6B3F045C}"/>
    <cellStyle name="Normal 174 2 15 3 2" xfId="2027" xr:uid="{BB54AF0C-7232-41BD-8F21-F72A7E13BA81}"/>
    <cellStyle name="Normal 174 2 15 3 2 2" xfId="19734" xr:uid="{E2249785-CABC-4F82-A494-E6A46B0A6ED8}"/>
    <cellStyle name="Normal 174 2 15 3 2 2 2" xfId="30083" xr:uid="{4BBCC2FF-7191-4752-9BC2-76D7DDF131DD}"/>
    <cellStyle name="Normal 174 2 15 3 2 3" xfId="24914" xr:uid="{F592C846-F90A-47DC-9BD3-15F74F6681AC}"/>
    <cellStyle name="Normal 174 2 15 3 3" xfId="2028" xr:uid="{3E5DC0AF-A534-4DB5-9C4F-CB26508F3AF0}"/>
    <cellStyle name="Normal 174 2 15 3 3 2" xfId="19735" xr:uid="{B40CEA7F-23BE-41F0-BEF9-8FC4FDB36B29}"/>
    <cellStyle name="Normal 174 2 15 3 3 2 2" xfId="30084" xr:uid="{E8740DD8-2F4B-4CB6-83BE-2C86E7902B1E}"/>
    <cellStyle name="Normal 174 2 15 3 3 3" xfId="24915" xr:uid="{5DC48B19-A265-44C6-908C-6FEF62E5B5A2}"/>
    <cellStyle name="Normal 174 2 15 3 4" xfId="19733" xr:uid="{86FC6606-E1A2-48D9-85ED-FA93FEB4A729}"/>
    <cellStyle name="Normal 174 2 15 3 4 2" xfId="30082" xr:uid="{BB58E08A-38A3-4ED7-9309-FF332B07CA20}"/>
    <cellStyle name="Normal 174 2 15 3 5" xfId="24913" xr:uid="{E8C1701F-D3B6-4863-AD34-A6B88888AA7E}"/>
    <cellStyle name="Normal 174 2 15 4" xfId="2029" xr:uid="{9AC80ADA-17B9-4346-A3C4-1ED13E8DA032}"/>
    <cellStyle name="Normal 174 2 15 4 2" xfId="19736" xr:uid="{FD328393-F689-4BD2-9512-37CF21684327}"/>
    <cellStyle name="Normal 174 2 15 4 2 2" xfId="30085" xr:uid="{F32CEA96-58FA-4681-996F-962D091F7CC5}"/>
    <cellStyle name="Normal 174 2 15 4 3" xfId="24916" xr:uid="{2D931F64-E7EE-4752-8D04-333DE6426BFF}"/>
    <cellStyle name="Normal 174 2 15 5" xfId="2030" xr:uid="{CA310B0E-9BE3-4A29-AF9A-E8944AB992D1}"/>
    <cellStyle name="Normal 174 2 15 5 2" xfId="19737" xr:uid="{0666DDE4-D3ED-494E-A182-0A014AF2E5EE}"/>
    <cellStyle name="Normal 174 2 15 5 2 2" xfId="30086" xr:uid="{E76832AD-D998-4133-A751-E5EC8C5F4B6F}"/>
    <cellStyle name="Normal 174 2 15 5 3" xfId="24917" xr:uid="{5615C5F3-A0E3-44CA-B1D6-C2286AC74D1B}"/>
    <cellStyle name="Normal 174 2 15 6" xfId="19726" xr:uid="{1CEA4B15-EF57-494A-97A7-DCA9515AAA0E}"/>
    <cellStyle name="Normal 174 2 15 6 2" xfId="30075" xr:uid="{448B84AA-2497-47FC-9695-1CE5CA094D30}"/>
    <cellStyle name="Normal 174 2 15 7" xfId="24906" xr:uid="{FECD84E9-2B0D-4DD3-9B46-3022480AFAAD}"/>
    <cellStyle name="Normal 174 2 16" xfId="2031" xr:uid="{DAC1F435-F78E-4FB9-B914-428969C6435B}"/>
    <cellStyle name="Normal 174 2 16 2" xfId="2032" xr:uid="{B0F11074-AEFB-4FFD-8D03-15BA3EAAFEA8}"/>
    <cellStyle name="Normal 174 2 16 2 2" xfId="2033" xr:uid="{E67431C6-09B1-4295-BF76-866A493B6954}"/>
    <cellStyle name="Normal 174 2 16 2 2 2" xfId="2034" xr:uid="{7F94AAF7-DA0C-4830-BADE-958295D54796}"/>
    <cellStyle name="Normal 174 2 16 2 2 2 2" xfId="19741" xr:uid="{C1341A0D-B413-4193-8A06-EE4ADD622BB0}"/>
    <cellStyle name="Normal 174 2 16 2 2 2 2 2" xfId="30090" xr:uid="{2D933870-0F5E-4816-A064-2E55ADE5C370}"/>
    <cellStyle name="Normal 174 2 16 2 2 2 3" xfId="24921" xr:uid="{2D2256B5-E87D-4F73-A25D-74361CE527B8}"/>
    <cellStyle name="Normal 174 2 16 2 2 3" xfId="2035" xr:uid="{A4AC5213-9678-40DB-82D6-625E96CF79AE}"/>
    <cellStyle name="Normal 174 2 16 2 2 3 2" xfId="19742" xr:uid="{60099371-AB55-4D26-809E-0E8B3C28BD63}"/>
    <cellStyle name="Normal 174 2 16 2 2 3 2 2" xfId="30091" xr:uid="{C3F98E88-E7A9-4713-960A-8612E67DC63E}"/>
    <cellStyle name="Normal 174 2 16 2 2 3 3" xfId="24922" xr:uid="{D9FF44C8-3473-49F3-941D-FD3348D1D4F0}"/>
    <cellStyle name="Normal 174 2 16 2 2 4" xfId="19740" xr:uid="{48CF4B06-51EA-4A26-86B2-03975C637693}"/>
    <cellStyle name="Normal 174 2 16 2 2 4 2" xfId="30089" xr:uid="{7448B61B-E902-4C43-8172-FB71A8B4AEE5}"/>
    <cellStyle name="Normal 174 2 16 2 2 5" xfId="24920" xr:uid="{0FF3EDFA-922A-4D0C-8173-85EEC0348F7A}"/>
    <cellStyle name="Normal 174 2 16 2 3" xfId="2036" xr:uid="{7B273686-D356-4FB8-BCE0-D54F5D7768CD}"/>
    <cellStyle name="Normal 174 2 16 2 3 2" xfId="19743" xr:uid="{EC535200-1FF1-43FC-8FCD-BA91546372C1}"/>
    <cellStyle name="Normal 174 2 16 2 3 2 2" xfId="30092" xr:uid="{FF861296-6DE5-4472-8625-BD9177824D56}"/>
    <cellStyle name="Normal 174 2 16 2 3 3" xfId="24923" xr:uid="{58BFBAFF-1691-4948-91BC-D73FEE6B1916}"/>
    <cellStyle name="Normal 174 2 16 2 4" xfId="2037" xr:uid="{298E2A90-C60E-4A0F-8B22-1764F7E3F9D6}"/>
    <cellStyle name="Normal 174 2 16 2 4 2" xfId="19744" xr:uid="{146CEBDC-43F5-4CD1-8BA1-3EDDDD3522FC}"/>
    <cellStyle name="Normal 174 2 16 2 4 2 2" xfId="30093" xr:uid="{06121588-B24E-4E0C-892F-729E041B1F89}"/>
    <cellStyle name="Normal 174 2 16 2 4 3" xfId="24924" xr:uid="{CF7C6A67-4A4B-4BAF-9864-72E773E6A254}"/>
    <cellStyle name="Normal 174 2 16 2 5" xfId="19739" xr:uid="{73C6AF93-3838-4AA8-8791-D9564954231B}"/>
    <cellStyle name="Normal 174 2 16 2 5 2" xfId="30088" xr:uid="{28CEBFC5-ACCC-4ABE-A6E5-B80797C23148}"/>
    <cellStyle name="Normal 174 2 16 2 6" xfId="24919" xr:uid="{F92D4478-3C97-4D1A-B3DE-490E6C0756AD}"/>
    <cellStyle name="Normal 174 2 16 3" xfId="2038" xr:uid="{0F2F4A2A-5841-49B2-9C85-5B193EA6DA4D}"/>
    <cellStyle name="Normal 174 2 16 3 2" xfId="2039" xr:uid="{A980F6B2-21B8-41AA-BB26-1AF38EAE2FB7}"/>
    <cellStyle name="Normal 174 2 16 3 2 2" xfId="19746" xr:uid="{194C256C-2267-4DCC-AFC8-F1B4E498F061}"/>
    <cellStyle name="Normal 174 2 16 3 2 2 2" xfId="30095" xr:uid="{0766A5F2-0C04-40BB-A8D1-DA61A962556E}"/>
    <cellStyle name="Normal 174 2 16 3 2 3" xfId="24926" xr:uid="{1854820E-B41A-439F-9E89-EFB82CCFD640}"/>
    <cellStyle name="Normal 174 2 16 3 3" xfId="2040" xr:uid="{98BB17B5-1989-487D-8311-85EE766E2467}"/>
    <cellStyle name="Normal 174 2 16 3 3 2" xfId="19747" xr:uid="{222A4FB7-41AF-4A29-82EC-7C2519A0FC93}"/>
    <cellStyle name="Normal 174 2 16 3 3 2 2" xfId="30096" xr:uid="{196C305F-9C4E-40C8-96C6-94E74D4997A3}"/>
    <cellStyle name="Normal 174 2 16 3 3 3" xfId="24927" xr:uid="{D00DF9D1-7551-4B36-BDEE-DA5EBAACE571}"/>
    <cellStyle name="Normal 174 2 16 3 4" xfId="19745" xr:uid="{23EEBCC3-CA08-4C43-83B5-C6A2018BAA17}"/>
    <cellStyle name="Normal 174 2 16 3 4 2" xfId="30094" xr:uid="{9E7FAC7D-1F93-45C6-BA86-411825998FF4}"/>
    <cellStyle name="Normal 174 2 16 3 5" xfId="24925" xr:uid="{252A040A-DD31-4CC6-A8D0-13B212E17749}"/>
    <cellStyle name="Normal 174 2 16 4" xfId="2041" xr:uid="{A2DB6B80-CC26-4270-A853-81338C856297}"/>
    <cellStyle name="Normal 174 2 16 4 2" xfId="19748" xr:uid="{E66A8E70-6A33-4F04-987F-C037F1AFFFDD}"/>
    <cellStyle name="Normal 174 2 16 4 2 2" xfId="30097" xr:uid="{03FB2E37-4BAD-44FD-B7AA-D7104738B82C}"/>
    <cellStyle name="Normal 174 2 16 4 3" xfId="24928" xr:uid="{A7ECBC21-FDBE-4EAC-8F27-9BDB1A1F1623}"/>
    <cellStyle name="Normal 174 2 16 5" xfId="2042" xr:uid="{B8F5D81B-282C-4CA7-88E3-28BE678C5729}"/>
    <cellStyle name="Normal 174 2 16 5 2" xfId="19749" xr:uid="{FCF4B1FF-8248-441D-A8D1-20E9E71EBC24}"/>
    <cellStyle name="Normal 174 2 16 5 2 2" xfId="30098" xr:uid="{ACA789A8-FDC1-499D-ACBD-CE19A1BCB301}"/>
    <cellStyle name="Normal 174 2 16 5 3" xfId="24929" xr:uid="{1AE25B81-41B5-4355-B9E8-57CEE4793092}"/>
    <cellStyle name="Normal 174 2 16 6" xfId="19738" xr:uid="{67DF5790-BFC0-49D9-849D-A0C08E04EDEE}"/>
    <cellStyle name="Normal 174 2 16 6 2" xfId="30087" xr:uid="{F9A51911-5B19-44EF-96FB-541DE0B58C15}"/>
    <cellStyle name="Normal 174 2 16 7" xfId="24918" xr:uid="{338A1B40-C861-44EC-91CF-D495BC586A04}"/>
    <cellStyle name="Normal 174 2 17" xfId="2043" xr:uid="{77A68743-34F3-454E-AC23-DE877E39B827}"/>
    <cellStyle name="Normal 174 2 17 2" xfId="2044" xr:uid="{AF0A9946-36E8-4B5D-B710-25060E4BD010}"/>
    <cellStyle name="Normal 174 2 17 2 2" xfId="2045" xr:uid="{3A18F019-331B-41FD-A579-01A4829D863C}"/>
    <cellStyle name="Normal 174 2 17 2 2 2" xfId="2046" xr:uid="{4F816E4A-B0E2-4FEA-A09C-7538FE8FD298}"/>
    <cellStyle name="Normal 174 2 17 2 2 2 2" xfId="19753" xr:uid="{E00518C7-B9FE-4C5B-AFCA-D14803697A7A}"/>
    <cellStyle name="Normal 174 2 17 2 2 2 2 2" xfId="30102" xr:uid="{527E5636-9A4A-49AB-B4F9-225711B666B0}"/>
    <cellStyle name="Normal 174 2 17 2 2 2 3" xfId="24933" xr:uid="{4920A735-593B-41A8-B020-30BE2B64CD03}"/>
    <cellStyle name="Normal 174 2 17 2 2 3" xfId="2047" xr:uid="{D96A2FE5-BEDC-463E-B74C-D59DD7EF976F}"/>
    <cellStyle name="Normal 174 2 17 2 2 3 2" xfId="19754" xr:uid="{66C2620B-4E6D-4EB3-947D-6C5CECB4BA75}"/>
    <cellStyle name="Normal 174 2 17 2 2 3 2 2" xfId="30103" xr:uid="{F1254CBE-B124-4F0C-B945-6FD8D2AD475E}"/>
    <cellStyle name="Normal 174 2 17 2 2 3 3" xfId="24934" xr:uid="{59D678F0-FB6D-4F6E-94B7-8901E337B099}"/>
    <cellStyle name="Normal 174 2 17 2 2 4" xfId="19752" xr:uid="{23CAC7EE-A98B-401B-934E-CEC9256741B9}"/>
    <cellStyle name="Normal 174 2 17 2 2 4 2" xfId="30101" xr:uid="{FC72F50E-9841-40F3-9817-4330C0EA5B1D}"/>
    <cellStyle name="Normal 174 2 17 2 2 5" xfId="24932" xr:uid="{368A0AAF-9DE0-4D94-B840-1D8787275DC5}"/>
    <cellStyle name="Normal 174 2 17 2 3" xfId="2048" xr:uid="{731A7EAE-0710-459A-99B4-35469A8137EC}"/>
    <cellStyle name="Normal 174 2 17 2 3 2" xfId="19755" xr:uid="{FC634BE7-98D0-4E6F-9CC4-110A698F674D}"/>
    <cellStyle name="Normal 174 2 17 2 3 2 2" xfId="30104" xr:uid="{9409470B-FF55-4216-9D4A-607DA5C642D8}"/>
    <cellStyle name="Normal 174 2 17 2 3 3" xfId="24935" xr:uid="{3C470BB6-4910-417B-8959-6BF1185B051D}"/>
    <cellStyle name="Normal 174 2 17 2 4" xfId="2049" xr:uid="{0F44B41C-3EA0-4DD4-90B5-B52F0BA368D0}"/>
    <cellStyle name="Normal 174 2 17 2 4 2" xfId="19756" xr:uid="{98CC45A9-7CB6-48E5-86A6-FCD3AC4E8CB2}"/>
    <cellStyle name="Normal 174 2 17 2 4 2 2" xfId="30105" xr:uid="{F8608F51-AB15-4F80-9C53-A0BC174BB1C5}"/>
    <cellStyle name="Normal 174 2 17 2 4 3" xfId="24936" xr:uid="{79E449E7-85FE-4989-8914-94E1FCD1EBC6}"/>
    <cellStyle name="Normal 174 2 17 2 5" xfId="19751" xr:uid="{332EF5E0-42D8-4763-A118-980F0D41E924}"/>
    <cellStyle name="Normal 174 2 17 2 5 2" xfId="30100" xr:uid="{A121321C-B714-4800-8E7A-ABB13376927C}"/>
    <cellStyle name="Normal 174 2 17 2 6" xfId="24931" xr:uid="{A29BC76C-2CE6-4E54-8842-3B51FB0DF905}"/>
    <cellStyle name="Normal 174 2 17 3" xfId="2050" xr:uid="{167ACC47-686A-4F73-9E20-7C2A7C08796F}"/>
    <cellStyle name="Normal 174 2 17 3 2" xfId="2051" xr:uid="{6B03740F-55AB-4A0B-A777-921FCA3D5CA6}"/>
    <cellStyle name="Normal 174 2 17 3 2 2" xfId="19758" xr:uid="{780C72FF-5A34-4973-A1C2-EB477AF534B3}"/>
    <cellStyle name="Normal 174 2 17 3 2 2 2" xfId="30107" xr:uid="{FBFC8B29-1000-4C2A-A6AA-752F9F858155}"/>
    <cellStyle name="Normal 174 2 17 3 2 3" xfId="24938" xr:uid="{DB407E84-EACA-4B7F-93BA-ECE5433608DC}"/>
    <cellStyle name="Normal 174 2 17 3 3" xfId="2052" xr:uid="{953C2E44-8C27-4B83-94A6-E8ED230DD349}"/>
    <cellStyle name="Normal 174 2 17 3 3 2" xfId="19759" xr:uid="{C5E10521-B28B-48BF-81D3-153959120CDD}"/>
    <cellStyle name="Normal 174 2 17 3 3 2 2" xfId="30108" xr:uid="{78060F2A-E75C-4A1C-A0E1-6EC8684C4A2E}"/>
    <cellStyle name="Normal 174 2 17 3 3 3" xfId="24939" xr:uid="{0D8EF5F0-6CDD-4E57-B43C-AA64964D3A14}"/>
    <cellStyle name="Normal 174 2 17 3 4" xfId="19757" xr:uid="{D0D55F72-CD7D-40C2-A343-8B70A0BD9CFD}"/>
    <cellStyle name="Normal 174 2 17 3 4 2" xfId="30106" xr:uid="{6CACD1D4-CD5D-4519-94A3-B081BB6BC0B8}"/>
    <cellStyle name="Normal 174 2 17 3 5" xfId="24937" xr:uid="{A8559CB2-DF52-4F90-B7BC-65C8E2F66D8E}"/>
    <cellStyle name="Normal 174 2 17 4" xfId="2053" xr:uid="{B6CE916B-51EA-48E6-9809-27FDD3A5EEB9}"/>
    <cellStyle name="Normal 174 2 17 4 2" xfId="19760" xr:uid="{1C39C55F-FB0C-466C-924A-B3F46BF04308}"/>
    <cellStyle name="Normal 174 2 17 4 2 2" xfId="30109" xr:uid="{8E23DC2D-FE8B-4366-A448-474B72A9A349}"/>
    <cellStyle name="Normal 174 2 17 4 3" xfId="24940" xr:uid="{2912EA47-CAD3-4167-BCE2-EDE957B1D75E}"/>
    <cellStyle name="Normal 174 2 17 5" xfId="2054" xr:uid="{B7BD668C-5EE3-4F56-8379-F3EBE10EC1E5}"/>
    <cellStyle name="Normal 174 2 17 5 2" xfId="19761" xr:uid="{826C6A5F-6D9C-4827-8089-B86DF09D7D4B}"/>
    <cellStyle name="Normal 174 2 17 5 2 2" xfId="30110" xr:uid="{8866C996-8F20-4458-8E3F-F3528F212BC7}"/>
    <cellStyle name="Normal 174 2 17 5 3" xfId="24941" xr:uid="{1EA1AAC3-D19F-4CB2-8502-94F0B28158B0}"/>
    <cellStyle name="Normal 174 2 17 6" xfId="19750" xr:uid="{493112E5-9237-4DB9-9290-4161B5EA2507}"/>
    <cellStyle name="Normal 174 2 17 6 2" xfId="30099" xr:uid="{86E1AC84-ECE5-47ED-BA34-BA32456CA474}"/>
    <cellStyle name="Normal 174 2 17 7" xfId="24930" xr:uid="{600A345A-81C0-43DB-B260-20E8D4A4F735}"/>
    <cellStyle name="Normal 174 2 18" xfId="2055" xr:uid="{FCEEC24D-2B37-449D-9925-6CC73566B9E2}"/>
    <cellStyle name="Normal 174 2 18 2" xfId="2056" xr:uid="{B696C983-9DF5-4364-B3FC-4E378DE97E0C}"/>
    <cellStyle name="Normal 174 2 18 2 2" xfId="2057" xr:uid="{99C0B95F-11BD-4799-B59C-9C249AF93C7C}"/>
    <cellStyle name="Normal 174 2 18 2 2 2" xfId="2058" xr:uid="{6EEA9C95-C784-4BD3-8CBC-CFEBC993C1BE}"/>
    <cellStyle name="Normal 174 2 18 2 2 2 2" xfId="19765" xr:uid="{A5BDBE48-4914-4CBC-ACFC-F5CC686C9A5A}"/>
    <cellStyle name="Normal 174 2 18 2 2 2 2 2" xfId="30114" xr:uid="{51FA45FC-AB82-450B-B581-BC219A595C33}"/>
    <cellStyle name="Normal 174 2 18 2 2 2 3" xfId="24945" xr:uid="{1C88AB5B-1803-428C-825E-B4A458CB76BF}"/>
    <cellStyle name="Normal 174 2 18 2 2 3" xfId="2059" xr:uid="{F5912B83-4DF9-4FB7-9E3D-71F33FDB5E49}"/>
    <cellStyle name="Normal 174 2 18 2 2 3 2" xfId="19766" xr:uid="{68181892-EDD9-417F-A58D-A5EDB445CD3D}"/>
    <cellStyle name="Normal 174 2 18 2 2 3 2 2" xfId="30115" xr:uid="{390E6A05-21B0-494F-8117-7555318045C4}"/>
    <cellStyle name="Normal 174 2 18 2 2 3 3" xfId="24946" xr:uid="{3DC3A30A-7E5F-429E-8FB7-438FD031A52F}"/>
    <cellStyle name="Normal 174 2 18 2 2 4" xfId="19764" xr:uid="{66E48EF8-20B7-404A-8273-A46A37F65A42}"/>
    <cellStyle name="Normal 174 2 18 2 2 4 2" xfId="30113" xr:uid="{4523F1D3-43EF-414B-BF0D-5FF27CC13D4F}"/>
    <cellStyle name="Normal 174 2 18 2 2 5" xfId="24944" xr:uid="{8068E9E5-1435-4491-AEF0-71306B8ACCE1}"/>
    <cellStyle name="Normal 174 2 18 2 3" xfId="2060" xr:uid="{7DC2D89D-BE31-4751-8C9B-D71DB684C0E6}"/>
    <cellStyle name="Normal 174 2 18 2 3 2" xfId="19767" xr:uid="{28A47AB7-6304-46AA-A128-4A8DC413EBF6}"/>
    <cellStyle name="Normal 174 2 18 2 3 2 2" xfId="30116" xr:uid="{D7C6DC1B-4332-464B-A0DB-5B93A6F447A1}"/>
    <cellStyle name="Normal 174 2 18 2 3 3" xfId="24947" xr:uid="{353BDEB8-D951-4063-8C5B-11D88AABE52C}"/>
    <cellStyle name="Normal 174 2 18 2 4" xfId="2061" xr:uid="{7C3DA958-E654-4D89-BC1D-F2CDAC7E6CEA}"/>
    <cellStyle name="Normal 174 2 18 2 4 2" xfId="19768" xr:uid="{5E10D6B2-F984-4FE7-AE97-EE0C91AAE40F}"/>
    <cellStyle name="Normal 174 2 18 2 4 2 2" xfId="30117" xr:uid="{9BE3FAC0-3785-4CC8-948C-1D63D033FF39}"/>
    <cellStyle name="Normal 174 2 18 2 4 3" xfId="24948" xr:uid="{8F7CCE54-CDCA-4FD8-ACE5-BD7B36AB4489}"/>
    <cellStyle name="Normal 174 2 18 2 5" xfId="19763" xr:uid="{A4D19592-F807-41B3-86E1-F1910D25FBAA}"/>
    <cellStyle name="Normal 174 2 18 2 5 2" xfId="30112" xr:uid="{59C34C87-1EA5-453D-A74A-10848CAC754B}"/>
    <cellStyle name="Normal 174 2 18 2 6" xfId="24943" xr:uid="{5A5ABF66-B74A-4E86-817A-FF1E4D5C41A5}"/>
    <cellStyle name="Normal 174 2 18 3" xfId="2062" xr:uid="{A37DE07B-5DF2-473B-A4C7-61038764F931}"/>
    <cellStyle name="Normal 174 2 18 3 2" xfId="2063" xr:uid="{1D754BB4-2375-4FEA-871C-E7C694BA6288}"/>
    <cellStyle name="Normal 174 2 18 3 2 2" xfId="19770" xr:uid="{53D53D88-F50C-46FC-913C-0EFA7BC887C9}"/>
    <cellStyle name="Normal 174 2 18 3 2 2 2" xfId="30119" xr:uid="{4852246B-F1C7-48A1-BDE5-7D540B63F33E}"/>
    <cellStyle name="Normal 174 2 18 3 2 3" xfId="24950" xr:uid="{90EA3B16-C0F6-4031-9814-8D3B4F3C3FEF}"/>
    <cellStyle name="Normal 174 2 18 3 3" xfId="2064" xr:uid="{EF7478BB-98A7-4D57-BE10-CBA83297AA88}"/>
    <cellStyle name="Normal 174 2 18 3 3 2" xfId="19771" xr:uid="{EC0D51F6-CA01-4077-BB01-5FE00B84BBEB}"/>
    <cellStyle name="Normal 174 2 18 3 3 2 2" xfId="30120" xr:uid="{B2B50D2F-F636-465C-BDE6-D7A44740BF2C}"/>
    <cellStyle name="Normal 174 2 18 3 3 3" xfId="24951" xr:uid="{9CAF2708-6288-4825-9388-75129DE68A9F}"/>
    <cellStyle name="Normal 174 2 18 3 4" xfId="19769" xr:uid="{BAC3FA7D-1533-4EED-9EF2-B42F2351B989}"/>
    <cellStyle name="Normal 174 2 18 3 4 2" xfId="30118" xr:uid="{38AE4223-0A6B-489C-AA56-86C77407D195}"/>
    <cellStyle name="Normal 174 2 18 3 5" xfId="24949" xr:uid="{E5EA781C-AB77-4101-86BC-B2CCBA7E4F68}"/>
    <cellStyle name="Normal 174 2 18 4" xfId="2065" xr:uid="{E9EC53DD-C646-4DDB-AF9D-E4EC0B337935}"/>
    <cellStyle name="Normal 174 2 18 4 2" xfId="19772" xr:uid="{5874F347-1273-4671-82A5-E8B3E203F928}"/>
    <cellStyle name="Normal 174 2 18 4 2 2" xfId="30121" xr:uid="{43A39FE5-7FDE-4409-9CA6-F244F9203EE0}"/>
    <cellStyle name="Normal 174 2 18 4 3" xfId="24952" xr:uid="{FCFC0998-BDBA-4895-A1CF-44C781138CB0}"/>
    <cellStyle name="Normal 174 2 18 5" xfId="2066" xr:uid="{95D2DDC1-1B1E-4B85-8EA9-5C19E72267D9}"/>
    <cellStyle name="Normal 174 2 18 5 2" xfId="19773" xr:uid="{DD261134-43AA-458E-B923-4BE8F3BCABB9}"/>
    <cellStyle name="Normal 174 2 18 5 2 2" xfId="30122" xr:uid="{85EF6023-EE86-44C9-AB60-97AAECF566C6}"/>
    <cellStyle name="Normal 174 2 18 5 3" xfId="24953" xr:uid="{1F61F442-F534-460A-AF24-DD4C08450423}"/>
    <cellStyle name="Normal 174 2 18 6" xfId="19762" xr:uid="{746F00E5-4BAC-42D6-9526-C5017FE57FBF}"/>
    <cellStyle name="Normal 174 2 18 6 2" xfId="30111" xr:uid="{BA01DF06-EFAF-445C-8CC1-6BED7571ABDF}"/>
    <cellStyle name="Normal 174 2 18 7" xfId="24942" xr:uid="{B410702C-9D97-44ED-8D8E-0C15292B6106}"/>
    <cellStyle name="Normal 174 2 19" xfId="2067" xr:uid="{DB5788E7-75DD-4A0B-AA73-C5FFD08B0381}"/>
    <cellStyle name="Normal 174 2 19 2" xfId="2068" xr:uid="{DC0277DF-9BB2-4189-B82D-BECE3C57C606}"/>
    <cellStyle name="Normal 174 2 19 2 2" xfId="2069" xr:uid="{92E4C15F-2F50-4EA9-9FD5-7B795459DBD0}"/>
    <cellStyle name="Normal 174 2 19 2 2 2" xfId="2070" xr:uid="{5D7A83AD-58EB-4C5A-9028-AC53936FBFAE}"/>
    <cellStyle name="Normal 174 2 19 2 2 2 2" xfId="19777" xr:uid="{2CE4EFEA-1C34-4266-9C08-E7147761751B}"/>
    <cellStyle name="Normal 174 2 19 2 2 2 2 2" xfId="30126" xr:uid="{CA7AAF5A-490E-4C3C-804F-E01C7556F86F}"/>
    <cellStyle name="Normal 174 2 19 2 2 2 3" xfId="24957" xr:uid="{17B15A55-B934-4802-888E-2A59071AE690}"/>
    <cellStyle name="Normal 174 2 19 2 2 3" xfId="2071" xr:uid="{940E3722-E0F5-41AF-98AE-89D7D2E36A71}"/>
    <cellStyle name="Normal 174 2 19 2 2 3 2" xfId="19778" xr:uid="{4B72DDEF-D91B-4AA7-86A5-10D036E0EDFF}"/>
    <cellStyle name="Normal 174 2 19 2 2 3 2 2" xfId="30127" xr:uid="{FE46909C-C4CF-4BC6-AD40-E7D6C2C616EB}"/>
    <cellStyle name="Normal 174 2 19 2 2 3 3" xfId="24958" xr:uid="{052E01A9-2FC9-4651-BE82-0E8DE7096B86}"/>
    <cellStyle name="Normal 174 2 19 2 2 4" xfId="19776" xr:uid="{5285322B-01D4-414E-B338-2245F2D5B07C}"/>
    <cellStyle name="Normal 174 2 19 2 2 4 2" xfId="30125" xr:uid="{229407C6-6F5B-49D6-97C9-A77A3A2633AD}"/>
    <cellStyle name="Normal 174 2 19 2 2 5" xfId="24956" xr:uid="{A9F90828-99ED-4AC5-A871-DF51823AECFA}"/>
    <cellStyle name="Normal 174 2 19 2 3" xfId="2072" xr:uid="{BE6BC33F-28C2-4F39-BD9B-EA010E9C9AC7}"/>
    <cellStyle name="Normal 174 2 19 2 3 2" xfId="19779" xr:uid="{B9CAE18B-58CA-49E5-909B-EE47EA63E149}"/>
    <cellStyle name="Normal 174 2 19 2 3 2 2" xfId="30128" xr:uid="{6F7EE386-7B79-4239-978D-B771E1DF2102}"/>
    <cellStyle name="Normal 174 2 19 2 3 3" xfId="24959" xr:uid="{41D9EB75-582A-4E09-B10C-35AC8253EB73}"/>
    <cellStyle name="Normal 174 2 19 2 4" xfId="2073" xr:uid="{B833ABDC-9E22-432A-81D1-1AA5EB2C1B8A}"/>
    <cellStyle name="Normal 174 2 19 2 4 2" xfId="19780" xr:uid="{768E553E-EEAC-4EF1-BADC-CB0E8934F530}"/>
    <cellStyle name="Normal 174 2 19 2 4 2 2" xfId="30129" xr:uid="{28816526-9EA8-47E0-8C46-A9C959ACCE84}"/>
    <cellStyle name="Normal 174 2 19 2 4 3" xfId="24960" xr:uid="{0B6DED12-E95C-4900-8064-D664368BB7D1}"/>
    <cellStyle name="Normal 174 2 19 2 5" xfId="19775" xr:uid="{651339C1-9924-40C2-BB09-750E334B28A5}"/>
    <cellStyle name="Normal 174 2 19 2 5 2" xfId="30124" xr:uid="{0D0A6DDD-7E20-492C-9E19-8978AEB736B0}"/>
    <cellStyle name="Normal 174 2 19 2 6" xfId="24955" xr:uid="{69ED941E-2373-4DD1-AC4F-A826818B8200}"/>
    <cellStyle name="Normal 174 2 19 3" xfId="2074" xr:uid="{1B24D335-9A04-4B2F-80F7-30FC0936B588}"/>
    <cellStyle name="Normal 174 2 19 3 2" xfId="2075" xr:uid="{BBA10999-EBBB-4149-BFEB-BDBD43B88382}"/>
    <cellStyle name="Normal 174 2 19 3 2 2" xfId="19782" xr:uid="{531C6DF0-2C9B-4F88-8687-19D20463640E}"/>
    <cellStyle name="Normal 174 2 19 3 2 2 2" xfId="30131" xr:uid="{C1CC997A-4B3D-4966-8963-1472991FDEA5}"/>
    <cellStyle name="Normal 174 2 19 3 2 3" xfId="24962" xr:uid="{5601CAD5-45AF-4422-957E-878B69445EE8}"/>
    <cellStyle name="Normal 174 2 19 3 3" xfId="2076" xr:uid="{69260B0C-63D0-43E7-B45C-1C752B59D6C6}"/>
    <cellStyle name="Normal 174 2 19 3 3 2" xfId="19783" xr:uid="{ADF6EDAC-4F63-464C-BEF5-293F42C5A7A4}"/>
    <cellStyle name="Normal 174 2 19 3 3 2 2" xfId="30132" xr:uid="{D2E05293-C237-4618-BA64-A2AD55AEA7EA}"/>
    <cellStyle name="Normal 174 2 19 3 3 3" xfId="24963" xr:uid="{EC161050-37B5-402D-8AC0-2A206256E90F}"/>
    <cellStyle name="Normal 174 2 19 3 4" xfId="19781" xr:uid="{C3BF2617-AFCB-4A7D-A474-840B3A7D29D9}"/>
    <cellStyle name="Normal 174 2 19 3 4 2" xfId="30130" xr:uid="{C16236F9-7634-49A1-A959-8BEFE7DD4A1A}"/>
    <cellStyle name="Normal 174 2 19 3 5" xfId="24961" xr:uid="{DF51270E-1747-4EE7-AEC9-DF10DE8AA7AA}"/>
    <cellStyle name="Normal 174 2 19 4" xfId="2077" xr:uid="{9BA6063F-B7C8-4153-9A59-38A5BE88206F}"/>
    <cellStyle name="Normal 174 2 19 4 2" xfId="19784" xr:uid="{53532DF0-1116-4870-9077-0F3E138BA88F}"/>
    <cellStyle name="Normal 174 2 19 4 2 2" xfId="30133" xr:uid="{A7ABEAF6-8348-4348-8967-6001657D2ACE}"/>
    <cellStyle name="Normal 174 2 19 4 3" xfId="24964" xr:uid="{74B4FB28-C69E-4C9B-A3F0-F40017EAF976}"/>
    <cellStyle name="Normal 174 2 19 5" xfId="2078" xr:uid="{65F1AB63-18C0-44AB-ACC8-1D8EA56220D3}"/>
    <cellStyle name="Normal 174 2 19 5 2" xfId="19785" xr:uid="{1759AE86-EE4B-4F0C-BD10-F0E12414E5F4}"/>
    <cellStyle name="Normal 174 2 19 5 2 2" xfId="30134" xr:uid="{7CB080F0-841C-4588-9F1D-526C4CFEFEA7}"/>
    <cellStyle name="Normal 174 2 19 5 3" xfId="24965" xr:uid="{7A3F480A-9D26-43DE-8970-5329DD467742}"/>
    <cellStyle name="Normal 174 2 19 6" xfId="19774" xr:uid="{E0F2203B-2000-4897-8CA2-56A4816F9042}"/>
    <cellStyle name="Normal 174 2 19 6 2" xfId="30123" xr:uid="{8BE37373-CC72-43DE-B1C5-F55EF783E21E}"/>
    <cellStyle name="Normal 174 2 19 7" xfId="24954" xr:uid="{4AE52035-9414-4A24-BED7-EA1805921164}"/>
    <cellStyle name="Normal 174 2 2" xfId="2079" xr:uid="{A8281F0E-011C-415F-ABF5-884496258F54}"/>
    <cellStyle name="Normal 174 2 2 2" xfId="2080" xr:uid="{298DA085-F47F-4A4D-A172-182628588D7F}"/>
    <cellStyle name="Normal 174 2 2 2 2" xfId="2081" xr:uid="{D30C88E0-45BC-4183-AF6B-BB23AF65C694}"/>
    <cellStyle name="Normal 174 2 2 2 2 2" xfId="2082" xr:uid="{16243AD3-090F-4191-8946-4A7BEBC0B97A}"/>
    <cellStyle name="Normal 174 2 2 2 2 2 2" xfId="19789" xr:uid="{6B265CC5-ADC4-425D-834A-9A4376BA8BD5}"/>
    <cellStyle name="Normal 174 2 2 2 2 2 2 2" xfId="30138" xr:uid="{35833D0B-33F1-49D4-8614-816A3181197A}"/>
    <cellStyle name="Normal 174 2 2 2 2 2 3" xfId="24969" xr:uid="{482FB5BC-229C-4176-8457-B985BA00CB11}"/>
    <cellStyle name="Normal 174 2 2 2 2 3" xfId="2083" xr:uid="{C40767D9-4B37-4D6D-8A8C-9CB56FAA6D3A}"/>
    <cellStyle name="Normal 174 2 2 2 2 3 2" xfId="19790" xr:uid="{57311DA3-CD72-4A72-81D5-AC51C2B8E0BC}"/>
    <cellStyle name="Normal 174 2 2 2 2 3 2 2" xfId="30139" xr:uid="{14FF1C1B-0D73-4EB5-81A1-01F1489B9B04}"/>
    <cellStyle name="Normal 174 2 2 2 2 3 3" xfId="24970" xr:uid="{1643A372-3782-4934-9623-FD65BD527646}"/>
    <cellStyle name="Normal 174 2 2 2 2 4" xfId="19788" xr:uid="{81CA4D98-2C12-4189-BF73-E28898E29ABE}"/>
    <cellStyle name="Normal 174 2 2 2 2 4 2" xfId="30137" xr:uid="{77106850-8E20-468F-88AB-A035DA998175}"/>
    <cellStyle name="Normal 174 2 2 2 2 5" xfId="24968" xr:uid="{1BE1F659-E1AF-4F6A-BFFF-E7AFBBC83FD2}"/>
    <cellStyle name="Normal 174 2 2 2 3" xfId="2084" xr:uid="{D4A60478-2E92-4873-BD77-4B72523AD837}"/>
    <cellStyle name="Normal 174 2 2 2 3 2" xfId="19791" xr:uid="{D396314B-E1B5-4473-8C14-EEFD1F705724}"/>
    <cellStyle name="Normal 174 2 2 2 3 2 2" xfId="30140" xr:uid="{03667FC3-1644-4C4C-9E82-61BA0DDBEC83}"/>
    <cellStyle name="Normal 174 2 2 2 3 3" xfId="24971" xr:uid="{633AE6E2-6655-487D-BE89-3CA4E1EA4CF6}"/>
    <cellStyle name="Normal 174 2 2 2 4" xfId="2085" xr:uid="{12729A68-EB44-47D7-B09D-2C251AB078E9}"/>
    <cellStyle name="Normal 174 2 2 2 4 2" xfId="19792" xr:uid="{C24C76A9-047B-4BD1-A417-5CF7D0090080}"/>
    <cellStyle name="Normal 174 2 2 2 4 2 2" xfId="30141" xr:uid="{ED738F24-3A44-44A8-9F97-0E77510AB796}"/>
    <cellStyle name="Normal 174 2 2 2 4 3" xfId="24972" xr:uid="{99BFCB74-1560-4EF7-B58F-24BF371B5F34}"/>
    <cellStyle name="Normal 174 2 2 2 5" xfId="19787" xr:uid="{5A286727-EE9C-44CC-BED7-565029C3AEBC}"/>
    <cellStyle name="Normal 174 2 2 2 5 2" xfId="30136" xr:uid="{C9911BB1-B6BF-4335-A1BC-D7D823D04D0D}"/>
    <cellStyle name="Normal 174 2 2 2 6" xfId="24967" xr:uid="{CCA11AC9-6B20-46DE-AE0D-712C1A189D7E}"/>
    <cellStyle name="Normal 174 2 2 3" xfId="2086" xr:uid="{93CCC95F-E930-4D81-924E-B91384B400EB}"/>
    <cellStyle name="Normal 174 2 2 3 2" xfId="2087" xr:uid="{8052682D-A85F-495E-8ED7-57F2B5EDD6CA}"/>
    <cellStyle name="Normal 174 2 2 3 2 2" xfId="19794" xr:uid="{F4A439EF-B59C-47BD-ACC2-EAD2271071D0}"/>
    <cellStyle name="Normal 174 2 2 3 2 2 2" xfId="30143" xr:uid="{0623E51F-AEFD-4F32-BA99-51A978E96B21}"/>
    <cellStyle name="Normal 174 2 2 3 2 3" xfId="24974" xr:uid="{736E70F8-BB0D-4012-A4B3-6795F646DED9}"/>
    <cellStyle name="Normal 174 2 2 3 3" xfId="2088" xr:uid="{AE15A7EA-075D-47E4-A106-4BF09F7D9F3C}"/>
    <cellStyle name="Normal 174 2 2 3 3 2" xfId="19795" xr:uid="{D6F71AA6-BDDB-4201-9C26-BA55F5EF64BA}"/>
    <cellStyle name="Normal 174 2 2 3 3 2 2" xfId="30144" xr:uid="{1FBBE4F0-D362-4B86-B272-1E9006FB32DF}"/>
    <cellStyle name="Normal 174 2 2 3 3 3" xfId="24975" xr:uid="{9E74DE84-EA31-4363-B162-F9E233DC81BE}"/>
    <cellStyle name="Normal 174 2 2 3 4" xfId="19793" xr:uid="{3F855374-614A-43D2-92C7-97B35FF2FADD}"/>
    <cellStyle name="Normal 174 2 2 3 4 2" xfId="30142" xr:uid="{41479E19-5AC1-4400-B7AB-9B4ACBBF3E40}"/>
    <cellStyle name="Normal 174 2 2 3 5" xfId="24973" xr:uid="{CEF42A78-0AFD-4FC1-9085-5018B9F19DE2}"/>
    <cellStyle name="Normal 174 2 2 4" xfId="2089" xr:uid="{835BB5F4-9F76-4B13-B9AA-747E2479D9B1}"/>
    <cellStyle name="Normal 174 2 2 4 2" xfId="19796" xr:uid="{0F1DC13E-8EF3-465F-9F2A-FF23FC603917}"/>
    <cellStyle name="Normal 174 2 2 4 2 2" xfId="30145" xr:uid="{011444D8-0D3F-4199-873F-E91293850EF3}"/>
    <cellStyle name="Normal 174 2 2 4 3" xfId="24976" xr:uid="{444C2731-1179-40F1-933B-B8C0B8266944}"/>
    <cellStyle name="Normal 174 2 2 5" xfId="2090" xr:uid="{F48F06D7-8FF9-4DFC-BBBF-E23C30807DD0}"/>
    <cellStyle name="Normal 174 2 2 5 2" xfId="19797" xr:uid="{8E2A52AF-3474-4453-BDB2-867825821CEA}"/>
    <cellStyle name="Normal 174 2 2 5 2 2" xfId="30146" xr:uid="{22236EAC-D07E-4426-9967-97DD6DFDDE59}"/>
    <cellStyle name="Normal 174 2 2 5 3" xfId="24977" xr:uid="{D487BCEE-00C9-43E9-9D8D-0FC31680F117}"/>
    <cellStyle name="Normal 174 2 2 6" xfId="19786" xr:uid="{7F27AFC6-2E8C-4140-AC1E-467779E65AF3}"/>
    <cellStyle name="Normal 174 2 2 6 2" xfId="30135" xr:uid="{757CD3E4-198D-45B4-87DC-CCDCBDF31007}"/>
    <cellStyle name="Normal 174 2 2 7" xfId="24966" xr:uid="{7AA61511-8B7A-443C-98F9-6E1E7C35BD18}"/>
    <cellStyle name="Normal 174 2 20" xfId="2091" xr:uid="{F454F6EA-C689-4416-AD32-AEF14D1FC765}"/>
    <cellStyle name="Normal 174 2 20 2" xfId="2092" xr:uid="{1435AAFA-1181-4FA3-83DB-E519CAC377E7}"/>
    <cellStyle name="Normal 174 2 20 2 2" xfId="2093" xr:uid="{9EAD1D4B-79BF-4272-949D-2A7EEE7E92A8}"/>
    <cellStyle name="Normal 174 2 20 2 2 2" xfId="19800" xr:uid="{62F74DCC-9E61-475F-8138-1B5BB4C024F2}"/>
    <cellStyle name="Normal 174 2 20 2 2 2 2" xfId="30149" xr:uid="{4C72D3CC-4BD6-47C8-BE81-B598DCFD3CA5}"/>
    <cellStyle name="Normal 174 2 20 2 2 3" xfId="24980" xr:uid="{F78EBFF7-C4E0-464E-A156-C594F539D44F}"/>
    <cellStyle name="Normal 174 2 20 2 3" xfId="2094" xr:uid="{FB5C9C4A-323F-4031-99F8-41547EE615BC}"/>
    <cellStyle name="Normal 174 2 20 2 3 2" xfId="19801" xr:uid="{E775F015-74E7-4D75-94FB-2562C8790C9F}"/>
    <cellStyle name="Normal 174 2 20 2 3 2 2" xfId="30150" xr:uid="{C6AC6D22-3EC2-4E0D-A9FF-DF2C6C13BDA4}"/>
    <cellStyle name="Normal 174 2 20 2 3 3" xfId="24981" xr:uid="{60DF43B2-54B6-416D-BA86-B7F51232A627}"/>
    <cellStyle name="Normal 174 2 20 2 4" xfId="19799" xr:uid="{5527C623-045A-4474-B1FD-77179BBE2EBA}"/>
    <cellStyle name="Normal 174 2 20 2 4 2" xfId="30148" xr:uid="{130DEEF8-CAB9-4CCC-A996-969D06B815E0}"/>
    <cellStyle name="Normal 174 2 20 2 5" xfId="24979" xr:uid="{8CF61598-3C68-4D69-95D0-2274E12509E6}"/>
    <cellStyle name="Normal 174 2 20 3" xfId="2095" xr:uid="{C26166FC-DDA9-4C63-8CBA-A7936ADD5473}"/>
    <cellStyle name="Normal 174 2 20 3 2" xfId="19802" xr:uid="{70768019-80C9-4343-8D3E-5EC4CE91C7AC}"/>
    <cellStyle name="Normal 174 2 20 3 2 2" xfId="30151" xr:uid="{DC07C650-1136-4AE9-82CA-E29FE67FD11C}"/>
    <cellStyle name="Normal 174 2 20 3 3" xfId="24982" xr:uid="{13DF1306-5AA9-4A1D-9F94-DFD7A3B8B58A}"/>
    <cellStyle name="Normal 174 2 20 4" xfId="2096" xr:uid="{440F425E-5C93-406F-8847-0ED60CFE53E3}"/>
    <cellStyle name="Normal 174 2 20 4 2" xfId="19803" xr:uid="{39E5FD2D-B84A-45E7-8F10-A74B491DBB4B}"/>
    <cellStyle name="Normal 174 2 20 4 2 2" xfId="30152" xr:uid="{13811EC7-D331-4C06-BE08-C0B6A574E00F}"/>
    <cellStyle name="Normal 174 2 20 4 3" xfId="24983" xr:uid="{11D45D7D-600D-4893-B40F-FD119E8BF57E}"/>
    <cellStyle name="Normal 174 2 20 5" xfId="19798" xr:uid="{0E9C8F5F-E4B4-4FC4-AD1B-84550C4FB438}"/>
    <cellStyle name="Normal 174 2 20 5 2" xfId="30147" xr:uid="{FB4ABB33-D244-4228-9946-0B301B9CC957}"/>
    <cellStyle name="Normal 174 2 20 6" xfId="24978" xr:uid="{31B32DBC-1B3E-47BD-9518-142E6949A713}"/>
    <cellStyle name="Normal 174 2 21" xfId="2097" xr:uid="{2A7B68B2-4365-4BF8-88E7-4631B1C498CB}"/>
    <cellStyle name="Normal 174 2 21 2" xfId="2098" xr:uid="{0648AEFB-F41D-4F39-B0D5-7D34693D514E}"/>
    <cellStyle name="Normal 174 2 21 2 2" xfId="19805" xr:uid="{36D6C5EA-DFD4-4B28-9D02-DA3BB5990E2A}"/>
    <cellStyle name="Normal 174 2 21 2 2 2" xfId="30154" xr:uid="{1B32BA05-60BC-4526-9552-798A7DF6E8A0}"/>
    <cellStyle name="Normal 174 2 21 2 3" xfId="24985" xr:uid="{9DB19E9D-F7D0-4D42-AC35-569181010FB1}"/>
    <cellStyle name="Normal 174 2 21 3" xfId="2099" xr:uid="{05D25D26-AD85-4C20-8587-F494CBB63EB8}"/>
    <cellStyle name="Normal 174 2 21 3 2" xfId="19806" xr:uid="{30C24106-C8D0-440B-BF0A-539CC4B4FB77}"/>
    <cellStyle name="Normal 174 2 21 3 2 2" xfId="30155" xr:uid="{D678780D-D669-4E26-A15F-6459BB2B8CC7}"/>
    <cellStyle name="Normal 174 2 21 3 3" xfId="24986" xr:uid="{2432FC3C-7EAB-464A-AD95-C4A0EE04E0FB}"/>
    <cellStyle name="Normal 174 2 21 4" xfId="19804" xr:uid="{8BF97551-F4DC-4358-9FBA-36972D413E2F}"/>
    <cellStyle name="Normal 174 2 21 4 2" xfId="30153" xr:uid="{65650B15-B496-4F0D-B7D8-03FDE878F06A}"/>
    <cellStyle name="Normal 174 2 21 5" xfId="24984" xr:uid="{17129249-8C7E-43BD-9523-FD1039CBC5C7}"/>
    <cellStyle name="Normal 174 2 22" xfId="2100" xr:uid="{6DEB92AE-68B3-425E-B65E-1B68DA3F871F}"/>
    <cellStyle name="Normal 174 2 22 2" xfId="19807" xr:uid="{A81C85FB-EB97-4D14-817D-B8F20352DB85}"/>
    <cellStyle name="Normal 174 2 22 2 2" xfId="30156" xr:uid="{39F98815-A424-466F-AB2F-FBFD12A6F1FD}"/>
    <cellStyle name="Normal 174 2 22 3" xfId="24987" xr:uid="{0F22B4EF-60DF-4DE6-9CC9-683E80B1B758}"/>
    <cellStyle name="Normal 174 2 23" xfId="2101" xr:uid="{4782FE62-EC8A-43F8-B80F-853CB386F542}"/>
    <cellStyle name="Normal 174 2 23 2" xfId="19808" xr:uid="{C60D8038-7401-46D5-8C18-431AC934404F}"/>
    <cellStyle name="Normal 174 2 23 2 2" xfId="30157" xr:uid="{591B22B4-6C17-4341-88CD-68E2D895E13B}"/>
    <cellStyle name="Normal 174 2 23 3" xfId="24988" xr:uid="{CB6AA5B5-06F9-4A95-839F-C871C15600DB}"/>
    <cellStyle name="Normal 174 2 24" xfId="19665" xr:uid="{7CDDB466-C976-426F-BFAA-9DD7ADFCEBD7}"/>
    <cellStyle name="Normal 174 2 24 2" xfId="30014" xr:uid="{1F46F068-EE62-4659-BEE5-9B626013C310}"/>
    <cellStyle name="Normal 174 2 25" xfId="24845" xr:uid="{E1F11428-3A04-4FF5-A9BA-09675B5048CF}"/>
    <cellStyle name="Normal 174 2 3" xfId="2102" xr:uid="{E55C1112-200D-4446-AC64-E5660DE2ACCE}"/>
    <cellStyle name="Normal 174 2 3 2" xfId="2103" xr:uid="{F302FD77-1901-4CF7-853E-C60FA02AF36B}"/>
    <cellStyle name="Normal 174 2 3 2 2" xfId="2104" xr:uid="{87DC9DB8-8749-4AAE-B797-D47D96BF38D7}"/>
    <cellStyle name="Normal 174 2 3 2 2 2" xfId="2105" xr:uid="{88999D87-9B2D-46B4-9A3C-AF1782C1BA1E}"/>
    <cellStyle name="Normal 174 2 3 2 2 2 2" xfId="19812" xr:uid="{FDE0C1AD-B997-4B37-A639-1B5BED6434AB}"/>
    <cellStyle name="Normal 174 2 3 2 2 2 2 2" xfId="30161" xr:uid="{6CE7F282-3CDE-457F-B1CB-C7C1CD7930FF}"/>
    <cellStyle name="Normal 174 2 3 2 2 2 3" xfId="24992" xr:uid="{67A384CB-2864-455C-91D1-1AF9752A7166}"/>
    <cellStyle name="Normal 174 2 3 2 2 3" xfId="2106" xr:uid="{8A308BC2-2AA0-4A48-8BE9-4AF013F818B4}"/>
    <cellStyle name="Normal 174 2 3 2 2 3 2" xfId="19813" xr:uid="{55DBE248-EB7C-449F-B1D2-56C270DACE7D}"/>
    <cellStyle name="Normal 174 2 3 2 2 3 2 2" xfId="30162" xr:uid="{53EB322D-CF01-4DCC-BD84-ED601E69AC7F}"/>
    <cellStyle name="Normal 174 2 3 2 2 3 3" xfId="24993" xr:uid="{7B3F7B96-ADD0-4D19-A3BF-B9D02E5272E4}"/>
    <cellStyle name="Normal 174 2 3 2 2 4" xfId="19811" xr:uid="{2D503B0F-EC08-49B0-87AE-75C59AD8AE7A}"/>
    <cellStyle name="Normal 174 2 3 2 2 4 2" xfId="30160" xr:uid="{C8BE0C7F-6D2A-4433-89A4-AE08FACE5E00}"/>
    <cellStyle name="Normal 174 2 3 2 2 5" xfId="24991" xr:uid="{46845F06-AAC9-4C3F-BEAE-E12D92E3C97F}"/>
    <cellStyle name="Normal 174 2 3 2 3" xfId="2107" xr:uid="{02E4E37F-CBC0-4B99-91E3-659C57665984}"/>
    <cellStyle name="Normal 174 2 3 2 3 2" xfId="19814" xr:uid="{CAE1A910-BDB4-4CBA-82DE-6066B7B3A8D6}"/>
    <cellStyle name="Normal 174 2 3 2 3 2 2" xfId="30163" xr:uid="{C9966936-0F02-423E-872F-EC5CE9AF225F}"/>
    <cellStyle name="Normal 174 2 3 2 3 3" xfId="24994" xr:uid="{68079FEA-415C-45D9-97C1-08F22E80B0BE}"/>
    <cellStyle name="Normal 174 2 3 2 4" xfId="2108" xr:uid="{707477AD-B713-484C-96B7-61022FD72C39}"/>
    <cellStyle name="Normal 174 2 3 2 4 2" xfId="19815" xr:uid="{4365A275-2137-41BF-ACEA-C8FFDD34707B}"/>
    <cellStyle name="Normal 174 2 3 2 4 2 2" xfId="30164" xr:uid="{57F39284-43DA-42ED-BA79-1451ED0979CC}"/>
    <cellStyle name="Normal 174 2 3 2 4 3" xfId="24995" xr:uid="{881A40DB-ED10-4D36-865C-BE3A5718508E}"/>
    <cellStyle name="Normal 174 2 3 2 5" xfId="19810" xr:uid="{CB932932-C873-4418-BFE4-EA3B95872207}"/>
    <cellStyle name="Normal 174 2 3 2 5 2" xfId="30159" xr:uid="{0C8D270C-8E09-4E45-BEB3-833BE8371AAB}"/>
    <cellStyle name="Normal 174 2 3 2 6" xfId="24990" xr:uid="{A5D30A68-C4F6-4E9F-82F2-20A68E8E7480}"/>
    <cellStyle name="Normal 174 2 3 3" xfId="2109" xr:uid="{2DA83B95-AACF-4AF7-9540-AD4858CEACA4}"/>
    <cellStyle name="Normal 174 2 3 3 2" xfId="2110" xr:uid="{35F19F01-7457-422F-B6C4-EB5E4B6C2DAC}"/>
    <cellStyle name="Normal 174 2 3 3 2 2" xfId="19817" xr:uid="{48EC1981-2E1A-433E-92C2-3771FBF007A5}"/>
    <cellStyle name="Normal 174 2 3 3 2 2 2" xfId="30166" xr:uid="{7EA93E8C-6C55-4DC0-BA1E-F2F8DE69BA36}"/>
    <cellStyle name="Normal 174 2 3 3 2 3" xfId="24997" xr:uid="{8BB1274F-DCD6-4DB2-B77A-EC2F2B9C6797}"/>
    <cellStyle name="Normal 174 2 3 3 3" xfId="2111" xr:uid="{553417DA-4FAA-41F2-95C2-49C7132A713F}"/>
    <cellStyle name="Normal 174 2 3 3 3 2" xfId="19818" xr:uid="{9774EC66-4025-49D1-8127-1F762DC5D628}"/>
    <cellStyle name="Normal 174 2 3 3 3 2 2" xfId="30167" xr:uid="{1F1C3F85-FCBD-43C3-A2B1-625CF6EA9A41}"/>
    <cellStyle name="Normal 174 2 3 3 3 3" xfId="24998" xr:uid="{5F0031F1-FBAA-4C8F-9052-EA958800E90C}"/>
    <cellStyle name="Normal 174 2 3 3 4" xfId="19816" xr:uid="{1FC01867-9044-4ABE-BA50-F703A8E71F2A}"/>
    <cellStyle name="Normal 174 2 3 3 4 2" xfId="30165" xr:uid="{ACD8C4B7-90FD-40BA-9AF8-D0D4431F1653}"/>
    <cellStyle name="Normal 174 2 3 3 5" xfId="24996" xr:uid="{3C26CEE0-F96B-49F2-9F7E-BE2F58360506}"/>
    <cellStyle name="Normal 174 2 3 4" xfId="2112" xr:uid="{9460BD5F-2C59-45DA-AFAB-3F9889029829}"/>
    <cellStyle name="Normal 174 2 3 4 2" xfId="19819" xr:uid="{803F4FEA-A9C7-407C-A691-0528F00C9768}"/>
    <cellStyle name="Normal 174 2 3 4 2 2" xfId="30168" xr:uid="{870A265C-9BDE-49C6-94E4-35DD4AF58A30}"/>
    <cellStyle name="Normal 174 2 3 4 3" xfId="24999" xr:uid="{2693AD4C-6123-4434-A97C-B14A3B0C48A2}"/>
    <cellStyle name="Normal 174 2 3 5" xfId="2113" xr:uid="{B52ABC40-5256-4650-91DB-581DDA79AD46}"/>
    <cellStyle name="Normal 174 2 3 5 2" xfId="19820" xr:uid="{9C96FA76-C7A5-4373-BB7D-34A5EAFAD2E1}"/>
    <cellStyle name="Normal 174 2 3 5 2 2" xfId="30169" xr:uid="{A8634C54-F0ED-433C-AC7A-61952923D567}"/>
    <cellStyle name="Normal 174 2 3 5 3" xfId="25000" xr:uid="{E5E76166-C70A-4AEB-9F4C-DFADF294BCA1}"/>
    <cellStyle name="Normal 174 2 3 6" xfId="19809" xr:uid="{F4E20B14-5DCF-4A62-AA16-17272ECBCCE0}"/>
    <cellStyle name="Normal 174 2 3 6 2" xfId="30158" xr:uid="{0B1BEDCD-EC44-4F21-90EB-3EF83E7CF97A}"/>
    <cellStyle name="Normal 174 2 3 7" xfId="24989" xr:uid="{7AF3DA4E-A3A3-406D-8D84-2A2C6BE8C7E6}"/>
    <cellStyle name="Normal 174 2 4" xfId="2114" xr:uid="{02861A05-5660-4B41-9283-81BCEA69158E}"/>
    <cellStyle name="Normal 174 2 4 2" xfId="2115" xr:uid="{488B9B0A-E95B-4B4E-85C5-A59032DA9FFF}"/>
    <cellStyle name="Normal 174 2 4 2 2" xfId="2116" xr:uid="{0844F882-6FC5-4701-821C-B4735493F763}"/>
    <cellStyle name="Normal 174 2 4 2 2 2" xfId="2117" xr:uid="{F23FA664-C3C3-4778-A372-00205FBA8F71}"/>
    <cellStyle name="Normal 174 2 4 2 2 2 2" xfId="19824" xr:uid="{2479CBEF-42DD-4F7B-A3B4-0FD3F207A831}"/>
    <cellStyle name="Normal 174 2 4 2 2 2 2 2" xfId="30173" xr:uid="{A542C860-B9D1-40DD-97CA-C0EE532B8491}"/>
    <cellStyle name="Normal 174 2 4 2 2 2 3" xfId="25004" xr:uid="{1060314B-A202-4755-BDEC-4BEBE813DDA9}"/>
    <cellStyle name="Normal 174 2 4 2 2 3" xfId="2118" xr:uid="{AC40AC71-E409-4E76-B2A4-02E56E635019}"/>
    <cellStyle name="Normal 174 2 4 2 2 3 2" xfId="19825" xr:uid="{84E0C2A9-C3BD-48E3-9973-CC10803BBAC5}"/>
    <cellStyle name="Normal 174 2 4 2 2 3 2 2" xfId="30174" xr:uid="{0BD183B9-4315-48C8-85FC-33D6F0BF3414}"/>
    <cellStyle name="Normal 174 2 4 2 2 3 3" xfId="25005" xr:uid="{2E282FA7-93F2-449C-8C23-AAA32822EA57}"/>
    <cellStyle name="Normal 174 2 4 2 2 4" xfId="19823" xr:uid="{90664BB0-AA8D-438F-868B-878D2B75F70B}"/>
    <cellStyle name="Normal 174 2 4 2 2 4 2" xfId="30172" xr:uid="{11FA1A33-2994-48DA-95B0-477E880B3BA1}"/>
    <cellStyle name="Normal 174 2 4 2 2 5" xfId="25003" xr:uid="{631061E0-AFAB-4E63-BC2D-D01320B036DD}"/>
    <cellStyle name="Normal 174 2 4 2 3" xfId="2119" xr:uid="{75807DA6-3109-4B0E-9B39-418543EDF653}"/>
    <cellStyle name="Normal 174 2 4 2 3 2" xfId="19826" xr:uid="{B3AB9CF0-6B8D-4299-8965-09D7D8C19E1C}"/>
    <cellStyle name="Normal 174 2 4 2 3 2 2" xfId="30175" xr:uid="{7DD3DD5E-574F-4AEE-8303-FB5EF0FC63E2}"/>
    <cellStyle name="Normal 174 2 4 2 3 3" xfId="25006" xr:uid="{4AE91C3A-E976-4134-81F6-210BF99411ED}"/>
    <cellStyle name="Normal 174 2 4 2 4" xfId="2120" xr:uid="{AFF6B97B-0856-4B7C-8F6D-898BCF1D8C0D}"/>
    <cellStyle name="Normal 174 2 4 2 4 2" xfId="19827" xr:uid="{E7BFEC96-C03B-43DE-ACBD-FA598701B2AA}"/>
    <cellStyle name="Normal 174 2 4 2 4 2 2" xfId="30176" xr:uid="{2426DA69-1801-4F33-A287-BAB9A3782336}"/>
    <cellStyle name="Normal 174 2 4 2 4 3" xfId="25007" xr:uid="{793E24C2-289D-4791-B5B7-C77E05AB3BC8}"/>
    <cellStyle name="Normal 174 2 4 2 5" xfId="19822" xr:uid="{2351B25C-74CC-4575-A61A-7A2C423770AD}"/>
    <cellStyle name="Normal 174 2 4 2 5 2" xfId="30171" xr:uid="{FFF273F5-D108-40A9-A311-F63CA07FEF7F}"/>
    <cellStyle name="Normal 174 2 4 2 6" xfId="25002" xr:uid="{C5811CD9-011D-4645-91F4-A7139BB57622}"/>
    <cellStyle name="Normal 174 2 4 3" xfId="2121" xr:uid="{FF4D4B91-F9DE-44D6-8317-B38665D8D556}"/>
    <cellStyle name="Normal 174 2 4 3 2" xfId="2122" xr:uid="{2B1BAA42-EED7-4D29-BD01-740357351455}"/>
    <cellStyle name="Normal 174 2 4 3 2 2" xfId="19829" xr:uid="{656D07F9-3A21-419F-84B4-6B9A2E6AED74}"/>
    <cellStyle name="Normal 174 2 4 3 2 2 2" xfId="30178" xr:uid="{FC19B17B-BBFB-41B7-8477-6361B665FD50}"/>
    <cellStyle name="Normal 174 2 4 3 2 3" xfId="25009" xr:uid="{AFE53AF9-8AC6-4B83-8D17-E5C3CB74DC2C}"/>
    <cellStyle name="Normal 174 2 4 3 3" xfId="2123" xr:uid="{28D0D139-CED8-4E07-B359-58EBB41692B2}"/>
    <cellStyle name="Normal 174 2 4 3 3 2" xfId="19830" xr:uid="{2D051B9E-5196-44B3-98EA-C138415137B3}"/>
    <cellStyle name="Normal 174 2 4 3 3 2 2" xfId="30179" xr:uid="{6B6F0446-E237-4C76-874A-9BF3C1ED31A1}"/>
    <cellStyle name="Normal 174 2 4 3 3 3" xfId="25010" xr:uid="{C410C402-4700-4351-B7EC-F92EB576F154}"/>
    <cellStyle name="Normal 174 2 4 3 4" xfId="19828" xr:uid="{BB604163-F242-46E9-B9D0-65BA8A02163E}"/>
    <cellStyle name="Normal 174 2 4 3 4 2" xfId="30177" xr:uid="{08CE2ED9-4C73-4639-9AE0-40EB3660F9A5}"/>
    <cellStyle name="Normal 174 2 4 3 5" xfId="25008" xr:uid="{E1D1AE48-2F10-4C52-A31E-6DE1C2010FB8}"/>
    <cellStyle name="Normal 174 2 4 4" xfId="2124" xr:uid="{90D16AC4-FAB9-4489-8365-6BCEFDD37852}"/>
    <cellStyle name="Normal 174 2 4 4 2" xfId="19831" xr:uid="{06ADDA9E-AD51-418C-9429-1B72636CDBC8}"/>
    <cellStyle name="Normal 174 2 4 4 2 2" xfId="30180" xr:uid="{E5E96ECA-A21A-4F2F-BF5A-200AE084C477}"/>
    <cellStyle name="Normal 174 2 4 4 3" xfId="25011" xr:uid="{49D1828D-A5E9-4555-9A56-2A8F881121CA}"/>
    <cellStyle name="Normal 174 2 4 5" xfId="2125" xr:uid="{0BDEB4CE-1A73-4DC2-BFEA-918336EB385F}"/>
    <cellStyle name="Normal 174 2 4 5 2" xfId="19832" xr:uid="{E873D135-B498-46B2-AEF9-D45E9B0757E0}"/>
    <cellStyle name="Normal 174 2 4 5 2 2" xfId="30181" xr:uid="{114D2EE5-34AC-414A-9093-CB982AC8DCDD}"/>
    <cellStyle name="Normal 174 2 4 5 3" xfId="25012" xr:uid="{92977BE0-0FAB-4FA8-988C-8381BDC64223}"/>
    <cellStyle name="Normal 174 2 4 6" xfId="19821" xr:uid="{00935AA9-88E1-40EA-BAFA-7CD96CB17354}"/>
    <cellStyle name="Normal 174 2 4 6 2" xfId="30170" xr:uid="{8B12F237-E691-4E1C-90D9-0DFF0AF12BEA}"/>
    <cellStyle name="Normal 174 2 4 7" xfId="25001" xr:uid="{91D8D0A4-C6BF-485C-B4D2-F6959E8B205A}"/>
    <cellStyle name="Normal 174 2 5" xfId="2126" xr:uid="{0284C875-83C9-47F6-A50C-FE2A59374C9E}"/>
    <cellStyle name="Normal 174 2 5 2" xfId="2127" xr:uid="{474E0E6F-1E64-4217-9EE4-773169EBC4C0}"/>
    <cellStyle name="Normal 174 2 5 2 2" xfId="2128" xr:uid="{CA28FB7D-A5BB-4D57-BA14-ECBA75FD23A7}"/>
    <cellStyle name="Normal 174 2 5 2 2 2" xfId="2129" xr:uid="{FAB9012E-52E8-4B2C-81E2-7EB128333F07}"/>
    <cellStyle name="Normal 174 2 5 2 2 2 2" xfId="19836" xr:uid="{F832960F-51E7-4DAB-BF02-FD3967CD4923}"/>
    <cellStyle name="Normal 174 2 5 2 2 2 2 2" xfId="30185" xr:uid="{8BE25551-DCC6-4968-BBDA-BFBAEE5AD8BD}"/>
    <cellStyle name="Normal 174 2 5 2 2 2 3" xfId="25016" xr:uid="{87E92CD2-FAF5-43A1-AC96-581D20713510}"/>
    <cellStyle name="Normal 174 2 5 2 2 3" xfId="2130" xr:uid="{02793AB4-B92D-4C73-AA17-4C842B14A175}"/>
    <cellStyle name="Normal 174 2 5 2 2 3 2" xfId="19837" xr:uid="{BA749A62-CB70-4334-9E5E-7B3F0FDF3B07}"/>
    <cellStyle name="Normal 174 2 5 2 2 3 2 2" xfId="30186" xr:uid="{9B87ED81-119B-4E09-846E-D37E615889D5}"/>
    <cellStyle name="Normal 174 2 5 2 2 3 3" xfId="25017" xr:uid="{E4DB8673-4D9C-47EC-8E01-871723CCC260}"/>
    <cellStyle name="Normal 174 2 5 2 2 4" xfId="19835" xr:uid="{1F6BA1A2-8A15-419D-80CE-82E1C0364AD2}"/>
    <cellStyle name="Normal 174 2 5 2 2 4 2" xfId="30184" xr:uid="{43B8490F-3897-41DC-98FF-0CD002E9D770}"/>
    <cellStyle name="Normal 174 2 5 2 2 5" xfId="25015" xr:uid="{8024AE24-5328-450E-AFE5-807BF607A846}"/>
    <cellStyle name="Normal 174 2 5 2 3" xfId="2131" xr:uid="{39095EF2-413A-4F15-90C2-F5C8F5E4621F}"/>
    <cellStyle name="Normal 174 2 5 2 3 2" xfId="19838" xr:uid="{F87B15FF-611A-4EA3-A8A7-B547EEE8D15A}"/>
    <cellStyle name="Normal 174 2 5 2 3 2 2" xfId="30187" xr:uid="{3A7779AD-5075-45D9-9BA6-DB737EA2251B}"/>
    <cellStyle name="Normal 174 2 5 2 3 3" xfId="25018" xr:uid="{8B71BD95-EAF2-4E73-BB4B-8CFEA2081D72}"/>
    <cellStyle name="Normal 174 2 5 2 4" xfId="2132" xr:uid="{EB7A2316-77C4-4545-B872-D2A74BE570B0}"/>
    <cellStyle name="Normal 174 2 5 2 4 2" xfId="19839" xr:uid="{2EF6D47D-A6B9-40C3-AEBA-72B6A915743D}"/>
    <cellStyle name="Normal 174 2 5 2 4 2 2" xfId="30188" xr:uid="{009F23F0-FB4E-4011-8A08-17134A789B53}"/>
    <cellStyle name="Normal 174 2 5 2 4 3" xfId="25019" xr:uid="{F032C5FD-2C0F-4518-9FF2-3CB9FE0AFE08}"/>
    <cellStyle name="Normal 174 2 5 2 5" xfId="19834" xr:uid="{14D0A6AD-501C-4FA4-9B9A-91ABCB784B6A}"/>
    <cellStyle name="Normal 174 2 5 2 5 2" xfId="30183" xr:uid="{FB076AC7-84C8-43EC-8FD7-9E5D4879DF8A}"/>
    <cellStyle name="Normal 174 2 5 2 6" xfId="25014" xr:uid="{A62A42D6-7675-4DB7-B43A-D2E31C251619}"/>
    <cellStyle name="Normal 174 2 5 3" xfId="2133" xr:uid="{B52A5F51-D65E-4DBC-AFE9-60021639ACC2}"/>
    <cellStyle name="Normal 174 2 5 3 2" xfId="2134" xr:uid="{494F69BF-C2D5-45AC-866A-CE3877CBF85C}"/>
    <cellStyle name="Normal 174 2 5 3 2 2" xfId="19841" xr:uid="{41BF5CC2-53D9-43D1-8162-0BD047B33D13}"/>
    <cellStyle name="Normal 174 2 5 3 2 2 2" xfId="30190" xr:uid="{CDCCD78D-3EA2-455D-BE7C-0122123F48B2}"/>
    <cellStyle name="Normal 174 2 5 3 2 3" xfId="25021" xr:uid="{2B2A71FD-861A-4CC5-A47C-4B9D200CF66C}"/>
    <cellStyle name="Normal 174 2 5 3 3" xfId="2135" xr:uid="{54804A21-D8C3-45BD-ABDE-6833726EA375}"/>
    <cellStyle name="Normal 174 2 5 3 3 2" xfId="19842" xr:uid="{DB54E36B-F96A-491B-85C1-DD008F7704C3}"/>
    <cellStyle name="Normal 174 2 5 3 3 2 2" xfId="30191" xr:uid="{A43A7AEA-7E81-4D29-912F-60F03E14B8C8}"/>
    <cellStyle name="Normal 174 2 5 3 3 3" xfId="25022" xr:uid="{5F40A956-D650-4D23-9174-E594B22024DA}"/>
    <cellStyle name="Normal 174 2 5 3 4" xfId="19840" xr:uid="{051D3B26-3735-4679-9699-40DB33AF6D9B}"/>
    <cellStyle name="Normal 174 2 5 3 4 2" xfId="30189" xr:uid="{9F0DC828-0D88-4895-A728-A79363E390BB}"/>
    <cellStyle name="Normal 174 2 5 3 5" xfId="25020" xr:uid="{E33662B5-C80C-4653-A957-7F03428C9436}"/>
    <cellStyle name="Normal 174 2 5 4" xfId="2136" xr:uid="{D11B2B4B-3987-4BE8-8A7D-9C4E73FEE9BB}"/>
    <cellStyle name="Normal 174 2 5 4 2" xfId="19843" xr:uid="{7B1136A0-4C1D-481F-8E3A-A57D728778C7}"/>
    <cellStyle name="Normal 174 2 5 4 2 2" xfId="30192" xr:uid="{4A158CE3-0131-41AC-8069-3ACE92F92AF0}"/>
    <cellStyle name="Normal 174 2 5 4 3" xfId="25023" xr:uid="{F5761D4E-7373-437C-B514-3976AEB713D8}"/>
    <cellStyle name="Normal 174 2 5 5" xfId="2137" xr:uid="{B9C5B0E6-5087-4448-B021-0E8BA1124B3C}"/>
    <cellStyle name="Normal 174 2 5 5 2" xfId="19844" xr:uid="{FF446BA1-CF46-4126-919F-3F645231103C}"/>
    <cellStyle name="Normal 174 2 5 5 2 2" xfId="30193" xr:uid="{BC49F7D8-25C1-4495-9520-D70C08867FF7}"/>
    <cellStyle name="Normal 174 2 5 5 3" xfId="25024" xr:uid="{D605898F-C303-4324-B2C0-DBA7AFB185AC}"/>
    <cellStyle name="Normal 174 2 5 6" xfId="19833" xr:uid="{319E5D50-F911-48A7-AD7F-FF1447FE3819}"/>
    <cellStyle name="Normal 174 2 5 6 2" xfId="30182" xr:uid="{FDF81E42-66FD-4D74-B9FE-064AF891E731}"/>
    <cellStyle name="Normal 174 2 5 7" xfId="25013" xr:uid="{6F281FDD-BECF-439D-B851-8268EA5ED4F5}"/>
    <cellStyle name="Normal 174 2 6" xfId="2138" xr:uid="{6D7886AA-326C-4A5D-972B-2F21B09A2B78}"/>
    <cellStyle name="Normal 174 2 6 2" xfId="2139" xr:uid="{7D192B66-F08E-4026-B754-018253EA83DF}"/>
    <cellStyle name="Normal 174 2 6 2 2" xfId="2140" xr:uid="{918C7E11-1DAB-4360-BFFC-499425AD52EF}"/>
    <cellStyle name="Normal 174 2 6 2 2 2" xfId="2141" xr:uid="{CB218EEC-7734-4E87-AA41-3109E5626DEA}"/>
    <cellStyle name="Normal 174 2 6 2 2 2 2" xfId="19848" xr:uid="{B13F8163-4863-4982-8A30-D0ABE8F5C49E}"/>
    <cellStyle name="Normal 174 2 6 2 2 2 2 2" xfId="30197" xr:uid="{649CEBE5-3211-4377-A225-740CE09E3CDE}"/>
    <cellStyle name="Normal 174 2 6 2 2 2 3" xfId="25028" xr:uid="{08F75F47-DDAA-4110-A284-16EF3403F40C}"/>
    <cellStyle name="Normal 174 2 6 2 2 3" xfId="2142" xr:uid="{016968AE-D1CA-4A2F-BCC7-458FB518A619}"/>
    <cellStyle name="Normal 174 2 6 2 2 3 2" xfId="19849" xr:uid="{06C065B6-0EA1-4582-9515-C44BB8F7E559}"/>
    <cellStyle name="Normal 174 2 6 2 2 3 2 2" xfId="30198" xr:uid="{6D31F1C9-2CCF-49FA-BE7D-19F88C7B0075}"/>
    <cellStyle name="Normal 174 2 6 2 2 3 3" xfId="25029" xr:uid="{DE73D7F7-D750-4BE8-BF75-244F7DE48995}"/>
    <cellStyle name="Normal 174 2 6 2 2 4" xfId="19847" xr:uid="{6CC00D21-A984-4155-8952-90836D45189C}"/>
    <cellStyle name="Normal 174 2 6 2 2 4 2" xfId="30196" xr:uid="{C46D4ABD-9506-4963-9C7A-F5CC33BA745E}"/>
    <cellStyle name="Normal 174 2 6 2 2 5" xfId="25027" xr:uid="{072F0EAD-15DD-4387-AF24-84643192CEA6}"/>
    <cellStyle name="Normal 174 2 6 2 3" xfId="2143" xr:uid="{995C12E6-FBD4-4E49-9D46-07C722AE5043}"/>
    <cellStyle name="Normal 174 2 6 2 3 2" xfId="19850" xr:uid="{845A399B-DEEC-4BF2-B6CE-2EFAE46937CE}"/>
    <cellStyle name="Normal 174 2 6 2 3 2 2" xfId="30199" xr:uid="{511B9AF9-9FD1-4878-82C2-B822352172A0}"/>
    <cellStyle name="Normal 174 2 6 2 3 3" xfId="25030" xr:uid="{D45770B0-2378-417A-BB5B-6387C3134D94}"/>
    <cellStyle name="Normal 174 2 6 2 4" xfId="2144" xr:uid="{2A1B4676-B1C6-4FE5-AD41-1589FC3890ED}"/>
    <cellStyle name="Normal 174 2 6 2 4 2" xfId="19851" xr:uid="{E6E3B8EE-6716-4938-8DF6-B2B9B8EA11CD}"/>
    <cellStyle name="Normal 174 2 6 2 4 2 2" xfId="30200" xr:uid="{4E3520C0-D6B4-4DFE-8426-B0568F1DD342}"/>
    <cellStyle name="Normal 174 2 6 2 4 3" xfId="25031" xr:uid="{3E43ECA1-ACEB-46F3-AFAA-B3F35110D0C2}"/>
    <cellStyle name="Normal 174 2 6 2 5" xfId="19846" xr:uid="{36BAFB7E-4D11-4D03-AE2B-F2CC38B454BB}"/>
    <cellStyle name="Normal 174 2 6 2 5 2" xfId="30195" xr:uid="{F4800674-7EE2-4E72-84A0-B22B3E2A3550}"/>
    <cellStyle name="Normal 174 2 6 2 6" xfId="25026" xr:uid="{BA5C7DA8-31DF-47BA-BA76-B7C25E1C86A7}"/>
    <cellStyle name="Normal 174 2 6 3" xfId="2145" xr:uid="{24851B9C-DEDA-409D-BE8D-B883CEFA2275}"/>
    <cellStyle name="Normal 174 2 6 3 2" xfId="2146" xr:uid="{A3274500-7C4B-4F6C-94BB-C02ADD50A2CC}"/>
    <cellStyle name="Normal 174 2 6 3 2 2" xfId="19853" xr:uid="{AA88574D-78C6-43C8-B673-1AEE9C042129}"/>
    <cellStyle name="Normal 174 2 6 3 2 2 2" xfId="30202" xr:uid="{91AB63F3-82D5-44DC-B8C3-504ED011EA6D}"/>
    <cellStyle name="Normal 174 2 6 3 2 3" xfId="25033" xr:uid="{C7725832-3B33-457A-8127-886F0AA57316}"/>
    <cellStyle name="Normal 174 2 6 3 3" xfId="2147" xr:uid="{77CBA588-48EF-4C39-8D9D-D3E2899FCF67}"/>
    <cellStyle name="Normal 174 2 6 3 3 2" xfId="19854" xr:uid="{2E7A3632-C16C-45AA-B844-D0ED5C75F5B9}"/>
    <cellStyle name="Normal 174 2 6 3 3 2 2" xfId="30203" xr:uid="{F7961F03-D780-454B-9D83-F4DEF6EA3CA1}"/>
    <cellStyle name="Normal 174 2 6 3 3 3" xfId="25034" xr:uid="{F69FCF18-36FD-486A-8477-2560853D36C5}"/>
    <cellStyle name="Normal 174 2 6 3 4" xfId="19852" xr:uid="{F53D96D8-FD66-4DCC-BEB2-E6DC14C11116}"/>
    <cellStyle name="Normal 174 2 6 3 4 2" xfId="30201" xr:uid="{DC6D4B3A-7D02-4D5C-A7E0-51BC547E9D53}"/>
    <cellStyle name="Normal 174 2 6 3 5" xfId="25032" xr:uid="{DB3B6B1D-D18B-411D-B5F6-1A999013FD19}"/>
    <cellStyle name="Normal 174 2 6 4" xfId="2148" xr:uid="{81C97170-EBAF-4060-A018-8A15FF71DD13}"/>
    <cellStyle name="Normal 174 2 6 4 2" xfId="19855" xr:uid="{84C4DA4B-3DE8-4E14-B6D0-FE8F5AFB4BD8}"/>
    <cellStyle name="Normal 174 2 6 4 2 2" xfId="30204" xr:uid="{24BFA0F0-E8B3-4009-A153-7E86A7C64F53}"/>
    <cellStyle name="Normal 174 2 6 4 3" xfId="25035" xr:uid="{7D06B156-34DB-4C3C-8B8B-267ABA92A6AF}"/>
    <cellStyle name="Normal 174 2 6 5" xfId="2149" xr:uid="{12C7C262-135C-41C8-A195-305FBEC762C5}"/>
    <cellStyle name="Normal 174 2 6 5 2" xfId="19856" xr:uid="{A1EDDE6C-EA2A-48F9-AE2E-F545B57BB555}"/>
    <cellStyle name="Normal 174 2 6 5 2 2" xfId="30205" xr:uid="{AD60A431-C510-404E-933F-1E33D47E9B5F}"/>
    <cellStyle name="Normal 174 2 6 5 3" xfId="25036" xr:uid="{FE97E113-618A-4F65-AFBE-B0AF071DB9C7}"/>
    <cellStyle name="Normal 174 2 6 6" xfId="19845" xr:uid="{B4E205E1-8774-4F8D-B960-5C9944BCE162}"/>
    <cellStyle name="Normal 174 2 6 6 2" xfId="30194" xr:uid="{5C75D18F-A89E-4042-8D96-4DFC7506FEE9}"/>
    <cellStyle name="Normal 174 2 6 7" xfId="25025" xr:uid="{BE671C90-5553-4ADA-8882-8A819603D41F}"/>
    <cellStyle name="Normal 174 2 7" xfId="2150" xr:uid="{0FB3A9B2-3FC0-4B34-80A6-8B1BF226836A}"/>
    <cellStyle name="Normal 174 2 7 2" xfId="2151" xr:uid="{88EFBF28-C623-4799-853A-9192C1F454A2}"/>
    <cellStyle name="Normal 174 2 7 2 2" xfId="2152" xr:uid="{4A6EB1BC-0832-4117-9E7F-37B094AFB80D}"/>
    <cellStyle name="Normal 174 2 7 2 2 2" xfId="2153" xr:uid="{8D70051C-4F26-4E8F-B8F0-32FE364FBED2}"/>
    <cellStyle name="Normal 174 2 7 2 2 2 2" xfId="19860" xr:uid="{3580B05A-AE5E-41B5-9AD6-BE4D545E7C06}"/>
    <cellStyle name="Normal 174 2 7 2 2 2 2 2" xfId="30209" xr:uid="{E40BD6CD-80B1-4C79-8E9F-12904E3B1E23}"/>
    <cellStyle name="Normal 174 2 7 2 2 2 3" xfId="25040" xr:uid="{C2817F60-B36D-40A0-A05B-B02EDFEF8020}"/>
    <cellStyle name="Normal 174 2 7 2 2 3" xfId="2154" xr:uid="{2414A210-01F6-487D-8BE8-C0E9CFA2BD7C}"/>
    <cellStyle name="Normal 174 2 7 2 2 3 2" xfId="19861" xr:uid="{019F3BDE-A4EF-4121-863B-DCD9FCCAE12F}"/>
    <cellStyle name="Normal 174 2 7 2 2 3 2 2" xfId="30210" xr:uid="{D4FFE2DD-BBF6-49E5-9366-580BBE33103E}"/>
    <cellStyle name="Normal 174 2 7 2 2 3 3" xfId="25041" xr:uid="{13877983-1E2C-4980-B258-499D8BC1629E}"/>
    <cellStyle name="Normal 174 2 7 2 2 4" xfId="19859" xr:uid="{D7C14970-4D24-4F3E-8711-FEEAB4779C84}"/>
    <cellStyle name="Normal 174 2 7 2 2 4 2" xfId="30208" xr:uid="{76964700-397E-42E1-A94C-5237D70655CB}"/>
    <cellStyle name="Normal 174 2 7 2 2 5" xfId="25039" xr:uid="{43AAFE1B-3479-460E-B139-39C70D0C891D}"/>
    <cellStyle name="Normal 174 2 7 2 3" xfId="2155" xr:uid="{C65754EC-1572-4A94-AF25-8C2235B4F2A1}"/>
    <cellStyle name="Normal 174 2 7 2 3 2" xfId="19862" xr:uid="{BCD5DC4F-57B8-41F1-BCE2-F0A34ECA7F6A}"/>
    <cellStyle name="Normal 174 2 7 2 3 2 2" xfId="30211" xr:uid="{73C16485-2C59-49C5-B30E-30FF23634B8C}"/>
    <cellStyle name="Normal 174 2 7 2 3 3" xfId="25042" xr:uid="{11F0FBC3-A87C-43A9-ADEC-47F4F272D2FC}"/>
    <cellStyle name="Normal 174 2 7 2 4" xfId="2156" xr:uid="{FD66C2CA-AD22-4D64-8074-E31FD427AB83}"/>
    <cellStyle name="Normal 174 2 7 2 4 2" xfId="19863" xr:uid="{65B7BBA5-1E0B-4031-9D6B-DA515F6CFE09}"/>
    <cellStyle name="Normal 174 2 7 2 4 2 2" xfId="30212" xr:uid="{B45475BB-A175-4576-AB3F-9686D9CA5847}"/>
    <cellStyle name="Normal 174 2 7 2 4 3" xfId="25043" xr:uid="{41FA05E5-F2DE-47F7-8A77-A3404A18A50D}"/>
    <cellStyle name="Normal 174 2 7 2 5" xfId="19858" xr:uid="{B28E38B4-A7C1-48F9-A4EC-CFD2B5BDFE63}"/>
    <cellStyle name="Normal 174 2 7 2 5 2" xfId="30207" xr:uid="{7B9B7EC6-29CA-4F97-A8E9-E4DEDA5E3665}"/>
    <cellStyle name="Normal 174 2 7 2 6" xfId="25038" xr:uid="{B2E4903C-6028-4848-9B02-16444569ADF6}"/>
    <cellStyle name="Normal 174 2 7 3" xfId="2157" xr:uid="{4E908FDC-B8CC-45F8-9CE7-4242C4FE45FE}"/>
    <cellStyle name="Normal 174 2 7 3 2" xfId="2158" xr:uid="{0948E71A-58F2-43EE-B5FB-E3BCA5A1037E}"/>
    <cellStyle name="Normal 174 2 7 3 2 2" xfId="19865" xr:uid="{54D06DBB-B066-4C3B-A54D-D51E1CCF2564}"/>
    <cellStyle name="Normal 174 2 7 3 2 2 2" xfId="30214" xr:uid="{8D44671B-4737-456C-9C31-86311F947A51}"/>
    <cellStyle name="Normal 174 2 7 3 2 3" xfId="25045" xr:uid="{F5FB65A0-B47A-4CE0-97A8-147DC5133C23}"/>
    <cellStyle name="Normal 174 2 7 3 3" xfId="2159" xr:uid="{D48613A4-C71C-47A4-8D56-9ABEE4F7BDA2}"/>
    <cellStyle name="Normal 174 2 7 3 3 2" xfId="19866" xr:uid="{A41EBE25-50AC-4A63-A0BA-ECDF3B726BC5}"/>
    <cellStyle name="Normal 174 2 7 3 3 2 2" xfId="30215" xr:uid="{E4AF0D55-08F8-46E8-94AC-849582B619F4}"/>
    <cellStyle name="Normal 174 2 7 3 3 3" xfId="25046" xr:uid="{374C706B-CF6C-44FC-A06D-95D843AE23B5}"/>
    <cellStyle name="Normal 174 2 7 3 4" xfId="19864" xr:uid="{5EB5E15F-95BB-4757-8E24-504EBE4A520A}"/>
    <cellStyle name="Normal 174 2 7 3 4 2" xfId="30213" xr:uid="{5607B46E-E3DC-4F1D-BD3F-F04B423B3CA6}"/>
    <cellStyle name="Normal 174 2 7 3 5" xfId="25044" xr:uid="{F01C7C35-1210-4494-8914-E75FB447ED5B}"/>
    <cellStyle name="Normal 174 2 7 4" xfId="2160" xr:uid="{013E9714-433C-4251-913D-0473BF858235}"/>
    <cellStyle name="Normal 174 2 7 4 2" xfId="19867" xr:uid="{CB8A4B85-0620-4B53-8823-1E29542851E4}"/>
    <cellStyle name="Normal 174 2 7 4 2 2" xfId="30216" xr:uid="{D1D4F877-24D7-4753-80BB-8B51745EB344}"/>
    <cellStyle name="Normal 174 2 7 4 3" xfId="25047" xr:uid="{A64461E3-0FAE-4A75-930A-CA4182DC4AB2}"/>
    <cellStyle name="Normal 174 2 7 5" xfId="2161" xr:uid="{9EB72904-3E29-44CF-9D96-EDC8CE9E6C46}"/>
    <cellStyle name="Normal 174 2 7 5 2" xfId="19868" xr:uid="{FBE5F3FF-FA4B-434C-8C30-5DC19F8926C8}"/>
    <cellStyle name="Normal 174 2 7 5 2 2" xfId="30217" xr:uid="{ADEDED40-678B-4C22-AE6C-98ED06E5A390}"/>
    <cellStyle name="Normal 174 2 7 5 3" xfId="25048" xr:uid="{CC0B98E2-68FD-4B88-8402-75DD1F9C02BF}"/>
    <cellStyle name="Normal 174 2 7 6" xfId="19857" xr:uid="{B3EEAC61-6F95-42EE-B0E9-C97C85E24141}"/>
    <cellStyle name="Normal 174 2 7 6 2" xfId="30206" xr:uid="{31AB6034-9E9A-4C1B-98DC-033B7F0A44F9}"/>
    <cellStyle name="Normal 174 2 7 7" xfId="25037" xr:uid="{CCD76B81-386E-4C75-970E-8C47D690B322}"/>
    <cellStyle name="Normal 174 2 8" xfId="2162" xr:uid="{BA73CEA1-324E-4027-9DDB-5875EE575747}"/>
    <cellStyle name="Normal 174 2 8 2" xfId="2163" xr:uid="{6681A10A-CB88-4FD9-B543-380E8783953B}"/>
    <cellStyle name="Normal 174 2 8 2 2" xfId="2164" xr:uid="{CCB8E98A-C619-4A69-8EC4-1E31B6C4AE17}"/>
    <cellStyle name="Normal 174 2 8 2 2 2" xfId="2165" xr:uid="{51AC2B16-926F-4B25-AFB3-A5344026B314}"/>
    <cellStyle name="Normal 174 2 8 2 2 2 2" xfId="19872" xr:uid="{D9A42867-D853-49E0-A6FD-459C793E92F1}"/>
    <cellStyle name="Normal 174 2 8 2 2 2 2 2" xfId="30221" xr:uid="{A9FF82EF-0C20-438F-AB0D-3FBBB4DC1BA9}"/>
    <cellStyle name="Normal 174 2 8 2 2 2 3" xfId="25052" xr:uid="{C8E1F906-1282-4927-8C61-4ECB8E046A77}"/>
    <cellStyle name="Normal 174 2 8 2 2 3" xfId="2166" xr:uid="{24825B71-37BD-47E6-8E8A-F809CCE94A53}"/>
    <cellStyle name="Normal 174 2 8 2 2 3 2" xfId="19873" xr:uid="{1F9171A5-566F-47BB-B13F-D90ABE25FC0E}"/>
    <cellStyle name="Normal 174 2 8 2 2 3 2 2" xfId="30222" xr:uid="{5E8FBB94-8206-40C7-84EC-A7A46095CF02}"/>
    <cellStyle name="Normal 174 2 8 2 2 3 3" xfId="25053" xr:uid="{F0DC9471-7F38-4E23-B0A9-09570ED21446}"/>
    <cellStyle name="Normal 174 2 8 2 2 4" xfId="19871" xr:uid="{D7197507-1EA6-4D18-B915-ADBB77A8D18F}"/>
    <cellStyle name="Normal 174 2 8 2 2 4 2" xfId="30220" xr:uid="{CDF347C8-0B25-460A-A10F-5A1C6FC3AB1B}"/>
    <cellStyle name="Normal 174 2 8 2 2 5" xfId="25051" xr:uid="{A86E88CC-9FC3-4A2C-916B-76CEC89115E4}"/>
    <cellStyle name="Normal 174 2 8 2 3" xfId="2167" xr:uid="{9DE7DCEC-DA79-431B-A0A5-045F124B7089}"/>
    <cellStyle name="Normal 174 2 8 2 3 2" xfId="19874" xr:uid="{D3178A0E-1F4A-4F32-A75B-691F4B628C0B}"/>
    <cellStyle name="Normal 174 2 8 2 3 2 2" xfId="30223" xr:uid="{6FD467BC-1106-4A6C-8FC2-577AB880E0CE}"/>
    <cellStyle name="Normal 174 2 8 2 3 3" xfId="25054" xr:uid="{B1A8B680-BCB3-41F4-A687-CE27C0F69676}"/>
    <cellStyle name="Normal 174 2 8 2 4" xfId="2168" xr:uid="{3F64999C-2A02-49DD-AD26-28323A09AE95}"/>
    <cellStyle name="Normal 174 2 8 2 4 2" xfId="19875" xr:uid="{B6219C54-EE83-4A9F-A319-621877FFADFE}"/>
    <cellStyle name="Normal 174 2 8 2 4 2 2" xfId="30224" xr:uid="{E82284F0-3960-446C-A58C-F1F9686E2D57}"/>
    <cellStyle name="Normal 174 2 8 2 4 3" xfId="25055" xr:uid="{A84CB180-4DB5-45E2-A48F-3649AEB80033}"/>
    <cellStyle name="Normal 174 2 8 2 5" xfId="19870" xr:uid="{2953C539-8C9C-42BE-B4C1-E91232E65899}"/>
    <cellStyle name="Normal 174 2 8 2 5 2" xfId="30219" xr:uid="{60ABCF08-60F7-4B09-B868-DFFCFD0E16CC}"/>
    <cellStyle name="Normal 174 2 8 2 6" xfId="25050" xr:uid="{00669A4F-D9F2-4DAF-8AB6-A45299F7C353}"/>
    <cellStyle name="Normal 174 2 8 3" xfId="2169" xr:uid="{71D5EFD0-1248-4D29-B309-EA00A3913EE6}"/>
    <cellStyle name="Normal 174 2 8 3 2" xfId="2170" xr:uid="{E3BA0EB2-AABC-4FEB-9C2D-29D036749842}"/>
    <cellStyle name="Normal 174 2 8 3 2 2" xfId="19877" xr:uid="{A8204404-6186-4F40-96DA-6FAAE727ABCE}"/>
    <cellStyle name="Normal 174 2 8 3 2 2 2" xfId="30226" xr:uid="{63C22924-58CB-4F98-9091-1CCB93394D76}"/>
    <cellStyle name="Normal 174 2 8 3 2 3" xfId="25057" xr:uid="{49A90BDA-E8D7-4CD7-9BF6-51F0EE43F525}"/>
    <cellStyle name="Normal 174 2 8 3 3" xfId="2171" xr:uid="{BE46561F-06FA-4BA3-8C51-D788C109C1DC}"/>
    <cellStyle name="Normal 174 2 8 3 3 2" xfId="19878" xr:uid="{1B7FB268-7AC8-47C4-9FCB-C3D09151A3FF}"/>
    <cellStyle name="Normal 174 2 8 3 3 2 2" xfId="30227" xr:uid="{638CD4C2-A45E-4953-A176-53C037E84365}"/>
    <cellStyle name="Normal 174 2 8 3 3 3" xfId="25058" xr:uid="{4EEE9D2A-F49C-4599-949A-79DD4E3662A6}"/>
    <cellStyle name="Normal 174 2 8 3 4" xfId="19876" xr:uid="{392F804C-CCF1-4755-A330-6823326243FB}"/>
    <cellStyle name="Normal 174 2 8 3 4 2" xfId="30225" xr:uid="{97763234-EF78-463E-9CFB-17E1CEC89DF2}"/>
    <cellStyle name="Normal 174 2 8 3 5" xfId="25056" xr:uid="{8561507B-9A0A-4427-B665-14D82D686EB9}"/>
    <cellStyle name="Normal 174 2 8 4" xfId="2172" xr:uid="{C3477C0D-955A-49A6-BF27-3D96C5AA1BF2}"/>
    <cellStyle name="Normal 174 2 8 4 2" xfId="19879" xr:uid="{46BA5C08-3989-44A2-BEAB-550FA62A3120}"/>
    <cellStyle name="Normal 174 2 8 4 2 2" xfId="30228" xr:uid="{FA0EB829-F8FC-4233-8E37-A9360D63E0B5}"/>
    <cellStyle name="Normal 174 2 8 4 3" xfId="25059" xr:uid="{CF6B7C00-58C2-404E-AB90-167DEE9F99C6}"/>
    <cellStyle name="Normal 174 2 8 5" xfId="2173" xr:uid="{88CD0B8B-D614-4F55-B778-AEFBD451C747}"/>
    <cellStyle name="Normal 174 2 8 5 2" xfId="19880" xr:uid="{CCF66328-33EA-45DF-BB34-2010BD4C6300}"/>
    <cellStyle name="Normal 174 2 8 5 2 2" xfId="30229" xr:uid="{91B2FBDA-1F0D-4BFA-8ADD-EB4B55A50F15}"/>
    <cellStyle name="Normal 174 2 8 5 3" xfId="25060" xr:uid="{27743DE1-5E0D-49DF-879F-37885BE4E135}"/>
    <cellStyle name="Normal 174 2 8 6" xfId="19869" xr:uid="{7A20D00C-846D-447B-8F74-7C43B3D1D05F}"/>
    <cellStyle name="Normal 174 2 8 6 2" xfId="30218" xr:uid="{B9AEB7B8-E5CC-4D06-8AFC-FF3E3CEB0507}"/>
    <cellStyle name="Normal 174 2 8 7" xfId="25049" xr:uid="{1864E6F4-E1F2-49E6-AF29-754184DD3904}"/>
    <cellStyle name="Normal 174 2 9" xfId="2174" xr:uid="{A688EB82-BB2E-42D0-8D77-45B42C20A0D6}"/>
    <cellStyle name="Normal 174 2 9 2" xfId="2175" xr:uid="{5B9F55AC-267A-453D-B67E-5484F40E6EC7}"/>
    <cellStyle name="Normal 174 2 9 2 2" xfId="2176" xr:uid="{3748F575-2D97-4737-ABBE-DB04B27BA5D0}"/>
    <cellStyle name="Normal 174 2 9 2 2 2" xfId="2177" xr:uid="{42EF8FED-C49B-4F2A-BE10-4CFE829D25C0}"/>
    <cellStyle name="Normal 174 2 9 2 2 2 2" xfId="19884" xr:uid="{E48A46E6-DB65-45DA-9F66-5B69FBFFADE1}"/>
    <cellStyle name="Normal 174 2 9 2 2 2 2 2" xfId="30233" xr:uid="{4F418CBE-0ED4-4DCA-8F4D-EA255516E2C9}"/>
    <cellStyle name="Normal 174 2 9 2 2 2 3" xfId="25064" xr:uid="{8DC8EFC3-EEE7-48D0-BF58-028B55D723D6}"/>
    <cellStyle name="Normal 174 2 9 2 2 3" xfId="2178" xr:uid="{936A03EB-B307-46CB-91CF-FA1DF55DDE75}"/>
    <cellStyle name="Normal 174 2 9 2 2 3 2" xfId="19885" xr:uid="{70E242A0-CF6A-4125-870E-E2AEFE0F5D28}"/>
    <cellStyle name="Normal 174 2 9 2 2 3 2 2" xfId="30234" xr:uid="{7C307DD3-82E8-44B0-B6FF-86FB2028B03E}"/>
    <cellStyle name="Normal 174 2 9 2 2 3 3" xfId="25065" xr:uid="{31771CD3-5EB4-4E93-AE36-5DE0F00F3622}"/>
    <cellStyle name="Normal 174 2 9 2 2 4" xfId="19883" xr:uid="{3AA95390-2E9E-4468-9B0C-F05A4BE2C216}"/>
    <cellStyle name="Normal 174 2 9 2 2 4 2" xfId="30232" xr:uid="{E94537F6-B255-49D8-9A38-5306F8DB672A}"/>
    <cellStyle name="Normal 174 2 9 2 2 5" xfId="25063" xr:uid="{D1D63CEE-09B7-4752-A30B-3B0AFA7F5E34}"/>
    <cellStyle name="Normal 174 2 9 2 3" xfId="2179" xr:uid="{B7D730CC-7CC4-4469-A117-66D71FBCF51C}"/>
    <cellStyle name="Normal 174 2 9 2 3 2" xfId="19886" xr:uid="{0D791DC7-C0B4-4AFA-A163-3E0AAB636F88}"/>
    <cellStyle name="Normal 174 2 9 2 3 2 2" xfId="30235" xr:uid="{7A0192CE-EFA3-4C7E-96B8-A9AE1B0B7142}"/>
    <cellStyle name="Normal 174 2 9 2 3 3" xfId="25066" xr:uid="{C0B2EB36-B20B-4787-9665-49450E80B05F}"/>
    <cellStyle name="Normal 174 2 9 2 4" xfId="2180" xr:uid="{745E2BC9-45A2-4C10-A534-F2B3A5F93904}"/>
    <cellStyle name="Normal 174 2 9 2 4 2" xfId="19887" xr:uid="{23C6FD1E-15FD-467E-A5F8-EEFE13543706}"/>
    <cellStyle name="Normal 174 2 9 2 4 2 2" xfId="30236" xr:uid="{F82E45C1-B66A-45E5-965F-397D9E79972F}"/>
    <cellStyle name="Normal 174 2 9 2 4 3" xfId="25067" xr:uid="{BA5BF32E-62BF-4601-998F-ECFF9DCF87A1}"/>
    <cellStyle name="Normal 174 2 9 2 5" xfId="19882" xr:uid="{8A0160A9-D438-4E27-9CE2-15A126BEF840}"/>
    <cellStyle name="Normal 174 2 9 2 5 2" xfId="30231" xr:uid="{7DE6B854-4C60-4F53-91BC-8C4523EC5612}"/>
    <cellStyle name="Normal 174 2 9 2 6" xfId="25062" xr:uid="{C7E05C3D-C930-4E67-AE1D-910B725BECA5}"/>
    <cellStyle name="Normal 174 2 9 3" xfId="2181" xr:uid="{534C1768-A4F0-45DA-AE08-258C986C7D7C}"/>
    <cellStyle name="Normal 174 2 9 3 2" xfId="2182" xr:uid="{0FA5495D-B96A-4CAB-A391-6755B8803B60}"/>
    <cellStyle name="Normal 174 2 9 3 2 2" xfId="19889" xr:uid="{858D9903-FAD2-49C3-B3A2-747E81121B08}"/>
    <cellStyle name="Normal 174 2 9 3 2 2 2" xfId="30238" xr:uid="{2182FFED-D025-4BF5-A3EE-E168A38EBF4B}"/>
    <cellStyle name="Normal 174 2 9 3 2 3" xfId="25069" xr:uid="{457A3A69-6EFC-4855-91FF-FB43C73D7FF3}"/>
    <cellStyle name="Normal 174 2 9 3 3" xfId="2183" xr:uid="{25A06CB0-05BA-48C7-B281-9595FCE4E4C5}"/>
    <cellStyle name="Normal 174 2 9 3 3 2" xfId="19890" xr:uid="{2D530976-D451-427C-8A1E-BA83CC4698EF}"/>
    <cellStyle name="Normal 174 2 9 3 3 2 2" xfId="30239" xr:uid="{640A6FC8-3B2E-4555-A38C-AD730277EEE7}"/>
    <cellStyle name="Normal 174 2 9 3 3 3" xfId="25070" xr:uid="{C4578077-65AE-41FB-A542-C16B0E4B1D8A}"/>
    <cellStyle name="Normal 174 2 9 3 4" xfId="19888" xr:uid="{89B6EAA1-6A42-424A-A292-92E4952FEE38}"/>
    <cellStyle name="Normal 174 2 9 3 4 2" xfId="30237" xr:uid="{0D519F0E-637A-426F-9B9D-2622FCDCB1E1}"/>
    <cellStyle name="Normal 174 2 9 3 5" xfId="25068" xr:uid="{2C47D902-81D6-4989-89FF-589B34BD99DB}"/>
    <cellStyle name="Normal 174 2 9 4" xfId="2184" xr:uid="{DF4C2E71-D0E1-4F97-9761-20D656F0E7A0}"/>
    <cellStyle name="Normal 174 2 9 4 2" xfId="19891" xr:uid="{A153015C-2B86-424E-9947-4456DF2CE346}"/>
    <cellStyle name="Normal 174 2 9 4 2 2" xfId="30240" xr:uid="{8C9AA01E-A664-448B-A022-DE35119FE605}"/>
    <cellStyle name="Normal 174 2 9 4 3" xfId="25071" xr:uid="{A6784DBD-F5AC-4E29-B89C-B98DBB7AAA0C}"/>
    <cellStyle name="Normal 174 2 9 5" xfId="2185" xr:uid="{260339D9-5FCC-4529-A006-EC742E0CA6E3}"/>
    <cellStyle name="Normal 174 2 9 5 2" xfId="19892" xr:uid="{9ABC5087-120B-4938-8256-757E020A888A}"/>
    <cellStyle name="Normal 174 2 9 5 2 2" xfId="30241" xr:uid="{D5E0654A-F4DF-4B11-8BD7-02C01B447DD4}"/>
    <cellStyle name="Normal 174 2 9 5 3" xfId="25072" xr:uid="{2D026F00-CC5B-4533-8051-77034C77E0FF}"/>
    <cellStyle name="Normal 174 2 9 6" xfId="19881" xr:uid="{729FF21D-1B00-45C4-8CB5-C7CFB5176013}"/>
    <cellStyle name="Normal 174 2 9 6 2" xfId="30230" xr:uid="{0505FA77-3B58-4F31-A25F-23D38E59D9E1}"/>
    <cellStyle name="Normal 174 2 9 7" xfId="25061" xr:uid="{2BDF6203-60C4-4FCE-9745-F1C4B4C7B186}"/>
    <cellStyle name="Normal 174 20" xfId="2186" xr:uid="{37727C8A-750D-48AC-BA87-CEED41AE9B78}"/>
    <cellStyle name="Normal 174 20 2" xfId="2187" xr:uid="{4145A3E3-D51D-4EFF-A573-C25E8C0895DB}"/>
    <cellStyle name="Normal 174 20 2 2" xfId="2188" xr:uid="{82F82940-732A-4D25-B602-E891D873377C}"/>
    <cellStyle name="Normal 174 20 2 2 2" xfId="2189" xr:uid="{CF324E07-BE6C-4EFF-852A-5300550FC24B}"/>
    <cellStyle name="Normal 174 20 2 2 2 2" xfId="19896" xr:uid="{35C56C6B-E2BE-46D4-A9E9-F776ABDDCD00}"/>
    <cellStyle name="Normal 174 20 2 2 2 2 2" xfId="30245" xr:uid="{E361768B-E03C-4845-984A-4667208BE07B}"/>
    <cellStyle name="Normal 174 20 2 2 2 3" xfId="25076" xr:uid="{0D930510-DE0D-4CC2-A7C3-7CF4C7015875}"/>
    <cellStyle name="Normal 174 20 2 2 3" xfId="2190" xr:uid="{4F702007-DFA7-4DD8-BDEA-A71FC97116A6}"/>
    <cellStyle name="Normal 174 20 2 2 3 2" xfId="19897" xr:uid="{6F467C12-CD87-4A06-9A4C-A475B46E52F1}"/>
    <cellStyle name="Normal 174 20 2 2 3 2 2" xfId="30246" xr:uid="{BCCAEBB5-97AB-4B45-8E6C-6B1F4C181AE5}"/>
    <cellStyle name="Normal 174 20 2 2 3 3" xfId="25077" xr:uid="{587D6D63-8CA3-4384-A139-844E1BC90655}"/>
    <cellStyle name="Normal 174 20 2 2 4" xfId="19895" xr:uid="{33F62DE4-543C-44E3-96B9-FA8A9C28B830}"/>
    <cellStyle name="Normal 174 20 2 2 4 2" xfId="30244" xr:uid="{B29853AD-DE3B-47AB-A194-0C7BE6309E7C}"/>
    <cellStyle name="Normal 174 20 2 2 5" xfId="25075" xr:uid="{F839097F-2350-4519-A4F2-95E27483C974}"/>
    <cellStyle name="Normal 174 20 2 3" xfId="2191" xr:uid="{1AEFDDD5-CFF5-44AC-BD21-90A30B1500E3}"/>
    <cellStyle name="Normal 174 20 2 3 2" xfId="19898" xr:uid="{BE0354E5-E470-4727-B680-4BC436648C10}"/>
    <cellStyle name="Normal 174 20 2 3 2 2" xfId="30247" xr:uid="{AA10B2FC-842F-4DCD-9CB4-14A4FFEB8586}"/>
    <cellStyle name="Normal 174 20 2 3 3" xfId="25078" xr:uid="{63E5E876-FC98-4240-B6C9-35C4022C5A16}"/>
    <cellStyle name="Normal 174 20 2 4" xfId="2192" xr:uid="{01BF0EBB-44FA-44C0-8A1E-D66059F7E86F}"/>
    <cellStyle name="Normal 174 20 2 4 2" xfId="19899" xr:uid="{A043135D-9FEA-435B-B96B-05338DB3FDF2}"/>
    <cellStyle name="Normal 174 20 2 4 2 2" xfId="30248" xr:uid="{9D4007F9-E39D-490F-9195-A6C9C8E8AAF6}"/>
    <cellStyle name="Normal 174 20 2 4 3" xfId="25079" xr:uid="{4ED3FA3E-A0CC-4380-9D2E-8BC86164A919}"/>
    <cellStyle name="Normal 174 20 2 5" xfId="19894" xr:uid="{34AEE940-C7F8-472E-9F40-6D6F91823BFE}"/>
    <cellStyle name="Normal 174 20 2 5 2" xfId="30243" xr:uid="{5C5A0297-61E0-4BBF-9E7D-637216273446}"/>
    <cellStyle name="Normal 174 20 2 6" xfId="25074" xr:uid="{323A6B76-AA9E-4D4F-8C5D-502A9213F7F3}"/>
    <cellStyle name="Normal 174 20 3" xfId="2193" xr:uid="{6BBBA69B-EF67-4257-B4B9-AFC76206E2F2}"/>
    <cellStyle name="Normal 174 20 3 2" xfId="2194" xr:uid="{6AA33FF2-FE7D-46B4-9794-5DF3BCBE80DB}"/>
    <cellStyle name="Normal 174 20 3 2 2" xfId="19901" xr:uid="{E60E9377-0BAB-454C-B798-49A856E804C8}"/>
    <cellStyle name="Normal 174 20 3 2 2 2" xfId="30250" xr:uid="{4DC0930E-47EB-46A9-B807-9D1493AED77A}"/>
    <cellStyle name="Normal 174 20 3 2 3" xfId="25081" xr:uid="{FD42E8AE-ABCE-4597-B14D-83445CDF0378}"/>
    <cellStyle name="Normal 174 20 3 3" xfId="2195" xr:uid="{B4BF754B-FAB6-4A79-AD5F-A5BA7E93EE41}"/>
    <cellStyle name="Normal 174 20 3 3 2" xfId="19902" xr:uid="{B43D7DE0-4063-413B-9A0F-6A93F9CC7BCD}"/>
    <cellStyle name="Normal 174 20 3 3 2 2" xfId="30251" xr:uid="{B4DB56D8-B363-43DA-B055-DACA2FDA2B08}"/>
    <cellStyle name="Normal 174 20 3 3 3" xfId="25082" xr:uid="{28CE732A-DC94-4137-B48F-E5D585931BBB}"/>
    <cellStyle name="Normal 174 20 3 4" xfId="19900" xr:uid="{175F4A26-9515-451C-A780-CC81AE1DE959}"/>
    <cellStyle name="Normal 174 20 3 4 2" xfId="30249" xr:uid="{34D163D2-9571-4B16-992A-8CFB7BF4D794}"/>
    <cellStyle name="Normal 174 20 3 5" xfId="25080" xr:uid="{3EB808BF-5711-41E8-BEFE-47CBA9F2ED9C}"/>
    <cellStyle name="Normal 174 20 4" xfId="2196" xr:uid="{CE371823-E163-4BDC-AB21-DAB915151D1D}"/>
    <cellStyle name="Normal 174 20 4 2" xfId="19903" xr:uid="{AF325D79-A5B9-4BB7-9801-954B46AFB8B9}"/>
    <cellStyle name="Normal 174 20 4 2 2" xfId="30252" xr:uid="{8C4F4F21-C221-467F-BAA6-952BC628F6EB}"/>
    <cellStyle name="Normal 174 20 4 3" xfId="25083" xr:uid="{CF2DBDF2-4230-4B7D-9828-9BD4E1DC1B32}"/>
    <cellStyle name="Normal 174 20 5" xfId="2197" xr:uid="{7935D17B-5858-4AEA-A4D2-EC543810A1BB}"/>
    <cellStyle name="Normal 174 20 5 2" xfId="19904" xr:uid="{976C8F3C-703A-461B-9AB6-DAD416F1A68F}"/>
    <cellStyle name="Normal 174 20 5 2 2" xfId="30253" xr:uid="{60D5E5DA-5DA1-4665-952F-833D79097A24}"/>
    <cellStyle name="Normal 174 20 5 3" xfId="25084" xr:uid="{2C93A021-EB70-4FEE-9347-6B6EE833898C}"/>
    <cellStyle name="Normal 174 20 6" xfId="19893" xr:uid="{A77B6478-9BBB-4E89-86F1-8B6C3AF4109F}"/>
    <cellStyle name="Normal 174 20 6 2" xfId="30242" xr:uid="{4E4EAC4E-B4AA-40C5-B6B9-465312E5B92C}"/>
    <cellStyle name="Normal 174 20 7" xfId="25073" xr:uid="{26E8CA73-1FE0-4541-8771-B1B66F74EE45}"/>
    <cellStyle name="Normal 174 21" xfId="2198" xr:uid="{F7EEE8BC-3D1C-43B9-98CB-F736B420A3BD}"/>
    <cellStyle name="Normal 174 21 2" xfId="2199" xr:uid="{13E3EF55-D973-4B84-B74C-C9BD04B83617}"/>
    <cellStyle name="Normal 174 21 2 2" xfId="2200" xr:uid="{F3AD3F08-FCA0-4876-899F-A865DB861388}"/>
    <cellStyle name="Normal 174 21 2 2 2" xfId="2201" xr:uid="{5F57C5A7-6F66-4C52-99CB-FA052F4F39D8}"/>
    <cellStyle name="Normal 174 21 2 2 2 2" xfId="19908" xr:uid="{CC648897-44E5-4A6F-B914-87412C067A49}"/>
    <cellStyle name="Normal 174 21 2 2 2 2 2" xfId="30257" xr:uid="{5243531F-3AA2-44BF-B545-CEEDD909E6D7}"/>
    <cellStyle name="Normal 174 21 2 2 2 3" xfId="25088" xr:uid="{77897808-047E-44FF-9B33-E22FF199D2D8}"/>
    <cellStyle name="Normal 174 21 2 2 3" xfId="2202" xr:uid="{2C2A03BB-9F3D-4A38-967C-E055CDB485C2}"/>
    <cellStyle name="Normal 174 21 2 2 3 2" xfId="19909" xr:uid="{D8DFDD8F-EA78-40A0-81CD-E4287D5C417F}"/>
    <cellStyle name="Normal 174 21 2 2 3 2 2" xfId="30258" xr:uid="{19DF639C-45B3-4CE4-9A73-250D5B88543F}"/>
    <cellStyle name="Normal 174 21 2 2 3 3" xfId="25089" xr:uid="{A3372FD9-F6C4-4933-8740-D543436948D2}"/>
    <cellStyle name="Normal 174 21 2 2 4" xfId="19907" xr:uid="{28C9507E-FAFF-43D2-BF4F-3632F4FBC93C}"/>
    <cellStyle name="Normal 174 21 2 2 4 2" xfId="30256" xr:uid="{897FECD0-5838-4980-B61F-2F79D494FE56}"/>
    <cellStyle name="Normal 174 21 2 2 5" xfId="25087" xr:uid="{56589592-5F9E-4E49-B298-6CAEB4255F4B}"/>
    <cellStyle name="Normal 174 21 2 3" xfId="2203" xr:uid="{1DC63C6E-CE38-4949-AD82-5100AA18F8BF}"/>
    <cellStyle name="Normal 174 21 2 3 2" xfId="19910" xr:uid="{BAADECAD-E239-4164-9D9C-CF406BC92D69}"/>
    <cellStyle name="Normal 174 21 2 3 2 2" xfId="30259" xr:uid="{22AC3DEE-41F1-4867-9E9C-AE1B03A8BD1E}"/>
    <cellStyle name="Normal 174 21 2 3 3" xfId="25090" xr:uid="{C583C0A0-1799-4909-A684-FD26FE92963E}"/>
    <cellStyle name="Normal 174 21 2 4" xfId="2204" xr:uid="{3A30086B-677A-4919-AD90-5E7661F44D4A}"/>
    <cellStyle name="Normal 174 21 2 4 2" xfId="19911" xr:uid="{F16DE9E8-A6DE-4EFD-998D-030D20854D8D}"/>
    <cellStyle name="Normal 174 21 2 4 2 2" xfId="30260" xr:uid="{FFADFB2E-03F3-4FF9-9DE5-8A87AA6515B7}"/>
    <cellStyle name="Normal 174 21 2 4 3" xfId="25091" xr:uid="{4D409181-7566-4262-9B06-8406143AABA8}"/>
    <cellStyle name="Normal 174 21 2 5" xfId="19906" xr:uid="{FABF3097-1B40-40C4-BC91-59ECC990CE57}"/>
    <cellStyle name="Normal 174 21 2 5 2" xfId="30255" xr:uid="{71109497-203E-4435-8A56-9A15D783E4AA}"/>
    <cellStyle name="Normal 174 21 2 6" xfId="25086" xr:uid="{2B646FA4-3B59-4C76-B6A5-EAFC6071DD46}"/>
    <cellStyle name="Normal 174 21 3" xfId="2205" xr:uid="{9A13C7F4-039D-4F95-BEE7-B3DBF79525A3}"/>
    <cellStyle name="Normal 174 21 3 2" xfId="2206" xr:uid="{9787579F-B6A3-4ABE-B381-1CAE8D3F8F3B}"/>
    <cellStyle name="Normal 174 21 3 2 2" xfId="19913" xr:uid="{2192E958-B82F-42A2-BA8E-6EA546E4873B}"/>
    <cellStyle name="Normal 174 21 3 2 2 2" xfId="30262" xr:uid="{0D840422-F4B0-47A3-AEC7-E859E14F4AAA}"/>
    <cellStyle name="Normal 174 21 3 2 3" xfId="25093" xr:uid="{F6B64A79-28C1-4218-8A4B-825DE792B510}"/>
    <cellStyle name="Normal 174 21 3 3" xfId="2207" xr:uid="{95960675-54CA-4506-BC43-066B85B3B526}"/>
    <cellStyle name="Normal 174 21 3 3 2" xfId="19914" xr:uid="{E50CE4F6-CBB8-4E52-9E45-0CEA201A4975}"/>
    <cellStyle name="Normal 174 21 3 3 2 2" xfId="30263" xr:uid="{C16A3B5C-BA0F-4079-8E1D-7B9ABD793407}"/>
    <cellStyle name="Normal 174 21 3 3 3" xfId="25094" xr:uid="{2F6D70B9-EBC7-400F-BC25-3B00AA505A36}"/>
    <cellStyle name="Normal 174 21 3 4" xfId="19912" xr:uid="{5CEA6E7F-E021-4E11-82F8-6AB5B5D104E4}"/>
    <cellStyle name="Normal 174 21 3 4 2" xfId="30261" xr:uid="{153ED289-ABE2-4D00-9498-DA7A34303F15}"/>
    <cellStyle name="Normal 174 21 3 5" xfId="25092" xr:uid="{B564A871-0B77-46CA-B13A-6854850B91B7}"/>
    <cellStyle name="Normal 174 21 4" xfId="2208" xr:uid="{7CF23A4E-1F19-4410-A3EC-C2464D0CDB11}"/>
    <cellStyle name="Normal 174 21 4 2" xfId="19915" xr:uid="{922E54E9-A22D-41BF-9DD2-76B2BFAC6842}"/>
    <cellStyle name="Normal 174 21 4 2 2" xfId="30264" xr:uid="{16932443-A480-4AD3-97CB-D3D3D30010B7}"/>
    <cellStyle name="Normal 174 21 4 3" xfId="25095" xr:uid="{A4A2FFFB-05A3-4519-A9F8-14926E1C2206}"/>
    <cellStyle name="Normal 174 21 5" xfId="2209" xr:uid="{6AC6B0E5-9694-4D71-9293-1E232AC47513}"/>
    <cellStyle name="Normal 174 21 5 2" xfId="19916" xr:uid="{B75998F2-B7DC-4192-8E61-FB50464FC7BB}"/>
    <cellStyle name="Normal 174 21 5 2 2" xfId="30265" xr:uid="{F97E8BEF-E375-4848-92CA-315AD877551D}"/>
    <cellStyle name="Normal 174 21 5 3" xfId="25096" xr:uid="{A6232A2D-F74F-4B58-BA0F-A689982F4D55}"/>
    <cellStyle name="Normal 174 21 6" xfId="19905" xr:uid="{15B26AB8-D28E-420E-9C80-CB3010607425}"/>
    <cellStyle name="Normal 174 21 6 2" xfId="30254" xr:uid="{A6589E22-1E13-4F06-AD82-C4C2431607B4}"/>
    <cellStyle name="Normal 174 21 7" xfId="25085" xr:uid="{C8E3EE53-A987-4CCA-9731-0345EBFEAA31}"/>
    <cellStyle name="Normal 174 22" xfId="2210" xr:uid="{CD23A936-DCEA-4F58-A01D-62595B4DEA5B}"/>
    <cellStyle name="Normal 174 22 2" xfId="2211" xr:uid="{BA71E8B1-8646-4DF2-8854-34AA12DF1F5A}"/>
    <cellStyle name="Normal 174 22 2 2" xfId="2212" xr:uid="{706B80B9-869A-4E42-83AE-E10D2E0D599D}"/>
    <cellStyle name="Normal 174 22 2 2 2" xfId="2213" xr:uid="{499487BC-4C4A-42BB-B321-B98D669DEA59}"/>
    <cellStyle name="Normal 174 22 2 2 2 2" xfId="19920" xr:uid="{1196D812-4E09-437D-ADA8-3FE3C4635559}"/>
    <cellStyle name="Normal 174 22 2 2 2 2 2" xfId="30269" xr:uid="{457A5E4D-F275-4C84-8F95-69B3092A1EDB}"/>
    <cellStyle name="Normal 174 22 2 2 2 3" xfId="25100" xr:uid="{F307289F-54AA-46FF-96BF-D500C1FB0C00}"/>
    <cellStyle name="Normal 174 22 2 2 3" xfId="2214" xr:uid="{0B8F5CFA-BF98-4FB3-B2FA-16C385CA8D23}"/>
    <cellStyle name="Normal 174 22 2 2 3 2" xfId="19921" xr:uid="{42E8317B-E4DD-4653-9459-EC39C94A4356}"/>
    <cellStyle name="Normal 174 22 2 2 3 2 2" xfId="30270" xr:uid="{44BC1615-1C22-4E2A-B91A-02244AFA42D8}"/>
    <cellStyle name="Normal 174 22 2 2 3 3" xfId="25101" xr:uid="{724D33B2-1C5A-4F9F-8F81-22B58357DA28}"/>
    <cellStyle name="Normal 174 22 2 2 4" xfId="19919" xr:uid="{697118CC-44D5-4FC9-B0FF-85FC9F93FCCF}"/>
    <cellStyle name="Normal 174 22 2 2 4 2" xfId="30268" xr:uid="{8B243FB5-1D06-4DAE-A93F-6BE9145E85DF}"/>
    <cellStyle name="Normal 174 22 2 2 5" xfId="25099" xr:uid="{B319181A-2E1E-412B-8885-569CD6FCFCF5}"/>
    <cellStyle name="Normal 174 22 2 3" xfId="2215" xr:uid="{2E15B930-64B6-4A3D-8F8C-2577CACCC265}"/>
    <cellStyle name="Normal 174 22 2 3 2" xfId="19922" xr:uid="{6AC959F3-E82F-4D1F-AEE6-952F6781422A}"/>
    <cellStyle name="Normal 174 22 2 3 2 2" xfId="30271" xr:uid="{535A7B30-44EC-4F6C-8789-FA5200FD71CD}"/>
    <cellStyle name="Normal 174 22 2 3 3" xfId="25102" xr:uid="{E27F7067-FEB1-458B-9E9E-03A0C25025FE}"/>
    <cellStyle name="Normal 174 22 2 4" xfId="2216" xr:uid="{3657DC98-A679-4A03-A71B-941599343F70}"/>
    <cellStyle name="Normal 174 22 2 4 2" xfId="19923" xr:uid="{260FEB2A-FAF6-48E4-925A-3EF018D5A2F7}"/>
    <cellStyle name="Normal 174 22 2 4 2 2" xfId="30272" xr:uid="{13D61D9B-14C4-4981-8495-45EC4A8E7254}"/>
    <cellStyle name="Normal 174 22 2 4 3" xfId="25103" xr:uid="{85B9465A-651A-42AB-A8D0-9A63648A0E5D}"/>
    <cellStyle name="Normal 174 22 2 5" xfId="19918" xr:uid="{77B3815A-7961-4E8A-9AA6-F2CA0EF0902B}"/>
    <cellStyle name="Normal 174 22 2 5 2" xfId="30267" xr:uid="{413FE0FF-4C5A-45F9-AB33-91F3A6153728}"/>
    <cellStyle name="Normal 174 22 2 6" xfId="25098" xr:uid="{DFCFC547-9872-4D49-B0B2-BF2C76AFBE58}"/>
    <cellStyle name="Normal 174 22 3" xfId="2217" xr:uid="{B62DF61C-B044-4644-BA7B-1B1213EC7D4E}"/>
    <cellStyle name="Normal 174 22 3 2" xfId="2218" xr:uid="{149752CB-2367-42C9-842B-791B963FE20C}"/>
    <cellStyle name="Normal 174 22 3 2 2" xfId="19925" xr:uid="{6885084E-77AA-41E2-BC30-150EF238200A}"/>
    <cellStyle name="Normal 174 22 3 2 2 2" xfId="30274" xr:uid="{AE1E4340-7149-445D-B5C7-F1E1A22EFEB9}"/>
    <cellStyle name="Normal 174 22 3 2 3" xfId="25105" xr:uid="{23802CAC-237C-457F-BF50-E66C4FF024EA}"/>
    <cellStyle name="Normal 174 22 3 3" xfId="2219" xr:uid="{E03161FD-F8EB-4201-88C8-A3E887ED7754}"/>
    <cellStyle name="Normal 174 22 3 3 2" xfId="19926" xr:uid="{0D659884-3DB0-41DE-8EAC-401719B26CD8}"/>
    <cellStyle name="Normal 174 22 3 3 2 2" xfId="30275" xr:uid="{E069C942-921B-4370-BBFE-7500F9554895}"/>
    <cellStyle name="Normal 174 22 3 3 3" xfId="25106" xr:uid="{339CABA7-2E59-4B42-A2A4-0EAE1CC0D3D4}"/>
    <cellStyle name="Normal 174 22 3 4" xfId="19924" xr:uid="{78BB1BF0-4D50-480F-946D-66DE82018119}"/>
    <cellStyle name="Normal 174 22 3 4 2" xfId="30273" xr:uid="{BF354A5A-E8DA-4E79-B167-07FDB4C93EEA}"/>
    <cellStyle name="Normal 174 22 3 5" xfId="25104" xr:uid="{4695EB04-809A-4D83-8C9C-BA62B0E0E61D}"/>
    <cellStyle name="Normal 174 22 4" xfId="2220" xr:uid="{875C3385-134C-4271-854A-73BB4D8DF78F}"/>
    <cellStyle name="Normal 174 22 4 2" xfId="19927" xr:uid="{6504D38D-F45E-48AA-8506-579D8771C920}"/>
    <cellStyle name="Normal 174 22 4 2 2" xfId="30276" xr:uid="{542A5996-E17F-4301-B060-67D587362483}"/>
    <cellStyle name="Normal 174 22 4 3" xfId="25107" xr:uid="{6ED71D11-6783-420F-9482-1647D97BF696}"/>
    <cellStyle name="Normal 174 22 5" xfId="2221" xr:uid="{23510297-92C3-4230-9A06-875D7395DC81}"/>
    <cellStyle name="Normal 174 22 5 2" xfId="19928" xr:uid="{B85F0078-82C8-4A12-A174-CB2CB733A08A}"/>
    <cellStyle name="Normal 174 22 5 2 2" xfId="30277" xr:uid="{5961C5C6-D26C-43C9-961B-7744CDFC4B68}"/>
    <cellStyle name="Normal 174 22 5 3" xfId="25108" xr:uid="{A7BC7D40-CF92-402E-8ABA-DF1AE473ED87}"/>
    <cellStyle name="Normal 174 22 6" xfId="19917" xr:uid="{76E84E70-40A4-4285-9DA2-C41043C7AD16}"/>
    <cellStyle name="Normal 174 22 6 2" xfId="30266" xr:uid="{AAA879D3-A605-45F0-98C9-A196510778AA}"/>
    <cellStyle name="Normal 174 22 7" xfId="25097" xr:uid="{1B28ACDD-A56C-483E-8FE9-01FDCA757501}"/>
    <cellStyle name="Normal 174 23" xfId="2222" xr:uid="{C2B01DF2-A721-4873-8DD5-760591828048}"/>
    <cellStyle name="Normal 174 23 2" xfId="2223" xr:uid="{F0B3D4F2-CC28-42E9-9914-2735008339EC}"/>
    <cellStyle name="Normal 174 23 2 2" xfId="2224" xr:uid="{C2013365-3C6C-4A18-9D46-6C5AC0A9E73F}"/>
    <cellStyle name="Normal 174 23 2 2 2" xfId="2225" xr:uid="{2DCAD1BE-45D4-4BCC-8148-4311D30131AB}"/>
    <cellStyle name="Normal 174 23 2 2 2 2" xfId="19932" xr:uid="{783D1B6C-C915-48D4-BEF0-456065093259}"/>
    <cellStyle name="Normal 174 23 2 2 2 2 2" xfId="30281" xr:uid="{B46E14D9-B6BD-42C3-8710-F8F53676386E}"/>
    <cellStyle name="Normal 174 23 2 2 2 3" xfId="25112" xr:uid="{6AF87833-9530-427F-A7FF-FB4BEC9323A7}"/>
    <cellStyle name="Normal 174 23 2 2 3" xfId="2226" xr:uid="{F35F911E-5693-487B-8AEE-9C9847E97A4B}"/>
    <cellStyle name="Normal 174 23 2 2 3 2" xfId="19933" xr:uid="{1BE8D575-A04A-4224-A632-94E3BE815E21}"/>
    <cellStyle name="Normal 174 23 2 2 3 2 2" xfId="30282" xr:uid="{3F9F2B1A-79BE-4A0C-B06A-04E87C20D566}"/>
    <cellStyle name="Normal 174 23 2 2 3 3" xfId="25113" xr:uid="{0B9D04F0-D800-44DE-82DD-DC1A44BFA3F7}"/>
    <cellStyle name="Normal 174 23 2 2 4" xfId="19931" xr:uid="{608517C6-4A99-4BCA-B02E-F271DC85C4B8}"/>
    <cellStyle name="Normal 174 23 2 2 4 2" xfId="30280" xr:uid="{F5C087E6-B5F7-48D9-9CC8-B6961A2A9CF9}"/>
    <cellStyle name="Normal 174 23 2 2 5" xfId="25111" xr:uid="{F5627AD0-26D0-494F-9741-FDC89336B121}"/>
    <cellStyle name="Normal 174 23 2 3" xfId="2227" xr:uid="{E784F26F-895E-4EAA-995C-89646A89930A}"/>
    <cellStyle name="Normal 174 23 2 3 2" xfId="19934" xr:uid="{4F109CFE-6DA6-46C6-ABE3-41B761F84EC3}"/>
    <cellStyle name="Normal 174 23 2 3 2 2" xfId="30283" xr:uid="{EEF7CCEC-2614-4CC9-A73B-1FD752C96D6A}"/>
    <cellStyle name="Normal 174 23 2 3 3" xfId="25114" xr:uid="{4F7F736F-05F1-4D67-9373-EBB5567C4691}"/>
    <cellStyle name="Normal 174 23 2 4" xfId="2228" xr:uid="{608F5DB3-FA44-4EF1-970E-6A50DB09696D}"/>
    <cellStyle name="Normal 174 23 2 4 2" xfId="19935" xr:uid="{1D2466EF-56F1-4AC0-82B5-FD3C52A376EC}"/>
    <cellStyle name="Normal 174 23 2 4 2 2" xfId="30284" xr:uid="{149B8E6A-8174-4839-B627-D628906DB4B4}"/>
    <cellStyle name="Normal 174 23 2 4 3" xfId="25115" xr:uid="{D5E779CE-AD9D-4744-83EB-49592A1E9E9E}"/>
    <cellStyle name="Normal 174 23 2 5" xfId="19930" xr:uid="{06ED7838-1C76-4A5E-8FB1-8770E9EDC497}"/>
    <cellStyle name="Normal 174 23 2 5 2" xfId="30279" xr:uid="{E593DEC8-A8C9-4213-9125-A822904ACEC9}"/>
    <cellStyle name="Normal 174 23 2 6" xfId="25110" xr:uid="{CD655373-CB28-44F6-8886-4A81247B31EA}"/>
    <cellStyle name="Normal 174 23 3" xfId="2229" xr:uid="{5B2580FC-24F7-42E6-95E7-684191DCE8A0}"/>
    <cellStyle name="Normal 174 23 3 2" xfId="2230" xr:uid="{27FC8969-4260-4D29-B447-2D73C0F09359}"/>
    <cellStyle name="Normal 174 23 3 2 2" xfId="19937" xr:uid="{D689184B-0B9F-4A70-A456-E2B16263C273}"/>
    <cellStyle name="Normal 174 23 3 2 2 2" xfId="30286" xr:uid="{F700D1E7-9859-4FBC-B7D2-795BDC5B1854}"/>
    <cellStyle name="Normal 174 23 3 2 3" xfId="25117" xr:uid="{CC2E08B8-16E3-4AA2-AE91-B5D5A5B475D0}"/>
    <cellStyle name="Normal 174 23 3 3" xfId="2231" xr:uid="{61847DEF-7B32-4E87-B416-393244B99807}"/>
    <cellStyle name="Normal 174 23 3 3 2" xfId="19938" xr:uid="{ACDCD797-7A21-488B-9FD0-3D9F8242B6FB}"/>
    <cellStyle name="Normal 174 23 3 3 2 2" xfId="30287" xr:uid="{BDA7AEDA-BB61-4814-9D4D-E983D4343A3C}"/>
    <cellStyle name="Normal 174 23 3 3 3" xfId="25118" xr:uid="{619FF322-D738-470A-8F0B-56E1BEA28A55}"/>
    <cellStyle name="Normal 174 23 3 4" xfId="19936" xr:uid="{548A134F-D720-4F6D-BAF4-1010B8C44675}"/>
    <cellStyle name="Normal 174 23 3 4 2" xfId="30285" xr:uid="{CF8F3009-DE29-4964-A6BF-649FACE683A9}"/>
    <cellStyle name="Normal 174 23 3 5" xfId="25116" xr:uid="{DDB161F8-AD03-4488-BBA1-A24272144303}"/>
    <cellStyle name="Normal 174 23 4" xfId="2232" xr:uid="{81521259-DF41-4ADA-8721-A7EAA207CBD0}"/>
    <cellStyle name="Normal 174 23 4 2" xfId="19939" xr:uid="{5AFF2B01-192B-4716-B905-0EFD4BAE6061}"/>
    <cellStyle name="Normal 174 23 4 2 2" xfId="30288" xr:uid="{A14AD305-BDD7-49A7-85E4-ADBA450C298C}"/>
    <cellStyle name="Normal 174 23 4 3" xfId="25119" xr:uid="{248BC2DD-C52A-4D65-A751-26E59158A579}"/>
    <cellStyle name="Normal 174 23 5" xfId="2233" xr:uid="{8740B495-2556-485F-B43E-0B0927DEF78F}"/>
    <cellStyle name="Normal 174 23 5 2" xfId="19940" xr:uid="{D5F78287-676E-421E-A110-E7985F2D9FFF}"/>
    <cellStyle name="Normal 174 23 5 2 2" xfId="30289" xr:uid="{132F3433-6A94-47CA-A8A5-87A086C15CD5}"/>
    <cellStyle name="Normal 174 23 5 3" xfId="25120" xr:uid="{47C0AF2E-A117-4FA4-AB87-06D1EBA16802}"/>
    <cellStyle name="Normal 174 23 6" xfId="19929" xr:uid="{E6C394EF-F50A-4F6E-AF78-224C4118834C}"/>
    <cellStyle name="Normal 174 23 6 2" xfId="30278" xr:uid="{B057D36D-32B0-4399-AB69-CD617E495546}"/>
    <cellStyle name="Normal 174 23 7" xfId="25109" xr:uid="{C31A67C3-7F47-4BBC-B6C2-C5ADEB2B1866}"/>
    <cellStyle name="Normal 174 24" xfId="2234" xr:uid="{8B97C75C-A592-46FD-8119-CBAE4A0DFF71}"/>
    <cellStyle name="Normal 174 24 2" xfId="2235" xr:uid="{989DA005-433B-48DF-9CE2-F2F252B047CD}"/>
    <cellStyle name="Normal 174 24 2 2" xfId="2236" xr:uid="{84C0A32A-BE01-4ADC-BCD1-3ADB645E4E6B}"/>
    <cellStyle name="Normal 174 24 2 2 2" xfId="19943" xr:uid="{275771D6-5720-400D-A877-AF01F3799EEF}"/>
    <cellStyle name="Normal 174 24 2 2 2 2" xfId="30292" xr:uid="{0D758C45-D6E1-4A64-874C-781CEE7DAD41}"/>
    <cellStyle name="Normal 174 24 2 2 3" xfId="25123" xr:uid="{98AE3BB9-5944-4E29-B7BC-5B6F98B6AD63}"/>
    <cellStyle name="Normal 174 24 2 3" xfId="2237" xr:uid="{75EAB953-E189-4310-8DAC-B8CA30E280AC}"/>
    <cellStyle name="Normal 174 24 2 3 2" xfId="19944" xr:uid="{0404CACA-F55E-4042-BBCA-336DBA4DC3DB}"/>
    <cellStyle name="Normal 174 24 2 3 2 2" xfId="30293" xr:uid="{1D55DD4F-9CB8-4C92-8EC5-06527178304E}"/>
    <cellStyle name="Normal 174 24 2 3 3" xfId="25124" xr:uid="{038FCADE-A065-4A2E-B094-98FCFB7A0618}"/>
    <cellStyle name="Normal 174 24 2 4" xfId="19942" xr:uid="{AFC6D635-8AC3-4180-986A-29514059E7E9}"/>
    <cellStyle name="Normal 174 24 2 4 2" xfId="30291" xr:uid="{AD151723-6D1B-487D-83D0-AF4D534BCB51}"/>
    <cellStyle name="Normal 174 24 2 5" xfId="25122" xr:uid="{24CDA22D-0EB2-4FBD-8215-C4CB97AB462F}"/>
    <cellStyle name="Normal 174 24 3" xfId="2238" xr:uid="{95356BFA-221B-4C97-8B36-C0AB0998B354}"/>
    <cellStyle name="Normal 174 24 3 2" xfId="19945" xr:uid="{D848C015-7FE6-4B4A-AC22-6B960CDDEBDC}"/>
    <cellStyle name="Normal 174 24 3 2 2" xfId="30294" xr:uid="{7191A278-9B81-48AE-9399-8459102E4BA5}"/>
    <cellStyle name="Normal 174 24 3 3" xfId="25125" xr:uid="{08815D7C-DD58-4EEB-B881-768FBBA36A09}"/>
    <cellStyle name="Normal 174 24 4" xfId="2239" xr:uid="{53206D59-37E2-482D-9074-A95761704D72}"/>
    <cellStyle name="Normal 174 24 4 2" xfId="19946" xr:uid="{E3F7405B-1D64-45DB-8A52-AF973D098F34}"/>
    <cellStyle name="Normal 174 24 4 2 2" xfId="30295" xr:uid="{1E5C09A1-65E1-48AC-938D-213DFD7F140A}"/>
    <cellStyle name="Normal 174 24 4 3" xfId="25126" xr:uid="{5F355D0F-1597-4E0C-B1E1-1C71A0870450}"/>
    <cellStyle name="Normal 174 24 5" xfId="19941" xr:uid="{C2E93CF4-1449-420D-ADD4-B92CDA405348}"/>
    <cellStyle name="Normal 174 24 5 2" xfId="30290" xr:uid="{1A40DCDD-6114-4DDC-98B6-F13B754DE16E}"/>
    <cellStyle name="Normal 174 24 6" xfId="25121" xr:uid="{CA30D53C-4F33-4C96-AFA2-13317F88763D}"/>
    <cellStyle name="Normal 174 25" xfId="2240" xr:uid="{8A02DC75-E3C5-4E69-89E5-10E2A4997C24}"/>
    <cellStyle name="Normal 174 25 2" xfId="2241" xr:uid="{894C4C6D-EDE8-4948-BA84-D2C4DF7CC75E}"/>
    <cellStyle name="Normal 174 25 2 2" xfId="19948" xr:uid="{A639A29C-6C5C-4EAE-A64B-5410F4A1932F}"/>
    <cellStyle name="Normal 174 25 2 2 2" xfId="30297" xr:uid="{ACFB6FFC-F5F1-422D-9667-77F76EA9E314}"/>
    <cellStyle name="Normal 174 25 2 3" xfId="25128" xr:uid="{80E3031B-1FF2-43F7-B23E-FA3389EC6ED3}"/>
    <cellStyle name="Normal 174 25 3" xfId="2242" xr:uid="{3C838F2D-A454-4095-BACC-4EA4511A3007}"/>
    <cellStyle name="Normal 174 25 3 2" xfId="19949" xr:uid="{48A61208-4D75-410B-8E57-E53C677D63C9}"/>
    <cellStyle name="Normal 174 25 3 2 2" xfId="30298" xr:uid="{13E51F7D-5C66-4BA9-9D20-603CC7A89D87}"/>
    <cellStyle name="Normal 174 25 3 3" xfId="25129" xr:uid="{F4F3BA21-FC20-48DB-A38A-30C5708B4567}"/>
    <cellStyle name="Normal 174 25 4" xfId="19947" xr:uid="{876F3ED3-91C1-4036-B41D-3B03992FBE1C}"/>
    <cellStyle name="Normal 174 25 4 2" xfId="30296" xr:uid="{2DE09E1D-7385-4B8F-A202-E0F4AD29B4E6}"/>
    <cellStyle name="Normal 174 25 5" xfId="25127" xr:uid="{E3DB8A19-300B-4931-948E-45A8395D0EBE}"/>
    <cellStyle name="Normal 174 26" xfId="2243" xr:uid="{4F91D635-D88E-43CB-8856-04E7779657AF}"/>
    <cellStyle name="Normal 174 26 2" xfId="19950" xr:uid="{275D0219-0E6A-4328-BB6A-ECD55FE6B8B4}"/>
    <cellStyle name="Normal 174 26 2 2" xfId="30299" xr:uid="{237A2FCD-9948-4C3C-A491-7B09D247A664}"/>
    <cellStyle name="Normal 174 26 3" xfId="25130" xr:uid="{6DFB79F8-51F8-43BD-8127-245C36FA62E9}"/>
    <cellStyle name="Normal 174 27" xfId="2244" xr:uid="{003D330D-C5A8-4092-9C8A-1FF1B34CA37C}"/>
    <cellStyle name="Normal 174 27 2" xfId="19951" xr:uid="{B473F10B-7739-4C48-90BC-B4C377204AE3}"/>
    <cellStyle name="Normal 174 27 2 2" xfId="30300" xr:uid="{1C10DF66-4F91-47DA-86D8-A8AB8C5B5656}"/>
    <cellStyle name="Normal 174 27 3" xfId="25131" xr:uid="{F5736FEA-340F-4AE3-A4EF-BAC365781DAA}"/>
    <cellStyle name="Normal 174 28" xfId="19544" xr:uid="{26D22A93-9A91-42A4-B7F1-8BF936582BDC}"/>
    <cellStyle name="Normal 174 28 2" xfId="29893" xr:uid="{1B72A90C-252C-425C-8618-D671F3293938}"/>
    <cellStyle name="Normal 174 29" xfId="24724" xr:uid="{2B205255-8964-4CD6-BED4-4D07EBE5A51E}"/>
    <cellStyle name="Normal 174 3" xfId="2245" xr:uid="{03862969-1052-49AA-BADE-48618CCDCD00}"/>
    <cellStyle name="Normal 174 3 10" xfId="2246" xr:uid="{F8726AA8-C812-4A2F-8A02-C3784DC5674C}"/>
    <cellStyle name="Normal 174 3 10 2" xfId="2247" xr:uid="{C660673F-32A9-4749-ACE6-0E265BF5EB8E}"/>
    <cellStyle name="Normal 174 3 10 2 2" xfId="2248" xr:uid="{7B83BCE0-C468-44FE-8676-6DE863DECE66}"/>
    <cellStyle name="Normal 174 3 10 2 2 2" xfId="2249" xr:uid="{03D64BE2-99A3-46F8-9404-926B5E6572AC}"/>
    <cellStyle name="Normal 174 3 10 2 2 2 2" xfId="19956" xr:uid="{FD741D8C-08FD-42E2-B52A-DDD5D0942637}"/>
    <cellStyle name="Normal 174 3 10 2 2 2 2 2" xfId="30305" xr:uid="{79EE0E07-F8D7-4B54-94FC-A03963F1B671}"/>
    <cellStyle name="Normal 174 3 10 2 2 2 3" xfId="25136" xr:uid="{108363B6-B568-4EDC-93B1-87426DF49ADF}"/>
    <cellStyle name="Normal 174 3 10 2 2 3" xfId="2250" xr:uid="{2A023F0A-5942-431E-A441-4F6D617989BA}"/>
    <cellStyle name="Normal 174 3 10 2 2 3 2" xfId="19957" xr:uid="{0343AA7D-2C60-4A7B-B61F-88FC3F1603AF}"/>
    <cellStyle name="Normal 174 3 10 2 2 3 2 2" xfId="30306" xr:uid="{E80C2CAC-736E-4A1C-8D5F-848E051E8FA5}"/>
    <cellStyle name="Normal 174 3 10 2 2 3 3" xfId="25137" xr:uid="{AED42E7E-98A5-43DB-96FF-39895F51004D}"/>
    <cellStyle name="Normal 174 3 10 2 2 4" xfId="19955" xr:uid="{DF8481A6-67C7-4D05-B930-2ED037869C77}"/>
    <cellStyle name="Normal 174 3 10 2 2 4 2" xfId="30304" xr:uid="{39AAE815-BC67-4659-97FF-F9FFD344DC87}"/>
    <cellStyle name="Normal 174 3 10 2 2 5" xfId="25135" xr:uid="{A8ADEE00-9FAE-4008-89E1-6E0F68D1BD36}"/>
    <cellStyle name="Normal 174 3 10 2 3" xfId="2251" xr:uid="{30887744-6C79-4E11-8D93-E790696DBAD9}"/>
    <cellStyle name="Normal 174 3 10 2 3 2" xfId="19958" xr:uid="{A94CFE75-921B-4625-A623-F047C090F00E}"/>
    <cellStyle name="Normal 174 3 10 2 3 2 2" xfId="30307" xr:uid="{E21D381A-737C-40C6-97A2-E6D0C5DC4024}"/>
    <cellStyle name="Normal 174 3 10 2 3 3" xfId="25138" xr:uid="{A30ABA5E-11D3-4BD3-9267-0745EB55BD57}"/>
    <cellStyle name="Normal 174 3 10 2 4" xfId="2252" xr:uid="{7E9955B4-ED00-465F-8A95-BF727D55850E}"/>
    <cellStyle name="Normal 174 3 10 2 4 2" xfId="19959" xr:uid="{E01A3797-CAFA-4C68-A57F-6F5AC931C740}"/>
    <cellStyle name="Normal 174 3 10 2 4 2 2" xfId="30308" xr:uid="{74962B0F-A247-469F-97A6-61AC1113DA8A}"/>
    <cellStyle name="Normal 174 3 10 2 4 3" xfId="25139" xr:uid="{6737B94E-ADFB-47B0-B971-2BB9F95167AD}"/>
    <cellStyle name="Normal 174 3 10 2 5" xfId="19954" xr:uid="{802F6B34-237E-4B42-91AD-298909F31750}"/>
    <cellStyle name="Normal 174 3 10 2 5 2" xfId="30303" xr:uid="{4041F3F8-975A-4625-BF6F-B5E14AAB162D}"/>
    <cellStyle name="Normal 174 3 10 2 6" xfId="25134" xr:uid="{F73A8415-4EA9-4555-8291-7AC891DD8F13}"/>
    <cellStyle name="Normal 174 3 10 3" xfId="2253" xr:uid="{36F72A58-9AFB-401A-81A7-421C107CA186}"/>
    <cellStyle name="Normal 174 3 10 3 2" xfId="2254" xr:uid="{FA1719A4-A1C9-4851-B15F-0AE4462D2799}"/>
    <cellStyle name="Normal 174 3 10 3 2 2" xfId="19961" xr:uid="{DA055C9F-04A2-42D7-9FDD-14377FE068FB}"/>
    <cellStyle name="Normal 174 3 10 3 2 2 2" xfId="30310" xr:uid="{11ADA68F-9D21-47E9-A835-383469C248B6}"/>
    <cellStyle name="Normal 174 3 10 3 2 3" xfId="25141" xr:uid="{79388BE0-C7F1-49D6-9448-4DF47D34C1CB}"/>
    <cellStyle name="Normal 174 3 10 3 3" xfId="2255" xr:uid="{41E19A59-D9AD-4AB0-8066-5248C8C4DF3F}"/>
    <cellStyle name="Normal 174 3 10 3 3 2" xfId="19962" xr:uid="{A7F64A53-2835-408E-B164-FA5A88094D36}"/>
    <cellStyle name="Normal 174 3 10 3 3 2 2" xfId="30311" xr:uid="{D72A828B-62E0-4C2C-AEB8-A2CBAB235B8D}"/>
    <cellStyle name="Normal 174 3 10 3 3 3" xfId="25142" xr:uid="{70A91353-D394-4804-9891-598C796965DA}"/>
    <cellStyle name="Normal 174 3 10 3 4" xfId="19960" xr:uid="{00734CD6-4368-47D1-9483-ECE28B1DC65E}"/>
    <cellStyle name="Normal 174 3 10 3 4 2" xfId="30309" xr:uid="{E2E04228-EDB8-4256-AD08-0BEBFF8EEBAD}"/>
    <cellStyle name="Normal 174 3 10 3 5" xfId="25140" xr:uid="{4FDECA2D-70A0-4518-A092-5F533A816583}"/>
    <cellStyle name="Normal 174 3 10 4" xfId="2256" xr:uid="{EFED3B4B-1571-41FA-A8FC-73AC7722B2EE}"/>
    <cellStyle name="Normal 174 3 10 4 2" xfId="19963" xr:uid="{82E649B1-495B-4FB8-8E47-3A9C6AA7074E}"/>
    <cellStyle name="Normal 174 3 10 4 2 2" xfId="30312" xr:uid="{696091D7-65F7-40E8-B94A-1CE514D9B7F5}"/>
    <cellStyle name="Normal 174 3 10 4 3" xfId="25143" xr:uid="{1752764D-70BC-48FB-BCC8-4A8FF47B6C59}"/>
    <cellStyle name="Normal 174 3 10 5" xfId="2257" xr:uid="{E0199BD9-5371-4D81-BD0D-7A34218BEA38}"/>
    <cellStyle name="Normal 174 3 10 5 2" xfId="19964" xr:uid="{32EAEBEC-04A9-4A70-AD67-84380629ACA6}"/>
    <cellStyle name="Normal 174 3 10 5 2 2" xfId="30313" xr:uid="{131ECE25-D1DD-4441-9CB8-E36507C6A566}"/>
    <cellStyle name="Normal 174 3 10 5 3" xfId="25144" xr:uid="{5C247C13-680B-4E14-8A08-2304EC0B1AA9}"/>
    <cellStyle name="Normal 174 3 10 6" xfId="19953" xr:uid="{312C001D-141D-4DF3-83C8-46B2680B8552}"/>
    <cellStyle name="Normal 174 3 10 6 2" xfId="30302" xr:uid="{B2035AED-C17E-4BE3-8C93-75679D30340B}"/>
    <cellStyle name="Normal 174 3 10 7" xfId="25133" xr:uid="{4AF19D2C-2F72-4495-87A2-76C59274F9FF}"/>
    <cellStyle name="Normal 174 3 11" xfId="2258" xr:uid="{FFD95C5F-CEEC-432F-A603-B3D3A383A9E0}"/>
    <cellStyle name="Normal 174 3 11 2" xfId="2259" xr:uid="{F82C343C-5678-466A-910F-D8EF0A613C70}"/>
    <cellStyle name="Normal 174 3 11 2 2" xfId="2260" xr:uid="{1E6A03F0-234E-4F45-859E-54E547333F36}"/>
    <cellStyle name="Normal 174 3 11 2 2 2" xfId="2261" xr:uid="{42AEE5CA-CB15-4FCE-91C0-75BB32943751}"/>
    <cellStyle name="Normal 174 3 11 2 2 2 2" xfId="19968" xr:uid="{0F55303B-BB79-48C6-A88A-82E1F91A3BDB}"/>
    <cellStyle name="Normal 174 3 11 2 2 2 2 2" xfId="30317" xr:uid="{763DA0D4-6139-460A-ABCE-A33CF935EF91}"/>
    <cellStyle name="Normal 174 3 11 2 2 2 3" xfId="25148" xr:uid="{FC108735-ADD7-411D-82FD-ADF2E413BE3F}"/>
    <cellStyle name="Normal 174 3 11 2 2 3" xfId="2262" xr:uid="{E138FC0E-6DB4-4AE7-A7FF-CFE5CED917CD}"/>
    <cellStyle name="Normal 174 3 11 2 2 3 2" xfId="19969" xr:uid="{ADD0A086-A3DB-4254-A951-0C6FBC32169D}"/>
    <cellStyle name="Normal 174 3 11 2 2 3 2 2" xfId="30318" xr:uid="{2DF1B468-BC8F-457B-BB71-8D81F7658075}"/>
    <cellStyle name="Normal 174 3 11 2 2 3 3" xfId="25149" xr:uid="{B87E8380-5F86-4765-BA02-9D55587EAB62}"/>
    <cellStyle name="Normal 174 3 11 2 2 4" xfId="19967" xr:uid="{942058B9-D653-4014-AF15-CEDA6C6966CE}"/>
    <cellStyle name="Normal 174 3 11 2 2 4 2" xfId="30316" xr:uid="{46B8A30D-32EB-4260-AEAE-BF1FF726E8A4}"/>
    <cellStyle name="Normal 174 3 11 2 2 5" xfId="25147" xr:uid="{E0DC6411-459A-4223-9CE1-E6E017EFE310}"/>
    <cellStyle name="Normal 174 3 11 2 3" xfId="2263" xr:uid="{262E816D-FCF8-407B-A368-D29A2C9664F4}"/>
    <cellStyle name="Normal 174 3 11 2 3 2" xfId="19970" xr:uid="{6C3A946F-F086-419D-98D1-895D5ACA3FBF}"/>
    <cellStyle name="Normal 174 3 11 2 3 2 2" xfId="30319" xr:uid="{D9B77D83-ECC9-4882-894B-146E0EC61C13}"/>
    <cellStyle name="Normal 174 3 11 2 3 3" xfId="25150" xr:uid="{5873EB9A-2D72-4CD8-9D3C-7D252BE023E2}"/>
    <cellStyle name="Normal 174 3 11 2 4" xfId="2264" xr:uid="{2F967E80-0638-4EE6-BEFC-FE62CAC786D9}"/>
    <cellStyle name="Normal 174 3 11 2 4 2" xfId="19971" xr:uid="{1265D245-4DCF-4ADB-9E70-E0BFE3C3CFBF}"/>
    <cellStyle name="Normal 174 3 11 2 4 2 2" xfId="30320" xr:uid="{C6FD1048-2CD1-4F16-AA20-83CF01733179}"/>
    <cellStyle name="Normal 174 3 11 2 4 3" xfId="25151" xr:uid="{52CCC1A1-E263-4E04-ABF6-AE09639F866E}"/>
    <cellStyle name="Normal 174 3 11 2 5" xfId="19966" xr:uid="{D23A1A5C-2781-406D-9C9A-78E7E39FDCC5}"/>
    <cellStyle name="Normal 174 3 11 2 5 2" xfId="30315" xr:uid="{E40AD427-CF06-4536-AD96-2C299408968E}"/>
    <cellStyle name="Normal 174 3 11 2 6" xfId="25146" xr:uid="{F1E35942-D913-4C10-A4E4-C02705F493BD}"/>
    <cellStyle name="Normal 174 3 11 3" xfId="2265" xr:uid="{ACA5349D-DB2F-439F-ADC0-A6BDA7C6AEB3}"/>
    <cellStyle name="Normal 174 3 11 3 2" xfId="2266" xr:uid="{010F9327-ACB5-46DA-87FF-E90967A7B0FD}"/>
    <cellStyle name="Normal 174 3 11 3 2 2" xfId="19973" xr:uid="{A8B43702-6DE2-49F9-B8BB-5D314EE25138}"/>
    <cellStyle name="Normal 174 3 11 3 2 2 2" xfId="30322" xr:uid="{A9DD3150-AD94-4B30-A96C-F36B620F5812}"/>
    <cellStyle name="Normal 174 3 11 3 2 3" xfId="25153" xr:uid="{C8795029-DD85-4196-8C61-AB475D55B92D}"/>
    <cellStyle name="Normal 174 3 11 3 3" xfId="2267" xr:uid="{2A1DE50B-B301-4866-BA60-2838F663DFCF}"/>
    <cellStyle name="Normal 174 3 11 3 3 2" xfId="19974" xr:uid="{3AC9DF7A-B873-430C-9034-AD7CF15B2F7C}"/>
    <cellStyle name="Normal 174 3 11 3 3 2 2" xfId="30323" xr:uid="{F51C242A-65A6-4C9C-90C7-809191B5A4F8}"/>
    <cellStyle name="Normal 174 3 11 3 3 3" xfId="25154" xr:uid="{56AFE20C-0B00-4A4F-BD1E-0A148E777E65}"/>
    <cellStyle name="Normal 174 3 11 3 4" xfId="19972" xr:uid="{75D22A82-81BA-4652-8789-38A56907E8B0}"/>
    <cellStyle name="Normal 174 3 11 3 4 2" xfId="30321" xr:uid="{106A2053-1082-4AAB-ABAC-B670BA8B5AA0}"/>
    <cellStyle name="Normal 174 3 11 3 5" xfId="25152" xr:uid="{DF5567AD-69B4-4805-9FCF-526C1D12951F}"/>
    <cellStyle name="Normal 174 3 11 4" xfId="2268" xr:uid="{A7DDCEF4-2830-4562-B034-833979336DFD}"/>
    <cellStyle name="Normal 174 3 11 4 2" xfId="19975" xr:uid="{796DCE69-E7D6-4A1E-B57E-BEC0DEAA100A}"/>
    <cellStyle name="Normal 174 3 11 4 2 2" xfId="30324" xr:uid="{C1BC7B87-BCCE-4C6A-B728-2AC09F724D83}"/>
    <cellStyle name="Normal 174 3 11 4 3" xfId="25155" xr:uid="{3E93727C-4E84-4070-AD74-0B9BF2439066}"/>
    <cellStyle name="Normal 174 3 11 5" xfId="2269" xr:uid="{9E7CB927-E23F-43D9-AC4F-4280615234FF}"/>
    <cellStyle name="Normal 174 3 11 5 2" xfId="19976" xr:uid="{8B94AEA9-B002-4C87-8CF5-AEE954850862}"/>
    <cellStyle name="Normal 174 3 11 5 2 2" xfId="30325" xr:uid="{E6894B78-6190-460E-8059-EDAD2EBBE677}"/>
    <cellStyle name="Normal 174 3 11 5 3" xfId="25156" xr:uid="{14D03117-127A-4B62-8F41-54873E6DDC61}"/>
    <cellStyle name="Normal 174 3 11 6" xfId="19965" xr:uid="{FF981FEF-E26C-424F-975A-0DF1A5D954ED}"/>
    <cellStyle name="Normal 174 3 11 6 2" xfId="30314" xr:uid="{30F4FF8D-A035-482B-8CFC-D2B73D75D596}"/>
    <cellStyle name="Normal 174 3 11 7" xfId="25145" xr:uid="{7F324BC0-ADEB-4579-B812-95681B573A6B}"/>
    <cellStyle name="Normal 174 3 12" xfId="2270" xr:uid="{A52FD6EF-40B9-4D50-BFC1-6E4479048CA2}"/>
    <cellStyle name="Normal 174 3 12 2" xfId="2271" xr:uid="{5816389B-3FE4-4689-8CD8-EBD21E4ED7EA}"/>
    <cellStyle name="Normal 174 3 12 2 2" xfId="2272" xr:uid="{0E204621-866D-4EEE-8757-80A0D4903D91}"/>
    <cellStyle name="Normal 174 3 12 2 2 2" xfId="2273" xr:uid="{33EF11CF-8068-4443-A82A-84CF39A38543}"/>
    <cellStyle name="Normal 174 3 12 2 2 2 2" xfId="19980" xr:uid="{EA2C2EF9-EF34-447D-83BB-68846F5008C9}"/>
    <cellStyle name="Normal 174 3 12 2 2 2 2 2" xfId="30329" xr:uid="{B4DD80C0-0671-4474-B167-7B8434C97B6C}"/>
    <cellStyle name="Normal 174 3 12 2 2 2 3" xfId="25160" xr:uid="{8CE65AFC-90F9-4FEA-A92A-FE40417E7954}"/>
    <cellStyle name="Normal 174 3 12 2 2 3" xfId="2274" xr:uid="{DC250FB9-AFCF-41DF-9536-85C1C67114FB}"/>
    <cellStyle name="Normal 174 3 12 2 2 3 2" xfId="19981" xr:uid="{3DAD9EE9-4D6E-4BFB-974D-B6367B89536B}"/>
    <cellStyle name="Normal 174 3 12 2 2 3 2 2" xfId="30330" xr:uid="{4117CC5D-96C8-48B2-8625-0B0EB1F70DA7}"/>
    <cellStyle name="Normal 174 3 12 2 2 3 3" xfId="25161" xr:uid="{F3B9D64F-F0C9-43D8-A871-863EBB48279E}"/>
    <cellStyle name="Normal 174 3 12 2 2 4" xfId="19979" xr:uid="{A0F24DB9-6066-4001-94C6-F382456CA896}"/>
    <cellStyle name="Normal 174 3 12 2 2 4 2" xfId="30328" xr:uid="{A3F43DD6-5AFE-4D1A-B8C9-50D3C5AB7F1E}"/>
    <cellStyle name="Normal 174 3 12 2 2 5" xfId="25159" xr:uid="{A41A7FFD-E300-445A-B1F3-A3AD33ABDCA0}"/>
    <cellStyle name="Normal 174 3 12 2 3" xfId="2275" xr:uid="{427922C9-A272-4004-A205-FCF2C0FD382A}"/>
    <cellStyle name="Normal 174 3 12 2 3 2" xfId="19982" xr:uid="{C7E99135-DED4-4968-B92B-A7A774632F74}"/>
    <cellStyle name="Normal 174 3 12 2 3 2 2" xfId="30331" xr:uid="{B6D012CA-B00B-4E8C-86C2-C2405AD57801}"/>
    <cellStyle name="Normal 174 3 12 2 3 3" xfId="25162" xr:uid="{B7EAA789-91AC-4A7E-8FA7-7932FF1A9C81}"/>
    <cellStyle name="Normal 174 3 12 2 4" xfId="2276" xr:uid="{5F90DB56-B647-45D7-BA4B-2BDF377C563F}"/>
    <cellStyle name="Normal 174 3 12 2 4 2" xfId="19983" xr:uid="{B820D00E-1065-4757-BA9F-B29B967A5ED4}"/>
    <cellStyle name="Normal 174 3 12 2 4 2 2" xfId="30332" xr:uid="{59086D92-C827-4A98-B352-066DDB420952}"/>
    <cellStyle name="Normal 174 3 12 2 4 3" xfId="25163" xr:uid="{3AF21BCF-6FFC-45BC-918D-93154E6A440C}"/>
    <cellStyle name="Normal 174 3 12 2 5" xfId="19978" xr:uid="{7334C18A-8FF1-420C-BC08-218754FB40AB}"/>
    <cellStyle name="Normal 174 3 12 2 5 2" xfId="30327" xr:uid="{47956E44-7C71-4970-9D68-1BD8641A0F12}"/>
    <cellStyle name="Normal 174 3 12 2 6" xfId="25158" xr:uid="{BDBDA0A0-A40D-4DF8-B6C1-A328ABFCCC28}"/>
    <cellStyle name="Normal 174 3 12 3" xfId="2277" xr:uid="{8CD67DEF-3464-4146-970B-BF393D58D1FC}"/>
    <cellStyle name="Normal 174 3 12 3 2" xfId="2278" xr:uid="{339A5212-5E5F-4E51-BED9-571859F0617E}"/>
    <cellStyle name="Normal 174 3 12 3 2 2" xfId="19985" xr:uid="{1BAA4CC3-14A9-43B2-A2B6-0F9504B91D71}"/>
    <cellStyle name="Normal 174 3 12 3 2 2 2" xfId="30334" xr:uid="{5AFD99ED-A87A-48D7-8CE2-EDFFFF062933}"/>
    <cellStyle name="Normal 174 3 12 3 2 3" xfId="25165" xr:uid="{1AB4E91D-2D93-460B-9D36-BCA904C61EDE}"/>
    <cellStyle name="Normal 174 3 12 3 3" xfId="2279" xr:uid="{93ABA426-6E7D-4B58-808E-DCA35676BA24}"/>
    <cellStyle name="Normal 174 3 12 3 3 2" xfId="19986" xr:uid="{BF4CF86F-ED57-43E3-BA0D-9AF9B653A76D}"/>
    <cellStyle name="Normal 174 3 12 3 3 2 2" xfId="30335" xr:uid="{2541C005-A88A-4C1C-9133-69D28A01D28B}"/>
    <cellStyle name="Normal 174 3 12 3 3 3" xfId="25166" xr:uid="{6FEBB87D-B1DD-4B4B-B1AC-92977D3E6E82}"/>
    <cellStyle name="Normal 174 3 12 3 4" xfId="19984" xr:uid="{778CAF5C-9171-42CE-9DBD-9C0722B5E5D0}"/>
    <cellStyle name="Normal 174 3 12 3 4 2" xfId="30333" xr:uid="{021E3A07-FCF8-4BDC-A178-94F9E0DB76BA}"/>
    <cellStyle name="Normal 174 3 12 3 5" xfId="25164" xr:uid="{375AF90B-8CA5-4A9E-AF65-78FE6CE3DA96}"/>
    <cellStyle name="Normal 174 3 12 4" xfId="2280" xr:uid="{3B1840F2-1422-42A7-866E-73EA767B19CE}"/>
    <cellStyle name="Normal 174 3 12 4 2" xfId="19987" xr:uid="{FA0588A9-3DA9-4159-B1B2-1EBB422E4311}"/>
    <cellStyle name="Normal 174 3 12 4 2 2" xfId="30336" xr:uid="{7FA13AB2-19EA-4074-86A7-D698363BD6A8}"/>
    <cellStyle name="Normal 174 3 12 4 3" xfId="25167" xr:uid="{8D4BA6DA-4043-48B8-8772-7BED50FC628C}"/>
    <cellStyle name="Normal 174 3 12 5" xfId="2281" xr:uid="{2AF593E4-7F1A-43D5-BA2E-D5DBCC0B90ED}"/>
    <cellStyle name="Normal 174 3 12 5 2" xfId="19988" xr:uid="{34452FD9-8B08-45ED-AD96-D13B78960160}"/>
    <cellStyle name="Normal 174 3 12 5 2 2" xfId="30337" xr:uid="{5D17A52F-8735-4BA8-B5CD-09EA078D926C}"/>
    <cellStyle name="Normal 174 3 12 5 3" xfId="25168" xr:uid="{130AFAD5-724C-4980-9596-782BCD817E27}"/>
    <cellStyle name="Normal 174 3 12 6" xfId="19977" xr:uid="{3C916BF4-59F7-4475-8844-96E39D7D86CB}"/>
    <cellStyle name="Normal 174 3 12 6 2" xfId="30326" xr:uid="{FEF16DAF-CB53-4872-925F-439A3A9C0433}"/>
    <cellStyle name="Normal 174 3 12 7" xfId="25157" xr:uid="{64DB4B7E-317E-4B10-B94C-FB1CDAD09BD3}"/>
    <cellStyle name="Normal 174 3 13" xfId="2282" xr:uid="{7C952135-E2DB-4767-9D2B-4B22FFE6E4E0}"/>
    <cellStyle name="Normal 174 3 13 2" xfId="2283" xr:uid="{A7637C09-52B2-4F14-A1D6-A1AC694DA964}"/>
    <cellStyle name="Normal 174 3 13 2 2" xfId="2284" xr:uid="{D0E67570-A683-4D4C-994F-7E6C00510FC5}"/>
    <cellStyle name="Normal 174 3 13 2 2 2" xfId="2285" xr:uid="{6977D20B-7509-405C-9E93-EA2B78A039A4}"/>
    <cellStyle name="Normal 174 3 13 2 2 2 2" xfId="19992" xr:uid="{5BCA4350-D7A1-4828-B8DA-885B569D408B}"/>
    <cellStyle name="Normal 174 3 13 2 2 2 2 2" xfId="30341" xr:uid="{8C862D38-D43C-46E5-806D-28B58954EF23}"/>
    <cellStyle name="Normal 174 3 13 2 2 2 3" xfId="25172" xr:uid="{D7726040-1D4C-4E61-89D2-A96FF0C73FDB}"/>
    <cellStyle name="Normal 174 3 13 2 2 3" xfId="2286" xr:uid="{F3563C53-7D79-49FD-8D79-DA2254C42A4B}"/>
    <cellStyle name="Normal 174 3 13 2 2 3 2" xfId="19993" xr:uid="{B6EBEB33-B8E0-4DA3-B3BF-B504E8AD87A0}"/>
    <cellStyle name="Normal 174 3 13 2 2 3 2 2" xfId="30342" xr:uid="{E45896F0-668C-4A40-A37A-844A2458D2FD}"/>
    <cellStyle name="Normal 174 3 13 2 2 3 3" xfId="25173" xr:uid="{7E3220C8-2E3A-4DB3-8CFF-1856B18043BB}"/>
    <cellStyle name="Normal 174 3 13 2 2 4" xfId="19991" xr:uid="{6CB06342-9533-4C16-8DD8-064E8B18EE5D}"/>
    <cellStyle name="Normal 174 3 13 2 2 4 2" xfId="30340" xr:uid="{A763BB5F-C937-4F07-AA56-645048F0E43D}"/>
    <cellStyle name="Normal 174 3 13 2 2 5" xfId="25171" xr:uid="{38304E64-6E8D-471C-A3AE-BB4FBFAF3683}"/>
    <cellStyle name="Normal 174 3 13 2 3" xfId="2287" xr:uid="{CAD8E5E5-F3AE-4DB2-B204-10D02C576FD1}"/>
    <cellStyle name="Normal 174 3 13 2 3 2" xfId="19994" xr:uid="{6A67B2AF-CAB1-42E5-BCE1-192B5B18FB11}"/>
    <cellStyle name="Normal 174 3 13 2 3 2 2" xfId="30343" xr:uid="{1FD6D4F0-2008-4925-B6B4-B94E654AE743}"/>
    <cellStyle name="Normal 174 3 13 2 3 3" xfId="25174" xr:uid="{6F3AB47B-9062-4C30-BE30-286F7C16A4B9}"/>
    <cellStyle name="Normal 174 3 13 2 4" xfId="2288" xr:uid="{70067880-05DE-424A-A1A9-B14935BBB4B5}"/>
    <cellStyle name="Normal 174 3 13 2 4 2" xfId="19995" xr:uid="{1D54C762-AD03-42C3-A0EE-1D6D477CBA6D}"/>
    <cellStyle name="Normal 174 3 13 2 4 2 2" xfId="30344" xr:uid="{EBB06A09-C2D5-464E-B98B-1984346F58EF}"/>
    <cellStyle name="Normal 174 3 13 2 4 3" xfId="25175" xr:uid="{187BFB90-ACF3-44B5-A3AC-7EA25F337706}"/>
    <cellStyle name="Normal 174 3 13 2 5" xfId="19990" xr:uid="{0772486B-E9FF-4F0C-B01E-C15E6DC954B1}"/>
    <cellStyle name="Normal 174 3 13 2 5 2" xfId="30339" xr:uid="{D1E6C361-894C-4E6F-BE53-54FC529605EF}"/>
    <cellStyle name="Normal 174 3 13 2 6" xfId="25170" xr:uid="{10181B27-6501-4085-98BA-E66D16E0FEF2}"/>
    <cellStyle name="Normal 174 3 13 3" xfId="2289" xr:uid="{1EA50B58-558D-4A5A-8046-002A60164971}"/>
    <cellStyle name="Normal 174 3 13 3 2" xfId="2290" xr:uid="{9F945D0C-5914-4E2D-ACB7-66BB75B02E8D}"/>
    <cellStyle name="Normal 174 3 13 3 2 2" xfId="19997" xr:uid="{0FB3104E-DFFA-4FE4-8DD7-BF99DB75EC1D}"/>
    <cellStyle name="Normal 174 3 13 3 2 2 2" xfId="30346" xr:uid="{275C5330-3CD5-4DAC-99E1-ECA72D67B198}"/>
    <cellStyle name="Normal 174 3 13 3 2 3" xfId="25177" xr:uid="{3B1F6693-5D0A-4AF2-9D66-47D98F0A2C88}"/>
    <cellStyle name="Normal 174 3 13 3 3" xfId="2291" xr:uid="{22741FD2-E65E-4C47-9C23-AD880AF3BEA5}"/>
    <cellStyle name="Normal 174 3 13 3 3 2" xfId="19998" xr:uid="{73FE6C06-0011-4151-BB8A-D33854F76EB3}"/>
    <cellStyle name="Normal 174 3 13 3 3 2 2" xfId="30347" xr:uid="{A2D40A78-34FE-45F5-AE6C-DD4924170506}"/>
    <cellStyle name="Normal 174 3 13 3 3 3" xfId="25178" xr:uid="{219D3048-9FD2-4270-878B-A308FF15F908}"/>
    <cellStyle name="Normal 174 3 13 3 4" xfId="19996" xr:uid="{700D5B49-CE8C-499F-801B-0CCDAF5FDCD7}"/>
    <cellStyle name="Normal 174 3 13 3 4 2" xfId="30345" xr:uid="{C7D251A6-3350-438D-849C-6B11E570E16D}"/>
    <cellStyle name="Normal 174 3 13 3 5" xfId="25176" xr:uid="{61161570-AFBA-4C08-970B-C4126931BEBD}"/>
    <cellStyle name="Normal 174 3 13 4" xfId="2292" xr:uid="{4ECF64F1-68F2-4579-826D-9A8A49A7433B}"/>
    <cellStyle name="Normal 174 3 13 4 2" xfId="19999" xr:uid="{9523EB3F-2E5E-4990-80EA-68E7DFD0F829}"/>
    <cellStyle name="Normal 174 3 13 4 2 2" xfId="30348" xr:uid="{D340666E-12F9-4EA4-BB7B-084EB8F04413}"/>
    <cellStyle name="Normal 174 3 13 4 3" xfId="25179" xr:uid="{72A81D4E-6987-4D0D-A8A3-77C78511C025}"/>
    <cellStyle name="Normal 174 3 13 5" xfId="2293" xr:uid="{934B35C6-46F9-4FAE-8CFF-607EB328B7AB}"/>
    <cellStyle name="Normal 174 3 13 5 2" xfId="20000" xr:uid="{1BF2ADAC-F296-42EB-B4A3-2456D0EFB5B8}"/>
    <cellStyle name="Normal 174 3 13 5 2 2" xfId="30349" xr:uid="{31707532-B971-469D-B6D5-18C6A48C1FCA}"/>
    <cellStyle name="Normal 174 3 13 5 3" xfId="25180" xr:uid="{4F41E7E2-823B-403D-8278-1EF8B9847CEF}"/>
    <cellStyle name="Normal 174 3 13 6" xfId="19989" xr:uid="{3AF0BED1-8B24-42CD-A07E-178DF7FAF102}"/>
    <cellStyle name="Normal 174 3 13 6 2" xfId="30338" xr:uid="{FE842979-AB2D-4AF3-8D86-CDAC2DC47891}"/>
    <cellStyle name="Normal 174 3 13 7" xfId="25169" xr:uid="{F9FC9B7F-DB88-47F4-89DC-59B2BBB8457A}"/>
    <cellStyle name="Normal 174 3 14" xfId="2294" xr:uid="{AB84804F-F368-40CB-B6D9-8921EE4F28D7}"/>
    <cellStyle name="Normal 174 3 14 2" xfId="2295" xr:uid="{D02B0136-3451-4A7F-BAC3-25D90AA05910}"/>
    <cellStyle name="Normal 174 3 14 2 2" xfId="2296" xr:uid="{482D8130-CCFE-41B6-8B23-82EFB6E9E0A9}"/>
    <cellStyle name="Normal 174 3 14 2 2 2" xfId="2297" xr:uid="{AA939334-2337-491F-B66B-50B270143334}"/>
    <cellStyle name="Normal 174 3 14 2 2 2 2" xfId="20004" xr:uid="{7FBDE416-C118-4E4F-BF70-997ED4823BA3}"/>
    <cellStyle name="Normal 174 3 14 2 2 2 2 2" xfId="30353" xr:uid="{A0B18C93-E143-4373-BDAE-03C7365194E5}"/>
    <cellStyle name="Normal 174 3 14 2 2 2 3" xfId="25184" xr:uid="{17D56E22-4471-4AF0-B759-481BC7DE3ED2}"/>
    <cellStyle name="Normal 174 3 14 2 2 3" xfId="2298" xr:uid="{49BC3FDB-2926-44CD-A171-2BAA9EDE701A}"/>
    <cellStyle name="Normal 174 3 14 2 2 3 2" xfId="20005" xr:uid="{08B9BCAA-7AFA-459C-95ED-72BD302AFBAB}"/>
    <cellStyle name="Normal 174 3 14 2 2 3 2 2" xfId="30354" xr:uid="{02158DF8-C572-4E11-8755-8EE34D71B63A}"/>
    <cellStyle name="Normal 174 3 14 2 2 3 3" xfId="25185" xr:uid="{7232B9BC-217F-400E-A403-C61E11E707C0}"/>
    <cellStyle name="Normal 174 3 14 2 2 4" xfId="20003" xr:uid="{5229E224-F25C-4538-B7B5-5E2879E1110F}"/>
    <cellStyle name="Normal 174 3 14 2 2 4 2" xfId="30352" xr:uid="{A9913A15-D626-4891-9472-DF59B0132839}"/>
    <cellStyle name="Normal 174 3 14 2 2 5" xfId="25183" xr:uid="{003AA84A-73BB-42D0-B2DC-F323DE7C2C45}"/>
    <cellStyle name="Normal 174 3 14 2 3" xfId="2299" xr:uid="{961863C5-96BD-4D74-85CB-4138567C8F93}"/>
    <cellStyle name="Normal 174 3 14 2 3 2" xfId="20006" xr:uid="{81059902-6B44-435E-A9BF-DE6070ECD052}"/>
    <cellStyle name="Normal 174 3 14 2 3 2 2" xfId="30355" xr:uid="{FBD80C2C-FE20-4CA5-A277-A06C1722ADF6}"/>
    <cellStyle name="Normal 174 3 14 2 3 3" xfId="25186" xr:uid="{29EA576C-F7D5-4B13-98C7-1DDBEBD528DC}"/>
    <cellStyle name="Normal 174 3 14 2 4" xfId="2300" xr:uid="{4061AD85-30BE-4314-A815-E2F9E898EC33}"/>
    <cellStyle name="Normal 174 3 14 2 4 2" xfId="20007" xr:uid="{34FEC116-1201-4967-94B9-CC87DF5AEECC}"/>
    <cellStyle name="Normal 174 3 14 2 4 2 2" xfId="30356" xr:uid="{D7376F2A-1DD7-4FAE-8B77-B02CEB215930}"/>
    <cellStyle name="Normal 174 3 14 2 4 3" xfId="25187" xr:uid="{C62F7FCA-6D17-431C-A1BF-01DA3D46F67A}"/>
    <cellStyle name="Normal 174 3 14 2 5" xfId="20002" xr:uid="{C68034C5-FF0F-4971-8287-9BA730B1BD6A}"/>
    <cellStyle name="Normal 174 3 14 2 5 2" xfId="30351" xr:uid="{DF9CFABB-14A1-41BB-A593-1D2DB5DAD1F4}"/>
    <cellStyle name="Normal 174 3 14 2 6" xfId="25182" xr:uid="{B3EBBD66-6722-4993-B0CD-B72FADC39FF6}"/>
    <cellStyle name="Normal 174 3 14 3" xfId="2301" xr:uid="{5A1376FF-7298-4542-80E4-82D105A2D091}"/>
    <cellStyle name="Normal 174 3 14 3 2" xfId="2302" xr:uid="{0C276974-702F-42C4-8808-C643C4D68924}"/>
    <cellStyle name="Normal 174 3 14 3 2 2" xfId="20009" xr:uid="{2AEBCD28-9521-4CB0-AD81-7AD613641307}"/>
    <cellStyle name="Normal 174 3 14 3 2 2 2" xfId="30358" xr:uid="{84F5BC90-5B80-4589-94D7-3E741AC72FDC}"/>
    <cellStyle name="Normal 174 3 14 3 2 3" xfId="25189" xr:uid="{FA5314FE-5517-4F91-A875-AC4FA984C4D4}"/>
    <cellStyle name="Normal 174 3 14 3 3" xfId="2303" xr:uid="{6F9EDAAA-6820-402B-8CFA-DD771B2530E0}"/>
    <cellStyle name="Normal 174 3 14 3 3 2" xfId="20010" xr:uid="{77D33834-A645-43D4-AEF6-6DD11F067DC1}"/>
    <cellStyle name="Normal 174 3 14 3 3 2 2" xfId="30359" xr:uid="{3C0E3A98-4984-43C4-972F-0400146F7E66}"/>
    <cellStyle name="Normal 174 3 14 3 3 3" xfId="25190" xr:uid="{A674DA3D-F64F-4E64-A059-6E5D4AE43B43}"/>
    <cellStyle name="Normal 174 3 14 3 4" xfId="20008" xr:uid="{7C8F8C97-A2BE-40CA-8572-4658AAEF9813}"/>
    <cellStyle name="Normal 174 3 14 3 4 2" xfId="30357" xr:uid="{3F842783-0AA2-48C8-A9D4-47C543967C35}"/>
    <cellStyle name="Normal 174 3 14 3 5" xfId="25188" xr:uid="{EAEE9B83-A4EA-4206-B7E6-08869CE5602E}"/>
    <cellStyle name="Normal 174 3 14 4" xfId="2304" xr:uid="{D2680D1E-CFB7-4707-9694-071D34D56D47}"/>
    <cellStyle name="Normal 174 3 14 4 2" xfId="20011" xr:uid="{C7779C18-E470-4CA1-A12E-120390B049F8}"/>
    <cellStyle name="Normal 174 3 14 4 2 2" xfId="30360" xr:uid="{2491A6AB-2ECD-4369-9C8F-2F0A238F9C1C}"/>
    <cellStyle name="Normal 174 3 14 4 3" xfId="25191" xr:uid="{F8E6AF8B-A595-4D77-9298-07906BFCA541}"/>
    <cellStyle name="Normal 174 3 14 5" xfId="2305" xr:uid="{986C953B-443F-4319-AA2C-08F63F3AD6D1}"/>
    <cellStyle name="Normal 174 3 14 5 2" xfId="20012" xr:uid="{CD6586BF-34BD-4F2F-A366-A726B2689733}"/>
    <cellStyle name="Normal 174 3 14 5 2 2" xfId="30361" xr:uid="{437C07F1-3069-4159-92E1-D225D7A58671}"/>
    <cellStyle name="Normal 174 3 14 5 3" xfId="25192" xr:uid="{BEEEBD0F-5707-4BB0-9863-975D8565AB87}"/>
    <cellStyle name="Normal 174 3 14 6" xfId="20001" xr:uid="{78047838-4098-4CEC-A238-D5119D83164E}"/>
    <cellStyle name="Normal 174 3 14 6 2" xfId="30350" xr:uid="{48A3072E-6F0A-416D-BB77-43D562482FFC}"/>
    <cellStyle name="Normal 174 3 14 7" xfId="25181" xr:uid="{792E374D-9546-4AE0-B63B-3367EDB7688C}"/>
    <cellStyle name="Normal 174 3 15" xfId="2306" xr:uid="{3BAB4F1D-5AB9-4718-A7CE-6C2934344845}"/>
    <cellStyle name="Normal 174 3 15 2" xfId="2307" xr:uid="{CC555433-271D-40FA-8C1F-0287F75C6C31}"/>
    <cellStyle name="Normal 174 3 15 2 2" xfId="2308" xr:uid="{48FF58C8-3959-40B3-801A-A8C4BCAEC1A7}"/>
    <cellStyle name="Normal 174 3 15 2 2 2" xfId="2309" xr:uid="{FF563B62-3BBB-4EAE-8450-D0CFF1AAA1ED}"/>
    <cellStyle name="Normal 174 3 15 2 2 2 2" xfId="20016" xr:uid="{7531AD64-FBBA-4EAB-8259-DE70516A8EE2}"/>
    <cellStyle name="Normal 174 3 15 2 2 2 2 2" xfId="30365" xr:uid="{58D3A184-25C0-4204-A125-7D7DDDF85A42}"/>
    <cellStyle name="Normal 174 3 15 2 2 2 3" xfId="25196" xr:uid="{B400731E-556F-47C1-B4C1-15E27149EAC6}"/>
    <cellStyle name="Normal 174 3 15 2 2 3" xfId="2310" xr:uid="{F52D0C86-C53E-4F95-ABE6-16263BBB60D7}"/>
    <cellStyle name="Normal 174 3 15 2 2 3 2" xfId="20017" xr:uid="{DFE5BEAF-F556-4A12-9982-9BDC1E8A551C}"/>
    <cellStyle name="Normal 174 3 15 2 2 3 2 2" xfId="30366" xr:uid="{72B1AF6D-4707-4529-BAA0-44AC377D844C}"/>
    <cellStyle name="Normal 174 3 15 2 2 3 3" xfId="25197" xr:uid="{7F2A91DD-FFEE-45CE-964E-0273FD93C1F6}"/>
    <cellStyle name="Normal 174 3 15 2 2 4" xfId="20015" xr:uid="{E2910268-59F9-4190-9BC7-F66A85D05060}"/>
    <cellStyle name="Normal 174 3 15 2 2 4 2" xfId="30364" xr:uid="{6D5EB445-6DEB-47F5-B464-33B34BA70669}"/>
    <cellStyle name="Normal 174 3 15 2 2 5" xfId="25195" xr:uid="{1EC64793-CF92-490A-B89D-DFC8F7B7B2C2}"/>
    <cellStyle name="Normal 174 3 15 2 3" xfId="2311" xr:uid="{BCF1248B-8CAF-4F51-8DA1-FAB071A2E1A0}"/>
    <cellStyle name="Normal 174 3 15 2 3 2" xfId="20018" xr:uid="{721E3AB4-7758-45F4-A1A1-90466F936CFC}"/>
    <cellStyle name="Normal 174 3 15 2 3 2 2" xfId="30367" xr:uid="{0588F6A1-335D-4D9D-B6F4-58EA5F7796D3}"/>
    <cellStyle name="Normal 174 3 15 2 3 3" xfId="25198" xr:uid="{02CDFCE2-B3E9-442C-ADCD-57C511B9C031}"/>
    <cellStyle name="Normal 174 3 15 2 4" xfId="2312" xr:uid="{BAFDD791-BF21-4494-A19A-7B73A42BEA6E}"/>
    <cellStyle name="Normal 174 3 15 2 4 2" xfId="20019" xr:uid="{8A68C55D-DD07-4650-8457-88708D50368E}"/>
    <cellStyle name="Normal 174 3 15 2 4 2 2" xfId="30368" xr:uid="{B02F2BC8-12F9-4487-835E-915056302D97}"/>
    <cellStyle name="Normal 174 3 15 2 4 3" xfId="25199" xr:uid="{3E0418F9-8186-4D81-B461-5952B8BBBD2C}"/>
    <cellStyle name="Normal 174 3 15 2 5" xfId="20014" xr:uid="{3FE01C49-0605-46D2-9BDE-BD0972539940}"/>
    <cellStyle name="Normal 174 3 15 2 5 2" xfId="30363" xr:uid="{4E3F5ABF-A7DC-40A0-8EA1-086A5976EEC2}"/>
    <cellStyle name="Normal 174 3 15 2 6" xfId="25194" xr:uid="{47ECC1F3-7FD0-451C-966A-74CE18370BB9}"/>
    <cellStyle name="Normal 174 3 15 3" xfId="2313" xr:uid="{2251FA77-6D67-4362-9CE8-6555AA68693E}"/>
    <cellStyle name="Normal 174 3 15 3 2" xfId="2314" xr:uid="{024BF2C4-EE49-4BE2-B769-19D55196901A}"/>
    <cellStyle name="Normal 174 3 15 3 2 2" xfId="20021" xr:uid="{1FA80FE2-A74C-4228-A655-2E4683C6AE03}"/>
    <cellStyle name="Normal 174 3 15 3 2 2 2" xfId="30370" xr:uid="{E784F705-6D7A-4477-BEA5-851B72DF6922}"/>
    <cellStyle name="Normal 174 3 15 3 2 3" xfId="25201" xr:uid="{933A1210-2CED-45FE-A2D7-B7F2AAD8D6A1}"/>
    <cellStyle name="Normal 174 3 15 3 3" xfId="2315" xr:uid="{FC057353-88BA-417D-BF16-966DF1C49EF1}"/>
    <cellStyle name="Normal 174 3 15 3 3 2" xfId="20022" xr:uid="{59EA4B16-EA65-4086-BBC3-5F46DF6D43C4}"/>
    <cellStyle name="Normal 174 3 15 3 3 2 2" xfId="30371" xr:uid="{FF918B97-B3E3-45AD-83CD-5B488C0671DB}"/>
    <cellStyle name="Normal 174 3 15 3 3 3" xfId="25202" xr:uid="{C898633B-0482-4C68-8144-567F0C710D1E}"/>
    <cellStyle name="Normal 174 3 15 3 4" xfId="20020" xr:uid="{B84D4C5A-68B9-4819-BA7A-18984010A01B}"/>
    <cellStyle name="Normal 174 3 15 3 4 2" xfId="30369" xr:uid="{0CBB1799-D74C-45ED-81ED-E6E6822283E9}"/>
    <cellStyle name="Normal 174 3 15 3 5" xfId="25200" xr:uid="{5075CCBD-6BA2-4744-B52E-92B555D85E98}"/>
    <cellStyle name="Normal 174 3 15 4" xfId="2316" xr:uid="{2A82988B-DF90-4EF7-AD4C-6B4263027810}"/>
    <cellStyle name="Normal 174 3 15 4 2" xfId="20023" xr:uid="{27D05D62-A7ED-4732-9303-A6C2EEB91C15}"/>
    <cellStyle name="Normal 174 3 15 4 2 2" xfId="30372" xr:uid="{6D5FE791-70F7-43A6-A3E1-E8B494CE6A6D}"/>
    <cellStyle name="Normal 174 3 15 4 3" xfId="25203" xr:uid="{D0D6AB4C-C3CC-428F-9377-B84A1C8E7A5C}"/>
    <cellStyle name="Normal 174 3 15 5" xfId="2317" xr:uid="{17FADEC2-CC68-4610-8333-225B859AC559}"/>
    <cellStyle name="Normal 174 3 15 5 2" xfId="20024" xr:uid="{C56397F6-C8DA-4250-860E-C1A1A5FB613B}"/>
    <cellStyle name="Normal 174 3 15 5 2 2" xfId="30373" xr:uid="{619181F7-735E-42D3-A5FF-B21D323B13AF}"/>
    <cellStyle name="Normal 174 3 15 5 3" xfId="25204" xr:uid="{BD78F873-235A-4E48-B9A2-1CB057A3D185}"/>
    <cellStyle name="Normal 174 3 15 6" xfId="20013" xr:uid="{10170EA7-C569-4599-87A9-ADB356406693}"/>
    <cellStyle name="Normal 174 3 15 6 2" xfId="30362" xr:uid="{460328EF-AF33-4950-9CB6-1C0D3432BD44}"/>
    <cellStyle name="Normal 174 3 15 7" xfId="25193" xr:uid="{EE189C17-13C7-476E-BA38-B63B2DCD46EA}"/>
    <cellStyle name="Normal 174 3 16" xfId="2318" xr:uid="{5B269DF6-F7C4-4C52-8F08-938AAADB8B6B}"/>
    <cellStyle name="Normal 174 3 16 2" xfId="2319" xr:uid="{4944FBF6-223C-4F13-B062-CC660B229DA1}"/>
    <cellStyle name="Normal 174 3 16 2 2" xfId="2320" xr:uid="{5A8CC14F-9DED-4CE1-8346-4CBC6AB31E18}"/>
    <cellStyle name="Normal 174 3 16 2 2 2" xfId="2321" xr:uid="{5CC604C4-39B3-4482-8889-37E1E4DF34A9}"/>
    <cellStyle name="Normal 174 3 16 2 2 2 2" xfId="20028" xr:uid="{53EFDF04-6A88-4EA9-8CB7-571A55BD2D4E}"/>
    <cellStyle name="Normal 174 3 16 2 2 2 2 2" xfId="30377" xr:uid="{9059A580-8B57-470B-8B03-2D17AB091F84}"/>
    <cellStyle name="Normal 174 3 16 2 2 2 3" xfId="25208" xr:uid="{628DED2C-AA8A-4405-9CA0-87EB2F9DAD73}"/>
    <cellStyle name="Normal 174 3 16 2 2 3" xfId="2322" xr:uid="{E78D27F4-DDCD-49C7-A4B3-376A751A2333}"/>
    <cellStyle name="Normal 174 3 16 2 2 3 2" xfId="20029" xr:uid="{E641CDB6-1E02-4E41-A03B-9C98ACE6E509}"/>
    <cellStyle name="Normal 174 3 16 2 2 3 2 2" xfId="30378" xr:uid="{B6BD8FDC-9CAA-46F6-9682-2BD06DEE52BE}"/>
    <cellStyle name="Normal 174 3 16 2 2 3 3" xfId="25209" xr:uid="{939ED882-9E36-4426-ADCF-DF1F0292004D}"/>
    <cellStyle name="Normal 174 3 16 2 2 4" xfId="20027" xr:uid="{22FCADD6-EA9E-4444-B271-E9A4CD5914EF}"/>
    <cellStyle name="Normal 174 3 16 2 2 4 2" xfId="30376" xr:uid="{9C609DB5-18D2-45E3-9909-43B93B4E64FC}"/>
    <cellStyle name="Normal 174 3 16 2 2 5" xfId="25207" xr:uid="{308FBBA1-EC8E-4FA2-B613-E1DC624466AE}"/>
    <cellStyle name="Normal 174 3 16 2 3" xfId="2323" xr:uid="{034BBCFA-1E10-49C7-A080-14FE5B3D17E8}"/>
    <cellStyle name="Normal 174 3 16 2 3 2" xfId="20030" xr:uid="{FEA1A38A-837D-4A58-B59A-1214A970E83E}"/>
    <cellStyle name="Normal 174 3 16 2 3 2 2" xfId="30379" xr:uid="{88CDCFD8-C05D-4DAF-9322-7993C67366BB}"/>
    <cellStyle name="Normal 174 3 16 2 3 3" xfId="25210" xr:uid="{743323FE-988C-4C2E-B0F5-E5CB8B52C6A5}"/>
    <cellStyle name="Normal 174 3 16 2 4" xfId="2324" xr:uid="{F0FF6188-3C15-40C4-A2DB-AF7B5467EE03}"/>
    <cellStyle name="Normal 174 3 16 2 4 2" xfId="20031" xr:uid="{81E88C41-BCD1-4EFA-A7C4-B14959DC410C}"/>
    <cellStyle name="Normal 174 3 16 2 4 2 2" xfId="30380" xr:uid="{1050BD40-D085-4323-9E9D-ED0D7BF33B67}"/>
    <cellStyle name="Normal 174 3 16 2 4 3" xfId="25211" xr:uid="{91594123-CA3D-48E0-B7EC-A38DCF494720}"/>
    <cellStyle name="Normal 174 3 16 2 5" xfId="20026" xr:uid="{57BA3902-8327-418A-8013-8CCCEDA39CA4}"/>
    <cellStyle name="Normal 174 3 16 2 5 2" xfId="30375" xr:uid="{BBF3E989-E611-4E8A-A34D-D20A9C008397}"/>
    <cellStyle name="Normal 174 3 16 2 6" xfId="25206" xr:uid="{6A7CB942-D9B3-4A06-89F6-A87AA552B035}"/>
    <cellStyle name="Normal 174 3 16 3" xfId="2325" xr:uid="{ED1EDE9C-7457-4B13-8468-520433BBD6D9}"/>
    <cellStyle name="Normal 174 3 16 3 2" xfId="2326" xr:uid="{757F1CA9-B764-4124-8F1C-63C677AEE806}"/>
    <cellStyle name="Normal 174 3 16 3 2 2" xfId="20033" xr:uid="{7104DFBE-A4E2-49BD-8D05-7072F7D2D0CC}"/>
    <cellStyle name="Normal 174 3 16 3 2 2 2" xfId="30382" xr:uid="{EFC0878E-B2D3-4629-A20E-5D94317BB1AC}"/>
    <cellStyle name="Normal 174 3 16 3 2 3" xfId="25213" xr:uid="{753C4C6C-B2F5-4EC0-8EC0-8CC26B317D99}"/>
    <cellStyle name="Normal 174 3 16 3 3" xfId="2327" xr:uid="{F96BFB17-23DC-47DD-A3B2-33CF9D3F4139}"/>
    <cellStyle name="Normal 174 3 16 3 3 2" xfId="20034" xr:uid="{A01AFBEC-B0B8-4E5A-945B-DAE2BA2B4684}"/>
    <cellStyle name="Normal 174 3 16 3 3 2 2" xfId="30383" xr:uid="{F7B41FA5-55FF-4E57-AFE5-DC869F81E70B}"/>
    <cellStyle name="Normal 174 3 16 3 3 3" xfId="25214" xr:uid="{AB7B3EC5-B8DA-45C5-AC0D-CE871490EB8C}"/>
    <cellStyle name="Normal 174 3 16 3 4" xfId="20032" xr:uid="{8454DEBB-401B-4596-A2B0-C7FB5367C0F7}"/>
    <cellStyle name="Normal 174 3 16 3 4 2" xfId="30381" xr:uid="{6B9A958F-CDA0-4937-8EF3-4DFC8412A980}"/>
    <cellStyle name="Normal 174 3 16 3 5" xfId="25212" xr:uid="{93374700-2C52-42A6-913F-0129ED3FF914}"/>
    <cellStyle name="Normal 174 3 16 4" xfId="2328" xr:uid="{0B1C45DD-5629-413C-BD62-D772DDABD9BB}"/>
    <cellStyle name="Normal 174 3 16 4 2" xfId="20035" xr:uid="{987AEB95-4474-4109-9E72-4BBA7EB4635A}"/>
    <cellStyle name="Normal 174 3 16 4 2 2" xfId="30384" xr:uid="{26E4328E-D6BF-49C7-99AC-41E10816636E}"/>
    <cellStyle name="Normal 174 3 16 4 3" xfId="25215" xr:uid="{DD1E4001-D57F-4595-A581-22E875B69A57}"/>
    <cellStyle name="Normal 174 3 16 5" xfId="2329" xr:uid="{7CB45158-DC61-45D5-9362-43F75F468512}"/>
    <cellStyle name="Normal 174 3 16 5 2" xfId="20036" xr:uid="{30FFE5B2-662C-4080-AC13-C07844EDF01F}"/>
    <cellStyle name="Normal 174 3 16 5 2 2" xfId="30385" xr:uid="{015F464D-E39A-4780-A582-7A44DF89DC34}"/>
    <cellStyle name="Normal 174 3 16 5 3" xfId="25216" xr:uid="{3219D5DB-5AEE-4997-BECF-02DC4AADAA43}"/>
    <cellStyle name="Normal 174 3 16 6" xfId="20025" xr:uid="{DDB15466-CB64-4A74-ACE4-69AC82CAE51B}"/>
    <cellStyle name="Normal 174 3 16 6 2" xfId="30374" xr:uid="{7ED5C09B-51E7-4674-88DA-116C54265453}"/>
    <cellStyle name="Normal 174 3 16 7" xfId="25205" xr:uid="{FACABF5B-8E1D-44DF-9B2C-5903DFAC4F77}"/>
    <cellStyle name="Normal 174 3 17" xfId="2330" xr:uid="{A05DF1E2-2D4F-485E-ADF9-B3DC6E1C4CC0}"/>
    <cellStyle name="Normal 174 3 17 2" xfId="2331" xr:uid="{3468AA02-43DC-43FB-A0C7-A6285BE9906F}"/>
    <cellStyle name="Normal 174 3 17 2 2" xfId="2332" xr:uid="{E36011D5-3EB4-444C-94DC-73DC02EAAC1F}"/>
    <cellStyle name="Normal 174 3 17 2 2 2" xfId="2333" xr:uid="{7AB90E2B-48E1-4C8E-92E8-BBE1801F364E}"/>
    <cellStyle name="Normal 174 3 17 2 2 2 2" xfId="20040" xr:uid="{5F930EFD-7300-4A92-BC79-3929D065DE60}"/>
    <cellStyle name="Normal 174 3 17 2 2 2 2 2" xfId="30389" xr:uid="{273B8859-229E-4F62-AE75-00115786DD4D}"/>
    <cellStyle name="Normal 174 3 17 2 2 2 3" xfId="25220" xr:uid="{0F772801-C95C-4856-BD24-3E15F0E44509}"/>
    <cellStyle name="Normal 174 3 17 2 2 3" xfId="2334" xr:uid="{9B4F5298-14EA-42FC-8FE7-D17C25158506}"/>
    <cellStyle name="Normal 174 3 17 2 2 3 2" xfId="20041" xr:uid="{8ED9E39D-9B93-4FA8-A2C3-B9E6C56BC6EE}"/>
    <cellStyle name="Normal 174 3 17 2 2 3 2 2" xfId="30390" xr:uid="{104EEA5F-F4E6-4555-9F01-26E5C3BCFA9F}"/>
    <cellStyle name="Normal 174 3 17 2 2 3 3" xfId="25221" xr:uid="{0430B844-2C35-4EDC-BAA2-565510B83644}"/>
    <cellStyle name="Normal 174 3 17 2 2 4" xfId="20039" xr:uid="{A2D9177F-473A-4437-9D13-01E40B101CC7}"/>
    <cellStyle name="Normal 174 3 17 2 2 4 2" xfId="30388" xr:uid="{BC2AF524-EF91-4DD6-936F-6D3048F55330}"/>
    <cellStyle name="Normal 174 3 17 2 2 5" xfId="25219" xr:uid="{CFA2E536-F0A4-4FD7-B5B3-A9EEDFBE22C8}"/>
    <cellStyle name="Normal 174 3 17 2 3" xfId="2335" xr:uid="{85A589B5-7783-4AD2-962A-8A211D4F10F2}"/>
    <cellStyle name="Normal 174 3 17 2 3 2" xfId="20042" xr:uid="{33D277EE-80A7-470F-93CD-8C854FA3C8C7}"/>
    <cellStyle name="Normal 174 3 17 2 3 2 2" xfId="30391" xr:uid="{09F471C5-A4FD-464C-AF8E-60899D3B41A6}"/>
    <cellStyle name="Normal 174 3 17 2 3 3" xfId="25222" xr:uid="{B290FAEA-0E63-45BC-AB89-7F65542CD0A5}"/>
    <cellStyle name="Normal 174 3 17 2 4" xfId="2336" xr:uid="{6D8BCA11-8CC5-4C76-B0BB-D63DF313F1F5}"/>
    <cellStyle name="Normal 174 3 17 2 4 2" xfId="20043" xr:uid="{15A7650A-632D-4E78-8923-4F6AA13E49F3}"/>
    <cellStyle name="Normal 174 3 17 2 4 2 2" xfId="30392" xr:uid="{24C7C29B-455B-4788-8E5F-F22136384613}"/>
    <cellStyle name="Normal 174 3 17 2 4 3" xfId="25223" xr:uid="{50964664-B006-4FD0-B83A-96CDC3BB5168}"/>
    <cellStyle name="Normal 174 3 17 2 5" xfId="20038" xr:uid="{F50E5734-FAC7-4BB8-BEBE-69C5F94327D5}"/>
    <cellStyle name="Normal 174 3 17 2 5 2" xfId="30387" xr:uid="{F9B22963-EBC8-4092-8094-96D2474549FD}"/>
    <cellStyle name="Normal 174 3 17 2 6" xfId="25218" xr:uid="{2806FDAD-34D9-42E0-AFD5-AAB17FDAF27E}"/>
    <cellStyle name="Normal 174 3 17 3" xfId="2337" xr:uid="{96581480-E479-4DB4-ABEC-1F8CA9E99481}"/>
    <cellStyle name="Normal 174 3 17 3 2" xfId="2338" xr:uid="{99170B21-E45B-4B89-905C-70E5C6941EC9}"/>
    <cellStyle name="Normal 174 3 17 3 2 2" xfId="20045" xr:uid="{C344A89A-113D-491A-9C43-929FD4B19C79}"/>
    <cellStyle name="Normal 174 3 17 3 2 2 2" xfId="30394" xr:uid="{B4D64BFE-EDB2-4EF4-8AB5-5AF92D27A27D}"/>
    <cellStyle name="Normal 174 3 17 3 2 3" xfId="25225" xr:uid="{B1E7A5FC-9F01-4517-8E0D-846B3CB7E55C}"/>
    <cellStyle name="Normal 174 3 17 3 3" xfId="2339" xr:uid="{4EA94170-433B-4BF7-BA52-C954952B4B99}"/>
    <cellStyle name="Normal 174 3 17 3 3 2" xfId="20046" xr:uid="{F40FD2B7-4814-4C75-AE6D-161B26D2D9B2}"/>
    <cellStyle name="Normal 174 3 17 3 3 2 2" xfId="30395" xr:uid="{AB7B28BF-33A2-4F37-9B55-4628FF3DB20F}"/>
    <cellStyle name="Normal 174 3 17 3 3 3" xfId="25226" xr:uid="{CEE3DE54-FD7B-467C-AE7A-BDA5E3FB5113}"/>
    <cellStyle name="Normal 174 3 17 3 4" xfId="20044" xr:uid="{790272CF-6046-45B7-A94E-A8798A3381BF}"/>
    <cellStyle name="Normal 174 3 17 3 4 2" xfId="30393" xr:uid="{F6DB10A9-1E6A-4B64-AE0D-D5F05F184275}"/>
    <cellStyle name="Normal 174 3 17 3 5" xfId="25224" xr:uid="{D20A1999-A7FC-435B-8A82-D5BEA5541566}"/>
    <cellStyle name="Normal 174 3 17 4" xfId="2340" xr:uid="{797295D1-2ACD-4EE3-BA1A-A74BE6709AC7}"/>
    <cellStyle name="Normal 174 3 17 4 2" xfId="20047" xr:uid="{82BC868C-CDAA-490B-9D16-F7F371C45B14}"/>
    <cellStyle name="Normal 174 3 17 4 2 2" xfId="30396" xr:uid="{59AE38FB-A70A-48B2-A706-44B3EBB418F2}"/>
    <cellStyle name="Normal 174 3 17 4 3" xfId="25227" xr:uid="{30A9F7A2-FDB2-4BB6-8CC5-6316915E880A}"/>
    <cellStyle name="Normal 174 3 17 5" xfId="2341" xr:uid="{8804546F-F63F-4407-A13E-3A1C7A4D4F76}"/>
    <cellStyle name="Normal 174 3 17 5 2" xfId="20048" xr:uid="{131A7E14-27F1-4EA8-8067-A81F0A18E140}"/>
    <cellStyle name="Normal 174 3 17 5 2 2" xfId="30397" xr:uid="{83227C00-357A-4F02-9520-E6BB5BEAEC6C}"/>
    <cellStyle name="Normal 174 3 17 5 3" xfId="25228" xr:uid="{B9D832BE-DD0D-403B-B60C-733AD6CB266D}"/>
    <cellStyle name="Normal 174 3 17 6" xfId="20037" xr:uid="{B3B365E6-787E-4C9B-9273-836B8D6E8892}"/>
    <cellStyle name="Normal 174 3 17 6 2" xfId="30386" xr:uid="{161A973D-FA7A-463A-92D7-670EAE128050}"/>
    <cellStyle name="Normal 174 3 17 7" xfId="25217" xr:uid="{82FEF556-78E0-4090-976D-E3B440821D49}"/>
    <cellStyle name="Normal 174 3 18" xfId="2342" xr:uid="{5498AA08-B66F-4839-91C0-2B79DA930529}"/>
    <cellStyle name="Normal 174 3 18 2" xfId="2343" xr:uid="{5FFAA6D7-BBEF-4916-B11A-74CBF2EC9983}"/>
    <cellStyle name="Normal 174 3 18 2 2" xfId="2344" xr:uid="{291BD73F-010E-45BE-AB19-CFE9C6255F81}"/>
    <cellStyle name="Normal 174 3 18 2 2 2" xfId="2345" xr:uid="{E1B47115-7CB1-4CDE-B0B2-7153F2AA576D}"/>
    <cellStyle name="Normal 174 3 18 2 2 2 2" xfId="20052" xr:uid="{C687C75B-9DBF-44D5-AC25-2B6D3AE0A7F7}"/>
    <cellStyle name="Normal 174 3 18 2 2 2 2 2" xfId="30401" xr:uid="{A58A7019-CFD1-4B56-9B24-881CABF2AA85}"/>
    <cellStyle name="Normal 174 3 18 2 2 2 3" xfId="25232" xr:uid="{517A9E2C-6D30-4C04-8F1D-B89CCD066C01}"/>
    <cellStyle name="Normal 174 3 18 2 2 3" xfId="2346" xr:uid="{CF3D400B-F265-49D6-8132-7BEED08CA5FD}"/>
    <cellStyle name="Normal 174 3 18 2 2 3 2" xfId="20053" xr:uid="{29EE4DC2-C919-4486-8F1F-137450546E67}"/>
    <cellStyle name="Normal 174 3 18 2 2 3 2 2" xfId="30402" xr:uid="{4D50B4F4-4196-4E6D-A8F5-11C6245F190C}"/>
    <cellStyle name="Normal 174 3 18 2 2 3 3" xfId="25233" xr:uid="{4029014A-91B1-4A15-9A75-DDBF00B2E10E}"/>
    <cellStyle name="Normal 174 3 18 2 2 4" xfId="20051" xr:uid="{53EB4C70-988C-4332-9D0D-6EED92357F7E}"/>
    <cellStyle name="Normal 174 3 18 2 2 4 2" xfId="30400" xr:uid="{E281DFF4-E458-4969-A1FE-9602DE788EDC}"/>
    <cellStyle name="Normal 174 3 18 2 2 5" xfId="25231" xr:uid="{0112FC6A-51C2-4EAA-9B7F-778ECF470742}"/>
    <cellStyle name="Normal 174 3 18 2 3" xfId="2347" xr:uid="{55EBA844-FA78-4835-B615-FB8C7A819ECA}"/>
    <cellStyle name="Normal 174 3 18 2 3 2" xfId="20054" xr:uid="{FD5840E9-FE56-4A67-B29A-822A9C7459B4}"/>
    <cellStyle name="Normal 174 3 18 2 3 2 2" xfId="30403" xr:uid="{3B0DC646-CBEE-4F30-8CD4-0F4CB15132FB}"/>
    <cellStyle name="Normal 174 3 18 2 3 3" xfId="25234" xr:uid="{0262A6CF-651D-49AD-8634-3010891AAFBB}"/>
    <cellStyle name="Normal 174 3 18 2 4" xfId="2348" xr:uid="{A22106D1-4C48-4A91-AB63-51D35C3470A5}"/>
    <cellStyle name="Normal 174 3 18 2 4 2" xfId="20055" xr:uid="{84B9D06F-1BCA-4E36-B785-0C0C53E73546}"/>
    <cellStyle name="Normal 174 3 18 2 4 2 2" xfId="30404" xr:uid="{80D84C81-75F3-4261-B2A8-5708190698B3}"/>
    <cellStyle name="Normal 174 3 18 2 4 3" xfId="25235" xr:uid="{34CC4336-72A7-45BF-8BFB-249B2D5D54FC}"/>
    <cellStyle name="Normal 174 3 18 2 5" xfId="20050" xr:uid="{BF11BE93-17E9-4522-BF5E-7E3A656E0A82}"/>
    <cellStyle name="Normal 174 3 18 2 5 2" xfId="30399" xr:uid="{B479C8D8-A788-4410-B100-935A6FC25AA6}"/>
    <cellStyle name="Normal 174 3 18 2 6" xfId="25230" xr:uid="{A63819B6-698C-463F-B139-0B4B0C13AD87}"/>
    <cellStyle name="Normal 174 3 18 3" xfId="2349" xr:uid="{BA46F2A7-7467-484D-8F0B-5C508FFBAAAA}"/>
    <cellStyle name="Normal 174 3 18 3 2" xfId="2350" xr:uid="{8577496E-1A4F-44E2-BFF0-88A5F65C98C7}"/>
    <cellStyle name="Normal 174 3 18 3 2 2" xfId="20057" xr:uid="{3F1C287A-580D-432F-BC26-C48F3B58F73C}"/>
    <cellStyle name="Normal 174 3 18 3 2 2 2" xfId="30406" xr:uid="{56C49FE1-F939-4595-9987-9722532D6F75}"/>
    <cellStyle name="Normal 174 3 18 3 2 3" xfId="25237" xr:uid="{BAF6E0C2-A838-4902-B64D-AE1C6D8458AE}"/>
    <cellStyle name="Normal 174 3 18 3 3" xfId="2351" xr:uid="{9759E350-1514-4FEA-9F9E-902AD8E1785D}"/>
    <cellStyle name="Normal 174 3 18 3 3 2" xfId="20058" xr:uid="{A285B925-A145-4FC2-B45E-CB56E82F4599}"/>
    <cellStyle name="Normal 174 3 18 3 3 2 2" xfId="30407" xr:uid="{A032D7BB-CBD6-452B-B117-E4A918F32949}"/>
    <cellStyle name="Normal 174 3 18 3 3 3" xfId="25238" xr:uid="{CDFE4922-2454-44DF-A2BD-11FC43DAD37D}"/>
    <cellStyle name="Normal 174 3 18 3 4" xfId="20056" xr:uid="{8B28F15A-664C-49A9-B2B6-89FA10A087B5}"/>
    <cellStyle name="Normal 174 3 18 3 4 2" xfId="30405" xr:uid="{EFEE07F2-732B-4E24-870F-53F86D138DDE}"/>
    <cellStyle name="Normal 174 3 18 3 5" xfId="25236" xr:uid="{F895AC0C-ECC1-4506-BAE0-D066756BACCF}"/>
    <cellStyle name="Normal 174 3 18 4" xfId="2352" xr:uid="{8386AB28-B4DB-4A4F-BEF0-B24AE82B1EC3}"/>
    <cellStyle name="Normal 174 3 18 4 2" xfId="20059" xr:uid="{0EBBD597-F7FE-488D-A1E8-90650C171773}"/>
    <cellStyle name="Normal 174 3 18 4 2 2" xfId="30408" xr:uid="{E2F87156-1C50-43D9-A340-3241DF615C55}"/>
    <cellStyle name="Normal 174 3 18 4 3" xfId="25239" xr:uid="{C4891DAF-8121-4709-8E1E-D7A0FBABE680}"/>
    <cellStyle name="Normal 174 3 18 5" xfId="2353" xr:uid="{459983C0-AC2C-476C-997E-08DC0ABCFB9A}"/>
    <cellStyle name="Normal 174 3 18 5 2" xfId="20060" xr:uid="{FEF4CD40-7451-4EB8-A6BE-2E6D6C1F6824}"/>
    <cellStyle name="Normal 174 3 18 5 2 2" xfId="30409" xr:uid="{08DDC978-16B0-4C1F-BF59-0C53464E2789}"/>
    <cellStyle name="Normal 174 3 18 5 3" xfId="25240" xr:uid="{883E4DDE-10AA-4D27-846A-3848CEA772ED}"/>
    <cellStyle name="Normal 174 3 18 6" xfId="20049" xr:uid="{09742F91-B1A3-4DAB-9E10-FFCD083D6B33}"/>
    <cellStyle name="Normal 174 3 18 6 2" xfId="30398" xr:uid="{D2691CD0-D7A5-4931-A72E-86D415255781}"/>
    <cellStyle name="Normal 174 3 18 7" xfId="25229" xr:uid="{93DCCA88-EE11-43E4-B60A-68FB358F6510}"/>
    <cellStyle name="Normal 174 3 19" xfId="2354" xr:uid="{45640F88-257C-4477-A2EE-6D48007F3C7A}"/>
    <cellStyle name="Normal 174 3 19 2" xfId="2355" xr:uid="{46A7AFD6-CD94-41AA-82D1-B8E5E017EEA3}"/>
    <cellStyle name="Normal 174 3 19 2 2" xfId="2356" xr:uid="{32AAB194-38A5-4609-BDDE-F96055591292}"/>
    <cellStyle name="Normal 174 3 19 2 2 2" xfId="2357" xr:uid="{AD43AE72-9195-45EC-945C-194D0BC8E400}"/>
    <cellStyle name="Normal 174 3 19 2 2 2 2" xfId="20064" xr:uid="{F8056C99-8E2D-43C9-9D67-38F3FF2D35DA}"/>
    <cellStyle name="Normal 174 3 19 2 2 2 2 2" xfId="30413" xr:uid="{B9CE85D2-F08A-491A-9792-FEE3C42270ED}"/>
    <cellStyle name="Normal 174 3 19 2 2 2 3" xfId="25244" xr:uid="{DCF638A5-3DD6-45E1-8805-D9D25BA4A2D6}"/>
    <cellStyle name="Normal 174 3 19 2 2 3" xfId="2358" xr:uid="{11C5FF9A-4606-46AE-AAF0-A07494F10D0C}"/>
    <cellStyle name="Normal 174 3 19 2 2 3 2" xfId="20065" xr:uid="{EEFD4D61-42C9-499A-887E-C464FBB56D41}"/>
    <cellStyle name="Normal 174 3 19 2 2 3 2 2" xfId="30414" xr:uid="{6B81F2AC-1601-41E0-B847-024375904D4D}"/>
    <cellStyle name="Normal 174 3 19 2 2 3 3" xfId="25245" xr:uid="{471518D3-7BBC-44C9-B604-81838A394A75}"/>
    <cellStyle name="Normal 174 3 19 2 2 4" xfId="20063" xr:uid="{2006AE13-7F5E-4FA9-9FC9-A13B79AF5012}"/>
    <cellStyle name="Normal 174 3 19 2 2 4 2" xfId="30412" xr:uid="{D98E8ED4-9163-4FC9-9E64-88EB0AA7541A}"/>
    <cellStyle name="Normal 174 3 19 2 2 5" xfId="25243" xr:uid="{BF265570-2877-48F5-9529-3818EED63009}"/>
    <cellStyle name="Normal 174 3 19 2 3" xfId="2359" xr:uid="{1AC8C96C-2495-439B-A79E-AD7FF55DC121}"/>
    <cellStyle name="Normal 174 3 19 2 3 2" xfId="20066" xr:uid="{902817DB-E36A-469B-B096-2CE413C3B18B}"/>
    <cellStyle name="Normal 174 3 19 2 3 2 2" xfId="30415" xr:uid="{D316E310-6B21-4568-A844-4C7FA6682F2E}"/>
    <cellStyle name="Normal 174 3 19 2 3 3" xfId="25246" xr:uid="{7DDF3028-F545-46E9-9592-0CC875160F71}"/>
    <cellStyle name="Normal 174 3 19 2 4" xfId="2360" xr:uid="{39FBCA6C-727E-43E5-A393-2EF2F4A28234}"/>
    <cellStyle name="Normal 174 3 19 2 4 2" xfId="20067" xr:uid="{00729B54-09ED-4235-95FE-9A6D496E5F47}"/>
    <cellStyle name="Normal 174 3 19 2 4 2 2" xfId="30416" xr:uid="{279DEFA7-A07F-4A98-882F-4FCBF5C4C0AD}"/>
    <cellStyle name="Normal 174 3 19 2 4 3" xfId="25247" xr:uid="{EA578394-9F48-4FE4-A6A7-9B911DA93FDB}"/>
    <cellStyle name="Normal 174 3 19 2 5" xfId="20062" xr:uid="{80694EA3-8B5A-4B48-84A8-237395A2BB6E}"/>
    <cellStyle name="Normal 174 3 19 2 5 2" xfId="30411" xr:uid="{27E1475B-1A62-4375-990C-D763A2BC112C}"/>
    <cellStyle name="Normal 174 3 19 2 6" xfId="25242" xr:uid="{F9A01525-2A41-4C0C-B7D4-70A66B892948}"/>
    <cellStyle name="Normal 174 3 19 3" xfId="2361" xr:uid="{0AD5F6D8-0E1E-40F1-98C7-67A96E01F9E1}"/>
    <cellStyle name="Normal 174 3 19 3 2" xfId="2362" xr:uid="{82694A87-94AF-449F-A6E1-4C8EB8E51F63}"/>
    <cellStyle name="Normal 174 3 19 3 2 2" xfId="20069" xr:uid="{0FC16246-9892-474E-A00A-4CE5CFACFA1B}"/>
    <cellStyle name="Normal 174 3 19 3 2 2 2" xfId="30418" xr:uid="{DD2091D2-7C75-4B95-8061-166C17A2911A}"/>
    <cellStyle name="Normal 174 3 19 3 2 3" xfId="25249" xr:uid="{095E012D-5628-4DFD-AAA4-92D93FA0D334}"/>
    <cellStyle name="Normal 174 3 19 3 3" xfId="2363" xr:uid="{8C87D009-67F2-4B9C-82CC-0028E8FA1E05}"/>
    <cellStyle name="Normal 174 3 19 3 3 2" xfId="20070" xr:uid="{4DBCB9C6-1CED-49EF-927F-C30A5D0B6DCD}"/>
    <cellStyle name="Normal 174 3 19 3 3 2 2" xfId="30419" xr:uid="{07856F0D-AC91-4B5F-95A0-E923C82D337B}"/>
    <cellStyle name="Normal 174 3 19 3 3 3" xfId="25250" xr:uid="{7C9D2120-74B8-4A16-B9DE-44098EFE1B5E}"/>
    <cellStyle name="Normal 174 3 19 3 4" xfId="20068" xr:uid="{C1F06312-3330-4B54-805C-423D2A017A3A}"/>
    <cellStyle name="Normal 174 3 19 3 4 2" xfId="30417" xr:uid="{1D463A6B-1D95-4B63-9B72-2CFAD72A54B2}"/>
    <cellStyle name="Normal 174 3 19 3 5" xfId="25248" xr:uid="{1AB0D092-2DC4-4829-A6ED-5936B4CE7909}"/>
    <cellStyle name="Normal 174 3 19 4" xfId="2364" xr:uid="{B46DE393-23AB-4D63-9008-CEF83B4F96B4}"/>
    <cellStyle name="Normal 174 3 19 4 2" xfId="20071" xr:uid="{0BAC9ADD-6FAD-4228-9FBA-B88CCAA7B720}"/>
    <cellStyle name="Normal 174 3 19 4 2 2" xfId="30420" xr:uid="{19497893-22A9-417B-B8F6-7B7E37760A6B}"/>
    <cellStyle name="Normal 174 3 19 4 3" xfId="25251" xr:uid="{3CC450BE-542C-4EA7-A67F-CBF3EBFACD60}"/>
    <cellStyle name="Normal 174 3 19 5" xfId="2365" xr:uid="{21D13069-80C9-43C7-81DA-B40F4069FADE}"/>
    <cellStyle name="Normal 174 3 19 5 2" xfId="20072" xr:uid="{5D5CDBCE-C164-4B72-BB55-8951A08161F5}"/>
    <cellStyle name="Normal 174 3 19 5 2 2" xfId="30421" xr:uid="{11341B4F-2777-49B9-BFB2-FF483A5B2909}"/>
    <cellStyle name="Normal 174 3 19 5 3" xfId="25252" xr:uid="{AD4A2F43-60A6-47C2-8DA4-BC6F838380C6}"/>
    <cellStyle name="Normal 174 3 19 6" xfId="20061" xr:uid="{563DF201-E261-47BA-A159-B082604C4418}"/>
    <cellStyle name="Normal 174 3 19 6 2" xfId="30410" xr:uid="{98A99908-AA68-48CF-B97F-3323B30CB230}"/>
    <cellStyle name="Normal 174 3 19 7" xfId="25241" xr:uid="{7ED98A1D-C678-4DDC-A171-9AAB09E66A84}"/>
    <cellStyle name="Normal 174 3 2" xfId="2366" xr:uid="{537CB845-1367-4A8B-8F54-8B6A7F74BD8D}"/>
    <cellStyle name="Normal 174 3 2 2" xfId="2367" xr:uid="{D8FCFAE0-1D89-4412-9F7A-70CC64FAE9C2}"/>
    <cellStyle name="Normal 174 3 2 2 2" xfId="2368" xr:uid="{9F45C64E-A103-4801-A2C1-AEB93FBFE560}"/>
    <cellStyle name="Normal 174 3 2 2 2 2" xfId="2369" xr:uid="{C8746368-CE2D-462C-B14B-2FE026B417D5}"/>
    <cellStyle name="Normal 174 3 2 2 2 2 2" xfId="20076" xr:uid="{0D78E430-0341-4965-835F-48DF8C59212F}"/>
    <cellStyle name="Normal 174 3 2 2 2 2 2 2" xfId="30425" xr:uid="{A1BAC560-66CC-43A4-BAD5-781D88BCEA75}"/>
    <cellStyle name="Normal 174 3 2 2 2 2 3" xfId="25256" xr:uid="{C4B860A0-4000-422B-8C4C-82A7EC37E083}"/>
    <cellStyle name="Normal 174 3 2 2 2 3" xfId="2370" xr:uid="{5CF827F1-F6D7-4EA2-8D75-B12AB4C60AA5}"/>
    <cellStyle name="Normal 174 3 2 2 2 3 2" xfId="20077" xr:uid="{7EC618C8-BF3A-42E4-B903-9D490C3F727B}"/>
    <cellStyle name="Normal 174 3 2 2 2 3 2 2" xfId="30426" xr:uid="{E154C8B0-66FE-4C7D-9B36-015D719C28D0}"/>
    <cellStyle name="Normal 174 3 2 2 2 3 3" xfId="25257" xr:uid="{43E70AE7-3EC4-4E66-B685-3E162573A2B9}"/>
    <cellStyle name="Normal 174 3 2 2 2 4" xfId="20075" xr:uid="{FA24DA3B-C8FE-44EC-A6B2-166A074979D1}"/>
    <cellStyle name="Normal 174 3 2 2 2 4 2" xfId="30424" xr:uid="{FC698588-F5E0-40EA-947D-3E92568A2AFD}"/>
    <cellStyle name="Normal 174 3 2 2 2 5" xfId="25255" xr:uid="{6CD6A4A8-C7B4-4D0A-A74C-A343C958B471}"/>
    <cellStyle name="Normal 174 3 2 2 3" xfId="2371" xr:uid="{F8DA540F-A847-4188-9480-C723BCD9C3AE}"/>
    <cellStyle name="Normal 174 3 2 2 3 2" xfId="20078" xr:uid="{B1375023-60C2-425A-9464-ABD3650E2641}"/>
    <cellStyle name="Normal 174 3 2 2 3 2 2" xfId="30427" xr:uid="{8279F16E-F39E-4056-96E9-9527EACEA97F}"/>
    <cellStyle name="Normal 174 3 2 2 3 3" xfId="25258" xr:uid="{DC541D43-D667-444D-9BED-667FF62264D2}"/>
    <cellStyle name="Normal 174 3 2 2 4" xfId="2372" xr:uid="{4B4EE883-0400-4300-8CF2-EC2ABDC652B1}"/>
    <cellStyle name="Normal 174 3 2 2 4 2" xfId="20079" xr:uid="{925E3251-EF53-4D79-B164-9E191BCE24D3}"/>
    <cellStyle name="Normal 174 3 2 2 4 2 2" xfId="30428" xr:uid="{C35F9013-2AE0-401B-AB7F-83F5609029D3}"/>
    <cellStyle name="Normal 174 3 2 2 4 3" xfId="25259" xr:uid="{70A80FC6-68D7-47AB-8114-7C7922C69D78}"/>
    <cellStyle name="Normal 174 3 2 2 5" xfId="20074" xr:uid="{CCC81B75-D10A-42FD-B659-674D9DB8B6AB}"/>
    <cellStyle name="Normal 174 3 2 2 5 2" xfId="30423" xr:uid="{538C0900-60F5-46E3-89F0-AE4609C9AF2A}"/>
    <cellStyle name="Normal 174 3 2 2 6" xfId="25254" xr:uid="{570A1253-D7A2-482F-9B6A-7FCD96A22818}"/>
    <cellStyle name="Normal 174 3 2 3" xfId="2373" xr:uid="{C6DB9781-6415-4FB8-BA1D-058F09E54E3D}"/>
    <cellStyle name="Normal 174 3 2 3 2" xfId="2374" xr:uid="{9413DAC0-3F0E-47B2-8DC3-928DEB1DD206}"/>
    <cellStyle name="Normal 174 3 2 3 2 2" xfId="20081" xr:uid="{22B0834E-4BC5-4076-99D5-43DB8B08C953}"/>
    <cellStyle name="Normal 174 3 2 3 2 2 2" xfId="30430" xr:uid="{F55006A0-1298-43C6-9D87-66A5470AC6A7}"/>
    <cellStyle name="Normal 174 3 2 3 2 3" xfId="25261" xr:uid="{BDAE5213-8593-4D56-B922-AD9E58F4FC5E}"/>
    <cellStyle name="Normal 174 3 2 3 3" xfId="2375" xr:uid="{C4BED49B-1644-41AF-87A7-DD3B72D2F48C}"/>
    <cellStyle name="Normal 174 3 2 3 3 2" xfId="20082" xr:uid="{B3917F84-9C73-4618-BEC6-BC68520A910D}"/>
    <cellStyle name="Normal 174 3 2 3 3 2 2" xfId="30431" xr:uid="{DB320DCF-E0A6-4908-8CBD-C4EADE8A4A57}"/>
    <cellStyle name="Normal 174 3 2 3 3 3" xfId="25262" xr:uid="{271E9929-6216-4485-B6E2-5D115A18DA95}"/>
    <cellStyle name="Normal 174 3 2 3 4" xfId="20080" xr:uid="{694D0B8C-DF99-4B14-A569-6F853E1D168A}"/>
    <cellStyle name="Normal 174 3 2 3 4 2" xfId="30429" xr:uid="{B9D7BAD2-A933-4979-9827-5FF1DDB0884D}"/>
    <cellStyle name="Normal 174 3 2 3 5" xfId="25260" xr:uid="{BEC92DBC-EA70-4AF0-8D58-4A69ECCA0801}"/>
    <cellStyle name="Normal 174 3 2 4" xfId="2376" xr:uid="{2DF21E92-441D-4112-9699-5153867AE573}"/>
    <cellStyle name="Normal 174 3 2 4 2" xfId="20083" xr:uid="{1F281728-9B77-4A8B-B033-065765AA2502}"/>
    <cellStyle name="Normal 174 3 2 4 2 2" xfId="30432" xr:uid="{9AABC53E-4FA9-4B8C-8FFF-954EFEFF87EC}"/>
    <cellStyle name="Normal 174 3 2 4 3" xfId="25263" xr:uid="{5FB10399-E3A8-46AE-A719-B14485E6CE73}"/>
    <cellStyle name="Normal 174 3 2 5" xfId="2377" xr:uid="{4FD2EFA9-EAD5-43F9-9374-243211BE58F9}"/>
    <cellStyle name="Normal 174 3 2 5 2" xfId="20084" xr:uid="{40DB9FEC-2987-4913-B73A-99C0B960FE78}"/>
    <cellStyle name="Normal 174 3 2 5 2 2" xfId="30433" xr:uid="{65ACF666-E5AB-4073-B2E9-8AD7A5F5AB5B}"/>
    <cellStyle name="Normal 174 3 2 5 3" xfId="25264" xr:uid="{C5F77516-5C28-4E17-8406-A5FEEF930633}"/>
    <cellStyle name="Normal 174 3 2 6" xfId="20073" xr:uid="{6F8DA8E4-532F-4B64-880D-F4BF2C56B028}"/>
    <cellStyle name="Normal 174 3 2 6 2" xfId="30422" xr:uid="{FDB0BBA1-3F72-4D6C-A270-ACC366A21A9F}"/>
    <cellStyle name="Normal 174 3 2 7" xfId="25253" xr:uid="{0A91018E-105B-4A5F-9032-9F48C8DE33EF}"/>
    <cellStyle name="Normal 174 3 20" xfId="2378" xr:uid="{77B5C68C-C840-4798-A216-3D35ABDA60E9}"/>
    <cellStyle name="Normal 174 3 20 2" xfId="2379" xr:uid="{E8617C3F-3F33-4A43-9BC2-D68917D5E5B6}"/>
    <cellStyle name="Normal 174 3 20 2 2" xfId="2380" xr:uid="{78C45EEC-EF57-4963-A822-54612AF9F0B5}"/>
    <cellStyle name="Normal 174 3 20 2 2 2" xfId="20087" xr:uid="{A4552978-F16D-45B8-AA10-2287B95D8F0B}"/>
    <cellStyle name="Normal 174 3 20 2 2 2 2" xfId="30436" xr:uid="{C2EC8880-17AB-4001-8410-FDD7D17AF81F}"/>
    <cellStyle name="Normal 174 3 20 2 2 3" xfId="25267" xr:uid="{CC0598AC-FFE7-4AB8-BA0C-8D907C293032}"/>
    <cellStyle name="Normal 174 3 20 2 3" xfId="2381" xr:uid="{A56D5D09-8069-4AFA-A59A-B042390B8469}"/>
    <cellStyle name="Normal 174 3 20 2 3 2" xfId="20088" xr:uid="{54E34EE2-2145-4BA1-8361-07EABB4A14CD}"/>
    <cellStyle name="Normal 174 3 20 2 3 2 2" xfId="30437" xr:uid="{847D5B0C-9B14-4C53-8194-1201E20D9F58}"/>
    <cellStyle name="Normal 174 3 20 2 3 3" xfId="25268" xr:uid="{5A45ADA2-0B2D-44D1-92B8-C2D9D815B3CF}"/>
    <cellStyle name="Normal 174 3 20 2 4" xfId="20086" xr:uid="{38214927-5FD5-4756-92DA-7E031332EB3E}"/>
    <cellStyle name="Normal 174 3 20 2 4 2" xfId="30435" xr:uid="{EEDC800F-1274-4071-B907-E429F28C2BB1}"/>
    <cellStyle name="Normal 174 3 20 2 5" xfId="25266" xr:uid="{44D71FE6-174F-48A6-9256-05AD7969DF2C}"/>
    <cellStyle name="Normal 174 3 20 3" xfId="2382" xr:uid="{A053970F-967A-4D5E-8F6E-63AD42D2B438}"/>
    <cellStyle name="Normal 174 3 20 3 2" xfId="20089" xr:uid="{A62BFA26-C292-4B32-86ED-52F77E6AC55E}"/>
    <cellStyle name="Normal 174 3 20 3 2 2" xfId="30438" xr:uid="{778C78F5-C8E9-40C3-B73F-5C954409B11C}"/>
    <cellStyle name="Normal 174 3 20 3 3" xfId="25269" xr:uid="{510E264E-AAB2-409D-B2F2-3D3DFEF1259B}"/>
    <cellStyle name="Normal 174 3 20 4" xfId="2383" xr:uid="{6E106700-9F5D-4717-B524-67011F566737}"/>
    <cellStyle name="Normal 174 3 20 4 2" xfId="20090" xr:uid="{CF87028E-7B59-41EE-BB51-8A10570C33FF}"/>
    <cellStyle name="Normal 174 3 20 4 2 2" xfId="30439" xr:uid="{E8E755E7-9546-4AA2-B52E-D773C78E68E3}"/>
    <cellStyle name="Normal 174 3 20 4 3" xfId="25270" xr:uid="{B7DA852C-ED69-410C-A387-1656B6C59E34}"/>
    <cellStyle name="Normal 174 3 20 5" xfId="20085" xr:uid="{D1766F17-3E5B-4A47-AAC0-B1489A6F0244}"/>
    <cellStyle name="Normal 174 3 20 5 2" xfId="30434" xr:uid="{C895ECB7-2128-4959-80A8-2565885E224E}"/>
    <cellStyle name="Normal 174 3 20 6" xfId="25265" xr:uid="{C7344DD6-4D6F-42AB-9687-767D7F2AA158}"/>
    <cellStyle name="Normal 174 3 21" xfId="2384" xr:uid="{677439CC-B37F-4763-A122-B097CEA99C3D}"/>
    <cellStyle name="Normal 174 3 21 2" xfId="2385" xr:uid="{9F1063A0-657B-44DB-9A96-06C544BE9F9A}"/>
    <cellStyle name="Normal 174 3 21 2 2" xfId="20092" xr:uid="{397DCE64-56F1-41F7-ABD0-F5668DECEAB3}"/>
    <cellStyle name="Normal 174 3 21 2 2 2" xfId="30441" xr:uid="{3D8829F0-5D08-4E1B-B712-9B58EF8B5C83}"/>
    <cellStyle name="Normal 174 3 21 2 3" xfId="25272" xr:uid="{3CB15CAE-2FA7-4ADA-920C-487D744CF822}"/>
    <cellStyle name="Normal 174 3 21 3" xfId="2386" xr:uid="{B0EBCCD8-4802-4B08-BF7B-C9A947526E69}"/>
    <cellStyle name="Normal 174 3 21 3 2" xfId="20093" xr:uid="{35F9D4A1-918E-4908-8BF8-92C8EC37807B}"/>
    <cellStyle name="Normal 174 3 21 3 2 2" xfId="30442" xr:uid="{348B27F3-9615-492F-B12B-2E41E3C0EB03}"/>
    <cellStyle name="Normal 174 3 21 3 3" xfId="25273" xr:uid="{35898404-BD4B-4FD1-9818-0C65FF421E0E}"/>
    <cellStyle name="Normal 174 3 21 4" xfId="20091" xr:uid="{F09CE042-F654-4D20-99D4-939449FE093C}"/>
    <cellStyle name="Normal 174 3 21 4 2" xfId="30440" xr:uid="{C8817544-F8C8-4EAF-8C8C-1241D08E62BD}"/>
    <cellStyle name="Normal 174 3 21 5" xfId="25271" xr:uid="{4FF06362-4B17-488E-B4F5-722CD52AA744}"/>
    <cellStyle name="Normal 174 3 22" xfId="2387" xr:uid="{6D3BC1C7-5163-4145-94FC-379A6FF74184}"/>
    <cellStyle name="Normal 174 3 22 2" xfId="20094" xr:uid="{C14DDA74-C0D7-4504-8245-9941A3574BD6}"/>
    <cellStyle name="Normal 174 3 22 2 2" xfId="30443" xr:uid="{0B70A6E2-7227-45D5-842A-28C4D260D341}"/>
    <cellStyle name="Normal 174 3 22 3" xfId="25274" xr:uid="{9B4CEC9A-DAFB-42D0-A2B4-5BCDE71BCAF2}"/>
    <cellStyle name="Normal 174 3 23" xfId="2388" xr:uid="{FF97FAF8-DA68-4EAC-BA2F-22500ACE6F16}"/>
    <cellStyle name="Normal 174 3 23 2" xfId="20095" xr:uid="{24F81FE0-DC1B-4CEC-A4B4-B8D2B09E8B54}"/>
    <cellStyle name="Normal 174 3 23 2 2" xfId="30444" xr:uid="{73120F34-7EDC-49E2-A489-E20CFA11FB1F}"/>
    <cellStyle name="Normal 174 3 23 3" xfId="25275" xr:uid="{C9597224-0B16-47C1-8D81-1ECEE1AA5EFB}"/>
    <cellStyle name="Normal 174 3 24" xfId="19952" xr:uid="{DD74C333-2200-4D01-9AE4-DEBAEC83843F}"/>
    <cellStyle name="Normal 174 3 24 2" xfId="30301" xr:uid="{1750D3B4-A288-46AE-80F9-C3E8CB63F4B0}"/>
    <cellStyle name="Normal 174 3 25" xfId="25132" xr:uid="{471A02C0-7193-40EF-AF9B-5EB16843DAA7}"/>
    <cellStyle name="Normal 174 3 3" xfId="2389" xr:uid="{1ADA59AC-A7FD-4C23-807D-5D2844A6DAD8}"/>
    <cellStyle name="Normal 174 3 3 2" xfId="2390" xr:uid="{F3FC3BE8-04F5-4AEC-9701-94AD542BBD69}"/>
    <cellStyle name="Normal 174 3 3 2 2" xfId="2391" xr:uid="{8C9E2815-7CF0-4903-B87E-C5274E0A0727}"/>
    <cellStyle name="Normal 174 3 3 2 2 2" xfId="2392" xr:uid="{C4C2FF75-1B8F-4B21-B339-E752C73BD3A8}"/>
    <cellStyle name="Normal 174 3 3 2 2 2 2" xfId="20099" xr:uid="{5932B9BA-6B49-45FC-B8BA-153B8E5340B1}"/>
    <cellStyle name="Normal 174 3 3 2 2 2 2 2" xfId="30448" xr:uid="{6B44C1B1-0CA8-4FC1-AF51-551E30A49DEB}"/>
    <cellStyle name="Normal 174 3 3 2 2 2 3" xfId="25279" xr:uid="{3D92655D-7251-4030-9EE1-DE6F6DE1B6E1}"/>
    <cellStyle name="Normal 174 3 3 2 2 3" xfId="2393" xr:uid="{2440F82D-8B01-4F1F-B46D-FDFD6C597B2D}"/>
    <cellStyle name="Normal 174 3 3 2 2 3 2" xfId="20100" xr:uid="{E499EE4F-C10A-42E2-B8B0-1B71C8261A15}"/>
    <cellStyle name="Normal 174 3 3 2 2 3 2 2" xfId="30449" xr:uid="{D04F0144-BA8A-4B9B-B59E-758FA944FDD6}"/>
    <cellStyle name="Normal 174 3 3 2 2 3 3" xfId="25280" xr:uid="{F8A97865-81CE-4A0A-8B80-6EE8C8B40231}"/>
    <cellStyle name="Normal 174 3 3 2 2 4" xfId="20098" xr:uid="{6610A5DC-82D7-4CE4-B17D-7955E693818B}"/>
    <cellStyle name="Normal 174 3 3 2 2 4 2" xfId="30447" xr:uid="{ED12F751-B1E2-4CCC-B662-4F116314B566}"/>
    <cellStyle name="Normal 174 3 3 2 2 5" xfId="25278" xr:uid="{5C0BA926-D801-4CE3-AC2C-8364A985868A}"/>
    <cellStyle name="Normal 174 3 3 2 3" xfId="2394" xr:uid="{CCF1F213-EF22-42EE-97FD-8667411905A8}"/>
    <cellStyle name="Normal 174 3 3 2 3 2" xfId="20101" xr:uid="{A7AEFC84-BF2B-465C-9654-A213BA3FFA0B}"/>
    <cellStyle name="Normal 174 3 3 2 3 2 2" xfId="30450" xr:uid="{5BF70854-9DD2-47F8-B711-860E2977566D}"/>
    <cellStyle name="Normal 174 3 3 2 3 3" xfId="25281" xr:uid="{039FD775-BAFA-48B0-857F-F0377605D6C4}"/>
    <cellStyle name="Normal 174 3 3 2 4" xfId="2395" xr:uid="{5EA3436C-E24C-4218-8AF8-60C7AFE328E7}"/>
    <cellStyle name="Normal 174 3 3 2 4 2" xfId="20102" xr:uid="{22E07811-2289-48E2-8B45-8E55924BA128}"/>
    <cellStyle name="Normal 174 3 3 2 4 2 2" xfId="30451" xr:uid="{303D171C-2A6E-4EC9-BC19-902E21B1E64F}"/>
    <cellStyle name="Normal 174 3 3 2 4 3" xfId="25282" xr:uid="{113827A3-3011-410B-8239-35451627A7CA}"/>
    <cellStyle name="Normal 174 3 3 2 5" xfId="20097" xr:uid="{8CB02284-823F-407A-9ED2-3C7F76FF88BC}"/>
    <cellStyle name="Normal 174 3 3 2 5 2" xfId="30446" xr:uid="{7145FACA-EAC0-487B-A488-68DE730572B3}"/>
    <cellStyle name="Normal 174 3 3 2 6" xfId="25277" xr:uid="{6099FB34-0B4C-43A9-985E-663AC0B64279}"/>
    <cellStyle name="Normal 174 3 3 3" xfId="2396" xr:uid="{A46D7BE3-F0D6-4C3E-9F0A-1B3402251886}"/>
    <cellStyle name="Normal 174 3 3 3 2" xfId="2397" xr:uid="{6B705F53-F9D9-4525-903A-BF27A73CCA53}"/>
    <cellStyle name="Normal 174 3 3 3 2 2" xfId="20104" xr:uid="{CA0CA975-09C8-4A9F-907A-A0AB1F9D2A6A}"/>
    <cellStyle name="Normal 174 3 3 3 2 2 2" xfId="30453" xr:uid="{353B29FD-2527-4BFD-B614-AB9EE0FE140F}"/>
    <cellStyle name="Normal 174 3 3 3 2 3" xfId="25284" xr:uid="{1F621E54-5A6A-404E-9235-B4E9BDFF90DC}"/>
    <cellStyle name="Normal 174 3 3 3 3" xfId="2398" xr:uid="{70F14C2B-8D1B-4EDA-B89B-2CC3BD29FB01}"/>
    <cellStyle name="Normal 174 3 3 3 3 2" xfId="20105" xr:uid="{BC00FF65-2541-4439-81A3-4DA072FC6965}"/>
    <cellStyle name="Normal 174 3 3 3 3 2 2" xfId="30454" xr:uid="{4AE03A54-8C71-4632-BE25-61F3EF087991}"/>
    <cellStyle name="Normal 174 3 3 3 3 3" xfId="25285" xr:uid="{1CCDCC06-2CF3-4062-9A2F-A1F1042DD8EC}"/>
    <cellStyle name="Normal 174 3 3 3 4" xfId="20103" xr:uid="{D8EFBA6B-A117-475E-9290-42CCEDEC7385}"/>
    <cellStyle name="Normal 174 3 3 3 4 2" xfId="30452" xr:uid="{E1DBEF1C-CA4F-4BF2-8B72-C82B4DFF6A98}"/>
    <cellStyle name="Normal 174 3 3 3 5" xfId="25283" xr:uid="{A6C39AB4-8278-4E91-85C4-EDDF22865AAF}"/>
    <cellStyle name="Normal 174 3 3 4" xfId="2399" xr:uid="{48DC1AC6-9932-42B1-B4FD-F35AC6896F2F}"/>
    <cellStyle name="Normal 174 3 3 4 2" xfId="20106" xr:uid="{915FEEAD-5F4F-467B-BBC4-1E3CB6856FE8}"/>
    <cellStyle name="Normal 174 3 3 4 2 2" xfId="30455" xr:uid="{71C65D2A-D15A-440E-8BE5-B612EA4DC70F}"/>
    <cellStyle name="Normal 174 3 3 4 3" xfId="25286" xr:uid="{9B270289-D0C9-4D64-9296-4B19B899D7D0}"/>
    <cellStyle name="Normal 174 3 3 5" xfId="2400" xr:uid="{5F01601B-1314-4466-8B8D-BD4454D02CB1}"/>
    <cellStyle name="Normal 174 3 3 5 2" xfId="20107" xr:uid="{9545DD91-CE6E-499E-8B73-B41682F3DF3F}"/>
    <cellStyle name="Normal 174 3 3 5 2 2" xfId="30456" xr:uid="{A4E15F93-FCD2-4785-84CB-446672C98D50}"/>
    <cellStyle name="Normal 174 3 3 5 3" xfId="25287" xr:uid="{B87FD5BA-0575-4564-A2DD-4F9F1AFDF5C2}"/>
    <cellStyle name="Normal 174 3 3 6" xfId="20096" xr:uid="{92785DEC-AA21-4DE3-808A-28C6016493C7}"/>
    <cellStyle name="Normal 174 3 3 6 2" xfId="30445" xr:uid="{589798D3-75CD-455A-A09C-F6B6D1B5869F}"/>
    <cellStyle name="Normal 174 3 3 7" xfId="25276" xr:uid="{A9A59CDF-0D91-4B4C-94BE-DDFF675D2A7A}"/>
    <cellStyle name="Normal 174 3 4" xfId="2401" xr:uid="{51ED952C-B464-4F34-8EEC-512624AFF83B}"/>
    <cellStyle name="Normal 174 3 4 2" xfId="2402" xr:uid="{460C9CA9-85DB-4CDA-B75C-1B7DCA7B3AF2}"/>
    <cellStyle name="Normal 174 3 4 2 2" xfId="2403" xr:uid="{1F784B8D-BC6A-409D-B513-DE77E875860D}"/>
    <cellStyle name="Normal 174 3 4 2 2 2" xfId="2404" xr:uid="{0A10B9DF-92A4-40CB-9F3C-8B43831A03CA}"/>
    <cellStyle name="Normal 174 3 4 2 2 2 2" xfId="20111" xr:uid="{21CA1DD3-7023-4EEF-A801-AE3A807C6731}"/>
    <cellStyle name="Normal 174 3 4 2 2 2 2 2" xfId="30460" xr:uid="{3920A848-E1EC-41D3-BE5D-AD84EF3748CB}"/>
    <cellStyle name="Normal 174 3 4 2 2 2 3" xfId="25291" xr:uid="{9E9D997E-F2C4-4C28-B650-B6D7E5BCD596}"/>
    <cellStyle name="Normal 174 3 4 2 2 3" xfId="2405" xr:uid="{4A3A548C-EF97-4F43-9E16-10851B681623}"/>
    <cellStyle name="Normal 174 3 4 2 2 3 2" xfId="20112" xr:uid="{138BD492-4392-41A3-8DFE-636D9504A221}"/>
    <cellStyle name="Normal 174 3 4 2 2 3 2 2" xfId="30461" xr:uid="{5B4F8FE6-63CA-431B-B2E2-07ECECEB4563}"/>
    <cellStyle name="Normal 174 3 4 2 2 3 3" xfId="25292" xr:uid="{4E187597-947C-48F2-8BF0-CB81C21EAF56}"/>
    <cellStyle name="Normal 174 3 4 2 2 4" xfId="20110" xr:uid="{EBA12401-1B96-447D-8243-182F62AD10ED}"/>
    <cellStyle name="Normal 174 3 4 2 2 4 2" xfId="30459" xr:uid="{55DE465C-1956-4322-943E-2C0CB69AE4D4}"/>
    <cellStyle name="Normal 174 3 4 2 2 5" xfId="25290" xr:uid="{4ED266D1-3F78-4722-AC1A-7EA229E46464}"/>
    <cellStyle name="Normal 174 3 4 2 3" xfId="2406" xr:uid="{37A02510-2CE9-4954-B4EA-B4587AA52500}"/>
    <cellStyle name="Normal 174 3 4 2 3 2" xfId="20113" xr:uid="{993A953B-C40F-4C9D-9036-B0493467DA78}"/>
    <cellStyle name="Normal 174 3 4 2 3 2 2" xfId="30462" xr:uid="{A2838D0A-D38A-4E12-8D75-03A2114D588D}"/>
    <cellStyle name="Normal 174 3 4 2 3 3" xfId="25293" xr:uid="{1413F76A-5E55-4BAA-A770-B44DD99F3296}"/>
    <cellStyle name="Normal 174 3 4 2 4" xfId="2407" xr:uid="{599E4BF4-3227-4456-A409-DF612F2DFDB5}"/>
    <cellStyle name="Normal 174 3 4 2 4 2" xfId="20114" xr:uid="{43C8811B-18CB-4837-80F2-DAEAE5CF4B8D}"/>
    <cellStyle name="Normal 174 3 4 2 4 2 2" xfId="30463" xr:uid="{97493422-1CF5-49F4-8C25-79CC7C9548F5}"/>
    <cellStyle name="Normal 174 3 4 2 4 3" xfId="25294" xr:uid="{E29BD246-2C33-4DE5-828B-F80721FB521B}"/>
    <cellStyle name="Normal 174 3 4 2 5" xfId="20109" xr:uid="{32316719-6E8F-49D4-A260-776A4144223B}"/>
    <cellStyle name="Normal 174 3 4 2 5 2" xfId="30458" xr:uid="{C7F3E5B0-7E98-47CC-9605-55F10B62936D}"/>
    <cellStyle name="Normal 174 3 4 2 6" xfId="25289" xr:uid="{F89B9C66-62E9-43F6-925F-7A9DB3B46B81}"/>
    <cellStyle name="Normal 174 3 4 3" xfId="2408" xr:uid="{1B4C087E-59C2-4575-822B-3C14ECD18699}"/>
    <cellStyle name="Normal 174 3 4 3 2" xfId="2409" xr:uid="{63BE5F2E-4C66-4B98-AE5B-1BFB20BEB5A5}"/>
    <cellStyle name="Normal 174 3 4 3 2 2" xfId="20116" xr:uid="{ADE4EE99-197B-4822-9176-8CB26E5A020D}"/>
    <cellStyle name="Normal 174 3 4 3 2 2 2" xfId="30465" xr:uid="{55519D17-AD0E-43FC-8E34-0B80C153E33B}"/>
    <cellStyle name="Normal 174 3 4 3 2 3" xfId="25296" xr:uid="{6D3C5A7F-8BBB-4435-A9A0-A94C708B5414}"/>
    <cellStyle name="Normal 174 3 4 3 3" xfId="2410" xr:uid="{09D9663C-E65A-4820-9C61-D1BF68CF4196}"/>
    <cellStyle name="Normal 174 3 4 3 3 2" xfId="20117" xr:uid="{4992D896-7BEB-4CEA-B7D5-5D7888C5367A}"/>
    <cellStyle name="Normal 174 3 4 3 3 2 2" xfId="30466" xr:uid="{4823E521-0BAA-410B-802D-C427500F0CE3}"/>
    <cellStyle name="Normal 174 3 4 3 3 3" xfId="25297" xr:uid="{89E83E6D-01AF-4F2C-BDDB-5B680F4606E0}"/>
    <cellStyle name="Normal 174 3 4 3 4" xfId="20115" xr:uid="{62A0D5BA-B3E1-4941-A449-C4BC7A50344B}"/>
    <cellStyle name="Normal 174 3 4 3 4 2" xfId="30464" xr:uid="{1276C53B-89DD-4BCA-BB29-73310E2E83E3}"/>
    <cellStyle name="Normal 174 3 4 3 5" xfId="25295" xr:uid="{70633A40-34AA-495E-8326-8821474E74FC}"/>
    <cellStyle name="Normal 174 3 4 4" xfId="2411" xr:uid="{9C4AE84E-0616-414B-9D3F-80A08E3D7B96}"/>
    <cellStyle name="Normal 174 3 4 4 2" xfId="20118" xr:uid="{717F12DC-FBAB-477F-8590-A68495A07478}"/>
    <cellStyle name="Normal 174 3 4 4 2 2" xfId="30467" xr:uid="{103658EA-24C3-4287-B1D7-00097B2459C2}"/>
    <cellStyle name="Normal 174 3 4 4 3" xfId="25298" xr:uid="{64A4685D-26A1-4C24-986B-970111787396}"/>
    <cellStyle name="Normal 174 3 4 5" xfId="2412" xr:uid="{482A7ACE-B8BB-4C54-B21C-85213F714696}"/>
    <cellStyle name="Normal 174 3 4 5 2" xfId="20119" xr:uid="{66AD9058-8CA3-47F8-A0A9-F36E39AACA64}"/>
    <cellStyle name="Normal 174 3 4 5 2 2" xfId="30468" xr:uid="{31299300-EC5A-4F92-9E81-07212094919B}"/>
    <cellStyle name="Normal 174 3 4 5 3" xfId="25299" xr:uid="{01A636E7-DFE4-4752-95E5-E69CD67B267A}"/>
    <cellStyle name="Normal 174 3 4 6" xfId="20108" xr:uid="{B4EAED2A-0949-4421-ABE5-ED9E5571C1D9}"/>
    <cellStyle name="Normal 174 3 4 6 2" xfId="30457" xr:uid="{94B7633C-457F-4059-9D1A-7400E7ADB83B}"/>
    <cellStyle name="Normal 174 3 4 7" xfId="25288" xr:uid="{E2D90B84-74D9-422F-9CF6-C3660BB5FE77}"/>
    <cellStyle name="Normal 174 3 5" xfId="2413" xr:uid="{0972AC57-FF0F-4D70-AC22-F86D551AC180}"/>
    <cellStyle name="Normal 174 3 5 2" xfId="2414" xr:uid="{0F1E1C74-F6D3-4C25-B311-CCB22B03E110}"/>
    <cellStyle name="Normal 174 3 5 2 2" xfId="2415" xr:uid="{065D4053-16FB-4FAA-9E7B-CD3004B6E5BC}"/>
    <cellStyle name="Normal 174 3 5 2 2 2" xfId="2416" xr:uid="{46B96E86-1304-4A6D-B5C8-731EE8049BFA}"/>
    <cellStyle name="Normal 174 3 5 2 2 2 2" xfId="20123" xr:uid="{17014D14-5EC6-4498-AF31-2D8C48252DE1}"/>
    <cellStyle name="Normal 174 3 5 2 2 2 2 2" xfId="30472" xr:uid="{D6C18037-FE92-457D-A646-C16D2BDE3297}"/>
    <cellStyle name="Normal 174 3 5 2 2 2 3" xfId="25303" xr:uid="{89456338-5F4D-49AC-A0B6-D8EC9E3A081D}"/>
    <cellStyle name="Normal 174 3 5 2 2 3" xfId="2417" xr:uid="{82AD50CC-EB18-4D55-9BAB-85A16264A1DC}"/>
    <cellStyle name="Normal 174 3 5 2 2 3 2" xfId="20124" xr:uid="{95238BAD-C7A2-40E2-83E4-1C2BA49D6FA6}"/>
    <cellStyle name="Normal 174 3 5 2 2 3 2 2" xfId="30473" xr:uid="{99A7B4F3-08A9-4862-8AE6-554980F45EF3}"/>
    <cellStyle name="Normal 174 3 5 2 2 3 3" xfId="25304" xr:uid="{920E196B-C37B-475D-B41A-31619F3BF790}"/>
    <cellStyle name="Normal 174 3 5 2 2 4" xfId="20122" xr:uid="{038245BB-2C5D-4529-BD72-F67DC4E30FF4}"/>
    <cellStyle name="Normal 174 3 5 2 2 4 2" xfId="30471" xr:uid="{2039E67C-95D5-44F2-B53F-19B06D10FFA3}"/>
    <cellStyle name="Normal 174 3 5 2 2 5" xfId="25302" xr:uid="{CCFF33A1-230C-4060-83E2-2474A18690BF}"/>
    <cellStyle name="Normal 174 3 5 2 3" xfId="2418" xr:uid="{F7782416-4C23-4A99-A656-1101C2DCEBB9}"/>
    <cellStyle name="Normal 174 3 5 2 3 2" xfId="20125" xr:uid="{EB18A13A-0896-484E-B1D0-B41E3A6AAA14}"/>
    <cellStyle name="Normal 174 3 5 2 3 2 2" xfId="30474" xr:uid="{E41A8679-7186-4728-AD04-95D1067277EC}"/>
    <cellStyle name="Normal 174 3 5 2 3 3" xfId="25305" xr:uid="{415B4094-4A68-434E-8573-B331B6B7EE5A}"/>
    <cellStyle name="Normal 174 3 5 2 4" xfId="2419" xr:uid="{261BCC55-51EC-4ACD-A0BD-8A8DCCF11173}"/>
    <cellStyle name="Normal 174 3 5 2 4 2" xfId="20126" xr:uid="{4E9F302F-8B9C-4DD5-9ECE-B6D7C6C3660C}"/>
    <cellStyle name="Normal 174 3 5 2 4 2 2" xfId="30475" xr:uid="{E0E3ABC5-59E8-483A-B445-22303853EC60}"/>
    <cellStyle name="Normal 174 3 5 2 4 3" xfId="25306" xr:uid="{8F62B18E-D3C3-4100-8E66-3AEBE6C728B4}"/>
    <cellStyle name="Normal 174 3 5 2 5" xfId="20121" xr:uid="{31F9C6EF-CFEC-4C35-B3A4-B1A421986AE5}"/>
    <cellStyle name="Normal 174 3 5 2 5 2" xfId="30470" xr:uid="{1188078B-9444-4A7B-BA70-1E22AEAF7CF3}"/>
    <cellStyle name="Normal 174 3 5 2 6" xfId="25301" xr:uid="{512CFFE1-01C7-49E2-91A9-AD89A963D99C}"/>
    <cellStyle name="Normal 174 3 5 3" xfId="2420" xr:uid="{7888A03A-BA1E-425E-A441-A0129A9CB293}"/>
    <cellStyle name="Normal 174 3 5 3 2" xfId="2421" xr:uid="{5F9946DD-1ED5-4E87-AFF4-2182EC772BB6}"/>
    <cellStyle name="Normal 174 3 5 3 2 2" xfId="20128" xr:uid="{E4271157-46B5-486E-85CD-D47F8922F402}"/>
    <cellStyle name="Normal 174 3 5 3 2 2 2" xfId="30477" xr:uid="{37E0302C-4C68-4F7E-AB46-B467CF5A4B0D}"/>
    <cellStyle name="Normal 174 3 5 3 2 3" xfId="25308" xr:uid="{E343E783-0B6B-40A4-A371-1ACFA2125D46}"/>
    <cellStyle name="Normal 174 3 5 3 3" xfId="2422" xr:uid="{E18DD47B-DE3E-48F4-AD8D-B39C79C48A63}"/>
    <cellStyle name="Normal 174 3 5 3 3 2" xfId="20129" xr:uid="{80B7698A-5D15-47E6-A282-5724B144676B}"/>
    <cellStyle name="Normal 174 3 5 3 3 2 2" xfId="30478" xr:uid="{913F03DF-1705-470B-B68F-8EEBA8378ABF}"/>
    <cellStyle name="Normal 174 3 5 3 3 3" xfId="25309" xr:uid="{82927A98-6C09-483E-9E07-0BB108F84145}"/>
    <cellStyle name="Normal 174 3 5 3 4" xfId="20127" xr:uid="{1DA06B2C-815F-437E-BD5C-EA63256F037F}"/>
    <cellStyle name="Normal 174 3 5 3 4 2" xfId="30476" xr:uid="{E0B73B5C-B124-4271-8E55-473C295331C8}"/>
    <cellStyle name="Normal 174 3 5 3 5" xfId="25307" xr:uid="{06D4640C-7584-4AEF-8531-7C5AE4B99FE1}"/>
    <cellStyle name="Normal 174 3 5 4" xfId="2423" xr:uid="{B0940BBB-0FC1-4CFF-B5DD-1A9519A6850E}"/>
    <cellStyle name="Normal 174 3 5 4 2" xfId="20130" xr:uid="{F2C5C927-E5F7-46DD-91C7-54AFD3F1BAF6}"/>
    <cellStyle name="Normal 174 3 5 4 2 2" xfId="30479" xr:uid="{B20CA183-D2D7-4156-A2AD-E517F21C8499}"/>
    <cellStyle name="Normal 174 3 5 4 3" xfId="25310" xr:uid="{7FB271DE-D069-470A-B043-AC6759A40205}"/>
    <cellStyle name="Normal 174 3 5 5" xfId="2424" xr:uid="{5A6A9373-C2CE-4163-9C32-6782C31FCF8F}"/>
    <cellStyle name="Normal 174 3 5 5 2" xfId="20131" xr:uid="{78FBC7FD-0C43-4412-803C-94F3D8000187}"/>
    <cellStyle name="Normal 174 3 5 5 2 2" xfId="30480" xr:uid="{27005782-980D-457D-BDCC-7D1EFA9EB993}"/>
    <cellStyle name="Normal 174 3 5 5 3" xfId="25311" xr:uid="{ED70C633-7C4F-46D7-B334-7A5F2425AAB5}"/>
    <cellStyle name="Normal 174 3 5 6" xfId="20120" xr:uid="{31550F64-0622-4AE3-9711-D0DF319BA8EF}"/>
    <cellStyle name="Normal 174 3 5 6 2" xfId="30469" xr:uid="{FD10B3C2-EC40-4605-8A37-E51147C427DC}"/>
    <cellStyle name="Normal 174 3 5 7" xfId="25300" xr:uid="{D407093D-C4EF-4B56-8F4B-4FF55694D5BF}"/>
    <cellStyle name="Normal 174 3 6" xfId="2425" xr:uid="{AD1FFB19-EC09-4D96-9EA0-D426E6D565AB}"/>
    <cellStyle name="Normal 174 3 6 2" xfId="2426" xr:uid="{273A91A5-5751-4641-8118-A76CE2BBD766}"/>
    <cellStyle name="Normal 174 3 6 2 2" xfId="2427" xr:uid="{4A1D0B3D-038C-4FEA-92A6-0AFB50EDA0AA}"/>
    <cellStyle name="Normal 174 3 6 2 2 2" xfId="2428" xr:uid="{B803114C-9AD7-4097-B69A-4758A4DAAA11}"/>
    <cellStyle name="Normal 174 3 6 2 2 2 2" xfId="20135" xr:uid="{F8E7116F-8DAF-4060-B0DA-3882CDADD7B3}"/>
    <cellStyle name="Normal 174 3 6 2 2 2 2 2" xfId="30484" xr:uid="{A9FD243B-296A-45B1-9DB1-3890377D39E8}"/>
    <cellStyle name="Normal 174 3 6 2 2 2 3" xfId="25315" xr:uid="{996AD989-ACDA-4D4F-94AC-50D95E2C4A68}"/>
    <cellStyle name="Normal 174 3 6 2 2 3" xfId="2429" xr:uid="{E95A16F7-2141-4D0F-B582-721076BE7905}"/>
    <cellStyle name="Normal 174 3 6 2 2 3 2" xfId="20136" xr:uid="{168D5253-975E-455E-8769-3C14F27B3CAD}"/>
    <cellStyle name="Normal 174 3 6 2 2 3 2 2" xfId="30485" xr:uid="{F7F5F45A-E3AB-4E2C-97E3-FC23009E7950}"/>
    <cellStyle name="Normal 174 3 6 2 2 3 3" xfId="25316" xr:uid="{4258653E-8EF3-48C6-821B-1D41541B0E82}"/>
    <cellStyle name="Normal 174 3 6 2 2 4" xfId="20134" xr:uid="{2A1A95AE-38E0-47D0-B9F1-EB86DDBEDA45}"/>
    <cellStyle name="Normal 174 3 6 2 2 4 2" xfId="30483" xr:uid="{7969A928-FF0A-4605-B411-85808B99B16C}"/>
    <cellStyle name="Normal 174 3 6 2 2 5" xfId="25314" xr:uid="{FBAB7D20-4423-4CCB-BC50-6CE1C9FCD8F9}"/>
    <cellStyle name="Normal 174 3 6 2 3" xfId="2430" xr:uid="{9595B849-85FC-4F0E-BCD5-F5E22474B17F}"/>
    <cellStyle name="Normal 174 3 6 2 3 2" xfId="20137" xr:uid="{0E5AE821-481D-4EBB-867E-38189F4C09B6}"/>
    <cellStyle name="Normal 174 3 6 2 3 2 2" xfId="30486" xr:uid="{0B721F62-E74C-4353-8834-CAA421135F97}"/>
    <cellStyle name="Normal 174 3 6 2 3 3" xfId="25317" xr:uid="{FD16E3BD-9DB9-4DA7-82CF-9165CF7915DE}"/>
    <cellStyle name="Normal 174 3 6 2 4" xfId="2431" xr:uid="{E514F05D-180C-4276-976E-97F39891FA7A}"/>
    <cellStyle name="Normal 174 3 6 2 4 2" xfId="20138" xr:uid="{6F64F4CB-473C-4169-924D-C9A78A607451}"/>
    <cellStyle name="Normal 174 3 6 2 4 2 2" xfId="30487" xr:uid="{DBB6BDD6-ACEB-4EA5-A285-FD952027B8BF}"/>
    <cellStyle name="Normal 174 3 6 2 4 3" xfId="25318" xr:uid="{37E993EC-7222-4181-A502-A44774101B68}"/>
    <cellStyle name="Normal 174 3 6 2 5" xfId="20133" xr:uid="{73B8549C-624E-478A-9F90-3096FC1AC88A}"/>
    <cellStyle name="Normal 174 3 6 2 5 2" xfId="30482" xr:uid="{B7406E68-A556-4B12-92B4-22B664E1330D}"/>
    <cellStyle name="Normal 174 3 6 2 6" xfId="25313" xr:uid="{8109FC76-D047-43BB-AE08-ED3FD81DD6AF}"/>
    <cellStyle name="Normal 174 3 6 3" xfId="2432" xr:uid="{962764B5-141B-4A5A-89C8-65C30F70F381}"/>
    <cellStyle name="Normal 174 3 6 3 2" xfId="2433" xr:uid="{3B13D791-7042-43FD-9A75-B827253B0F24}"/>
    <cellStyle name="Normal 174 3 6 3 2 2" xfId="20140" xr:uid="{D8E0A1E3-E1A3-4427-B953-2EE9805C96A7}"/>
    <cellStyle name="Normal 174 3 6 3 2 2 2" xfId="30489" xr:uid="{E3DCD017-38E8-4655-BD09-9431036F38B0}"/>
    <cellStyle name="Normal 174 3 6 3 2 3" xfId="25320" xr:uid="{1E1304A3-0929-450E-8AED-427B7B8470E2}"/>
    <cellStyle name="Normal 174 3 6 3 3" xfId="2434" xr:uid="{D215CEE6-4B18-40AC-B6D0-D851E8511FF5}"/>
    <cellStyle name="Normal 174 3 6 3 3 2" xfId="20141" xr:uid="{5417354D-CFD4-442A-A98E-EA5335BC0FB9}"/>
    <cellStyle name="Normal 174 3 6 3 3 2 2" xfId="30490" xr:uid="{5FA05D16-857F-4061-BE5C-EA7FA94CB3A3}"/>
    <cellStyle name="Normal 174 3 6 3 3 3" xfId="25321" xr:uid="{BF8A0179-D5F5-40EE-B49D-753858533D10}"/>
    <cellStyle name="Normal 174 3 6 3 4" xfId="20139" xr:uid="{6D2AC56D-1E07-4B9E-B995-8C6203092A4F}"/>
    <cellStyle name="Normal 174 3 6 3 4 2" xfId="30488" xr:uid="{28DDF1CB-A6CB-48D1-8398-CC77EA37ABAD}"/>
    <cellStyle name="Normal 174 3 6 3 5" xfId="25319" xr:uid="{5C4026C7-2493-45E7-985E-2BB78F91DFF7}"/>
    <cellStyle name="Normal 174 3 6 4" xfId="2435" xr:uid="{8C9BF8CB-D75C-4A12-B3B0-FFE7D06FB0DC}"/>
    <cellStyle name="Normal 174 3 6 4 2" xfId="20142" xr:uid="{5452FA39-77C0-499D-BA32-678C1086C82D}"/>
    <cellStyle name="Normal 174 3 6 4 2 2" xfId="30491" xr:uid="{5402851B-0C6F-4EDA-99E3-8EE3080E2DEA}"/>
    <cellStyle name="Normal 174 3 6 4 3" xfId="25322" xr:uid="{91989A21-3DB4-4717-A4B8-523F233DF8A4}"/>
    <cellStyle name="Normal 174 3 6 5" xfId="2436" xr:uid="{B11B9E13-1AD2-4174-9E49-31696CD4E3EE}"/>
    <cellStyle name="Normal 174 3 6 5 2" xfId="20143" xr:uid="{B7D9A2CA-3CBE-47D4-B2C5-E7806399D5C3}"/>
    <cellStyle name="Normal 174 3 6 5 2 2" xfId="30492" xr:uid="{5D4EA25B-0344-40FE-B61D-4BC63EF388A6}"/>
    <cellStyle name="Normal 174 3 6 5 3" xfId="25323" xr:uid="{136CC625-6715-4B4E-809C-51106514FDB0}"/>
    <cellStyle name="Normal 174 3 6 6" xfId="20132" xr:uid="{B999BEBD-4A2B-4199-99A6-396D774F3689}"/>
    <cellStyle name="Normal 174 3 6 6 2" xfId="30481" xr:uid="{92077275-CD75-4B28-8B54-F788A3F69220}"/>
    <cellStyle name="Normal 174 3 6 7" xfId="25312" xr:uid="{C5DDF0B7-D5A9-46A8-B284-3F367A9E0B86}"/>
    <cellStyle name="Normal 174 3 7" xfId="2437" xr:uid="{D77A17CE-5316-4D35-9C6B-4F2FFA011392}"/>
    <cellStyle name="Normal 174 3 7 2" xfId="2438" xr:uid="{B2ECFEE0-6008-4D95-BBB3-1DD0F8263675}"/>
    <cellStyle name="Normal 174 3 7 2 2" xfId="2439" xr:uid="{480FD7E1-F19C-4096-8264-314EA12683A2}"/>
    <cellStyle name="Normal 174 3 7 2 2 2" xfId="2440" xr:uid="{34C445C9-0B6A-4061-AE45-D454C6AABE38}"/>
    <cellStyle name="Normal 174 3 7 2 2 2 2" xfId="20147" xr:uid="{5CD0253F-A288-480B-A09C-7808C6F67631}"/>
    <cellStyle name="Normal 174 3 7 2 2 2 2 2" xfId="30496" xr:uid="{6657BBEC-B6FF-4538-9C73-AAEC8594343A}"/>
    <cellStyle name="Normal 174 3 7 2 2 2 3" xfId="25327" xr:uid="{1D1BDE6F-DDC4-4E2F-9566-6C5E6DD000E0}"/>
    <cellStyle name="Normal 174 3 7 2 2 3" xfId="2441" xr:uid="{C22825D7-4480-49DB-B84F-7C989B6F018B}"/>
    <cellStyle name="Normal 174 3 7 2 2 3 2" xfId="20148" xr:uid="{6C716142-E2D3-4F69-A935-14812280AB2B}"/>
    <cellStyle name="Normal 174 3 7 2 2 3 2 2" xfId="30497" xr:uid="{F7810941-FA69-49FE-91E1-3F18FCA42144}"/>
    <cellStyle name="Normal 174 3 7 2 2 3 3" xfId="25328" xr:uid="{1E95BD9A-2E2A-4A03-8955-4BE4B6222D61}"/>
    <cellStyle name="Normal 174 3 7 2 2 4" xfId="20146" xr:uid="{7D9D1110-5B29-477A-9BB2-2C594A0641D2}"/>
    <cellStyle name="Normal 174 3 7 2 2 4 2" xfId="30495" xr:uid="{C05FB69C-00D7-496D-AD10-E65A29A95EB2}"/>
    <cellStyle name="Normal 174 3 7 2 2 5" xfId="25326" xr:uid="{22EAE862-6336-4B45-BC8D-0FA8DA461F15}"/>
    <cellStyle name="Normal 174 3 7 2 3" xfId="2442" xr:uid="{787951E5-F62D-4C70-8D56-DAFA212C5C14}"/>
    <cellStyle name="Normal 174 3 7 2 3 2" xfId="20149" xr:uid="{A8638416-74BE-4727-8584-D1413DC72F18}"/>
    <cellStyle name="Normal 174 3 7 2 3 2 2" xfId="30498" xr:uid="{07A16AF5-053A-4063-B91B-1D50F4F5957D}"/>
    <cellStyle name="Normal 174 3 7 2 3 3" xfId="25329" xr:uid="{A36263D6-6A6F-4A26-9A0B-533AC545AFA4}"/>
    <cellStyle name="Normal 174 3 7 2 4" xfId="2443" xr:uid="{9662C5FF-D871-4B7F-82F6-3CA5C8C57B7B}"/>
    <cellStyle name="Normal 174 3 7 2 4 2" xfId="20150" xr:uid="{2891890F-E0C2-4D74-95C1-A1F81F276FEC}"/>
    <cellStyle name="Normal 174 3 7 2 4 2 2" xfId="30499" xr:uid="{ABBFB244-58AB-4FD2-8CE3-E61DFA895CB2}"/>
    <cellStyle name="Normal 174 3 7 2 4 3" xfId="25330" xr:uid="{9DD7CC10-F684-4E03-99E2-E2FC9FF06F30}"/>
    <cellStyle name="Normal 174 3 7 2 5" xfId="20145" xr:uid="{4F902984-5BCA-4656-BBCA-9A83D7230CB9}"/>
    <cellStyle name="Normal 174 3 7 2 5 2" xfId="30494" xr:uid="{062D589B-6F02-4CE8-88E1-093DA6761054}"/>
    <cellStyle name="Normal 174 3 7 2 6" xfId="25325" xr:uid="{8155A3FB-FD43-4799-9C41-D9D0B5573653}"/>
    <cellStyle name="Normal 174 3 7 3" xfId="2444" xr:uid="{B4834A21-A9DF-4296-B8DB-FEE698601BBF}"/>
    <cellStyle name="Normal 174 3 7 3 2" xfId="2445" xr:uid="{3541CABC-DAC4-4799-B5B4-10ACAF4137C8}"/>
    <cellStyle name="Normal 174 3 7 3 2 2" xfId="20152" xr:uid="{8229D54E-603B-4AAA-8E6D-D2457205152E}"/>
    <cellStyle name="Normal 174 3 7 3 2 2 2" xfId="30501" xr:uid="{B8EA9260-C2E7-422D-BC48-DE52105BEE59}"/>
    <cellStyle name="Normal 174 3 7 3 2 3" xfId="25332" xr:uid="{0931DE6E-376C-46A6-A7D7-32CF136B1327}"/>
    <cellStyle name="Normal 174 3 7 3 3" xfId="2446" xr:uid="{BC184FEB-E69C-4E11-8378-E0021D00F3B6}"/>
    <cellStyle name="Normal 174 3 7 3 3 2" xfId="20153" xr:uid="{9238CE5B-710F-46FB-8B9B-D16F818F4049}"/>
    <cellStyle name="Normal 174 3 7 3 3 2 2" xfId="30502" xr:uid="{282C3E3E-C16A-4954-9FED-829A34B440A6}"/>
    <cellStyle name="Normal 174 3 7 3 3 3" xfId="25333" xr:uid="{C07FDE40-7357-4A21-BFA0-F0BD801FCE4C}"/>
    <cellStyle name="Normal 174 3 7 3 4" xfId="20151" xr:uid="{6E6208C1-E637-403A-BFDF-41EC93A3733C}"/>
    <cellStyle name="Normal 174 3 7 3 4 2" xfId="30500" xr:uid="{CFFD9E2D-3C8E-4491-8CC2-FEB38FD379EC}"/>
    <cellStyle name="Normal 174 3 7 3 5" xfId="25331" xr:uid="{423FA888-C243-4BF8-986A-9DF74827800E}"/>
    <cellStyle name="Normal 174 3 7 4" xfId="2447" xr:uid="{031B6B84-334B-4E84-A596-E15A63E5E220}"/>
    <cellStyle name="Normal 174 3 7 4 2" xfId="20154" xr:uid="{DB762261-1446-41D7-8532-6E913ED8F302}"/>
    <cellStyle name="Normal 174 3 7 4 2 2" xfId="30503" xr:uid="{A84A0C0B-8144-4078-94BD-101E38E5D4C8}"/>
    <cellStyle name="Normal 174 3 7 4 3" xfId="25334" xr:uid="{424605D5-0AA2-4E9F-AB8B-0AEC04FB0ABC}"/>
    <cellStyle name="Normal 174 3 7 5" xfId="2448" xr:uid="{D8995617-394B-494C-8624-0BCB2697A84B}"/>
    <cellStyle name="Normal 174 3 7 5 2" xfId="20155" xr:uid="{EB8EDDD8-5FFC-494F-91F5-5B31872B2C81}"/>
    <cellStyle name="Normal 174 3 7 5 2 2" xfId="30504" xr:uid="{D4180455-4D3E-4185-8D7C-C9B312D34FA7}"/>
    <cellStyle name="Normal 174 3 7 5 3" xfId="25335" xr:uid="{A384C8B0-2784-4664-9389-DE8F204D6653}"/>
    <cellStyle name="Normal 174 3 7 6" xfId="20144" xr:uid="{CE44F87B-DC92-4833-9E79-DA0737B0C09C}"/>
    <cellStyle name="Normal 174 3 7 6 2" xfId="30493" xr:uid="{1F77140A-9811-40DB-8096-7CB131A44549}"/>
    <cellStyle name="Normal 174 3 7 7" xfId="25324" xr:uid="{C0DA8AA8-15EC-4A04-9E67-B653D2D2886C}"/>
    <cellStyle name="Normal 174 3 8" xfId="2449" xr:uid="{9AB46C2D-371F-4968-BFC1-CDF7FB384F40}"/>
    <cellStyle name="Normal 174 3 8 2" xfId="2450" xr:uid="{BCBEDD36-C981-4FBC-BD1B-CFF9E8182B18}"/>
    <cellStyle name="Normal 174 3 8 2 2" xfId="2451" xr:uid="{112747EB-892C-4258-89E6-AEB765F24879}"/>
    <cellStyle name="Normal 174 3 8 2 2 2" xfId="2452" xr:uid="{6EABE8F1-F449-4933-8B9B-DDD89FEA4B2E}"/>
    <cellStyle name="Normal 174 3 8 2 2 2 2" xfId="20159" xr:uid="{6DC8F906-73A1-4AE9-BDF5-6481C7B81333}"/>
    <cellStyle name="Normal 174 3 8 2 2 2 2 2" xfId="30508" xr:uid="{F67CF884-3FC5-4457-A39C-05721B6255BF}"/>
    <cellStyle name="Normal 174 3 8 2 2 2 3" xfId="25339" xr:uid="{5D139BB0-C50A-4921-B02E-B63B3E677B8C}"/>
    <cellStyle name="Normal 174 3 8 2 2 3" xfId="2453" xr:uid="{6DD51473-0202-4D46-964D-61FE29F077B3}"/>
    <cellStyle name="Normal 174 3 8 2 2 3 2" xfId="20160" xr:uid="{C4955BF5-9BC9-44C5-9E9F-9862CA776B3A}"/>
    <cellStyle name="Normal 174 3 8 2 2 3 2 2" xfId="30509" xr:uid="{7B383957-CF48-486A-B5AF-03FBA23D90C9}"/>
    <cellStyle name="Normal 174 3 8 2 2 3 3" xfId="25340" xr:uid="{C21E2021-686E-4A29-BECF-C5A363D8712E}"/>
    <cellStyle name="Normal 174 3 8 2 2 4" xfId="20158" xr:uid="{2E594E1C-08E9-4586-BAAB-7451D21DAF22}"/>
    <cellStyle name="Normal 174 3 8 2 2 4 2" xfId="30507" xr:uid="{651ECA92-3DC9-4AFB-B066-49FB67F129C4}"/>
    <cellStyle name="Normal 174 3 8 2 2 5" xfId="25338" xr:uid="{3CFB6BDE-4805-4E7C-BFA3-DB1A35B523D4}"/>
    <cellStyle name="Normal 174 3 8 2 3" xfId="2454" xr:uid="{FF1C0005-C5B3-4E97-9990-67716ECE426A}"/>
    <cellStyle name="Normal 174 3 8 2 3 2" xfId="20161" xr:uid="{7843B312-E5AB-45B8-B732-8808135CA98D}"/>
    <cellStyle name="Normal 174 3 8 2 3 2 2" xfId="30510" xr:uid="{BD8A6BDA-8A3B-480B-882B-A6A0E0759C26}"/>
    <cellStyle name="Normal 174 3 8 2 3 3" xfId="25341" xr:uid="{6F5D2DCD-48A8-406D-83E2-D31C25A81749}"/>
    <cellStyle name="Normal 174 3 8 2 4" xfId="2455" xr:uid="{9A690FFA-EDC4-44D3-9034-B78DF412F554}"/>
    <cellStyle name="Normal 174 3 8 2 4 2" xfId="20162" xr:uid="{D0B3EC21-E155-4BB6-8E5B-38E866F73C69}"/>
    <cellStyle name="Normal 174 3 8 2 4 2 2" xfId="30511" xr:uid="{4F6C505D-53D2-47A2-AC84-5FA26BB72A35}"/>
    <cellStyle name="Normal 174 3 8 2 4 3" xfId="25342" xr:uid="{DAC62645-E91F-45E4-A50E-FEC01A8AAEE9}"/>
    <cellStyle name="Normal 174 3 8 2 5" xfId="20157" xr:uid="{C62ADEC6-5E60-46C1-9C12-A70E42D1AE02}"/>
    <cellStyle name="Normal 174 3 8 2 5 2" xfId="30506" xr:uid="{167A0B48-5440-430A-BBDB-69459CA38D48}"/>
    <cellStyle name="Normal 174 3 8 2 6" xfId="25337" xr:uid="{F8E7BE36-FCFB-45B3-8021-424821FFFB46}"/>
    <cellStyle name="Normal 174 3 8 3" xfId="2456" xr:uid="{8D7C6510-1D64-4F9D-8273-3E24588633C2}"/>
    <cellStyle name="Normal 174 3 8 3 2" xfId="2457" xr:uid="{EAE22348-585D-4CBB-B956-831275138148}"/>
    <cellStyle name="Normal 174 3 8 3 2 2" xfId="20164" xr:uid="{35A33BA7-5354-4F7A-9D17-BC3CDEAAEEE0}"/>
    <cellStyle name="Normal 174 3 8 3 2 2 2" xfId="30513" xr:uid="{83629369-3B86-47BC-AC2F-9B58FB227BD6}"/>
    <cellStyle name="Normal 174 3 8 3 2 3" xfId="25344" xr:uid="{5C5481D5-035F-4908-9563-2F84371B7A4B}"/>
    <cellStyle name="Normal 174 3 8 3 3" xfId="2458" xr:uid="{95A19B04-1598-4098-8734-59582B62B211}"/>
    <cellStyle name="Normal 174 3 8 3 3 2" xfId="20165" xr:uid="{C1F8D873-D18A-4405-9D3B-B81660932E08}"/>
    <cellStyle name="Normal 174 3 8 3 3 2 2" xfId="30514" xr:uid="{B5E1E81F-989F-4A40-AF31-D1E39302AF3C}"/>
    <cellStyle name="Normal 174 3 8 3 3 3" xfId="25345" xr:uid="{9B2DEDF4-6641-4B35-A0DD-F9E169CC1A22}"/>
    <cellStyle name="Normal 174 3 8 3 4" xfId="20163" xr:uid="{B41918BC-2FBC-4491-BB64-BED57435D8C5}"/>
    <cellStyle name="Normal 174 3 8 3 4 2" xfId="30512" xr:uid="{5EA498FA-4CF3-4CB2-83B0-B2B81E994970}"/>
    <cellStyle name="Normal 174 3 8 3 5" xfId="25343" xr:uid="{C8EE7FE3-05AF-4CAE-BFC8-44DB2607B58B}"/>
    <cellStyle name="Normal 174 3 8 4" xfId="2459" xr:uid="{30B1897E-05DC-44AA-AB13-2BE25D93B58A}"/>
    <cellStyle name="Normal 174 3 8 4 2" xfId="20166" xr:uid="{F72DA882-DDCE-42B9-84C2-8728572D9305}"/>
    <cellStyle name="Normal 174 3 8 4 2 2" xfId="30515" xr:uid="{E4C9E290-AA75-42FB-BFCB-8DEF6A13870E}"/>
    <cellStyle name="Normal 174 3 8 4 3" xfId="25346" xr:uid="{9B6BB483-EA0C-4B56-8F19-2D1888B72128}"/>
    <cellStyle name="Normal 174 3 8 5" xfId="2460" xr:uid="{722FE9A7-F7FC-436D-A66E-2DD8D17639E0}"/>
    <cellStyle name="Normal 174 3 8 5 2" xfId="20167" xr:uid="{00FCCCE5-D520-4C8C-9B6F-648B6580FF85}"/>
    <cellStyle name="Normal 174 3 8 5 2 2" xfId="30516" xr:uid="{1361547D-241E-4F3E-ADFD-7556C8746906}"/>
    <cellStyle name="Normal 174 3 8 5 3" xfId="25347" xr:uid="{C13E3872-47E5-4EC3-B343-8B5B8A11B41C}"/>
    <cellStyle name="Normal 174 3 8 6" xfId="20156" xr:uid="{7F1524EB-8418-4442-AEEC-44FE1B82A256}"/>
    <cellStyle name="Normal 174 3 8 6 2" xfId="30505" xr:uid="{E38813C1-F93D-4FF1-8D75-C3E121514D03}"/>
    <cellStyle name="Normal 174 3 8 7" xfId="25336" xr:uid="{753AF5A1-4F2A-4FBF-9576-06DF8EE8BFE8}"/>
    <cellStyle name="Normal 174 3 9" xfId="2461" xr:uid="{26233217-C6F9-4C68-AB4B-7035A197A43B}"/>
    <cellStyle name="Normal 174 3 9 2" xfId="2462" xr:uid="{3F527DA4-12BE-4BEB-A348-21762FEA9A9D}"/>
    <cellStyle name="Normal 174 3 9 2 2" xfId="2463" xr:uid="{00A84B1B-5698-47F7-A604-613E3D1843AC}"/>
    <cellStyle name="Normal 174 3 9 2 2 2" xfId="2464" xr:uid="{A4F984A2-8DD6-4734-B420-650E760BA144}"/>
    <cellStyle name="Normal 174 3 9 2 2 2 2" xfId="20171" xr:uid="{CAD709C7-53C4-48CE-953B-B62D17BB75CA}"/>
    <cellStyle name="Normal 174 3 9 2 2 2 2 2" xfId="30520" xr:uid="{6AF950DF-8AC3-41B4-A561-D15B89407EF2}"/>
    <cellStyle name="Normal 174 3 9 2 2 2 3" xfId="25351" xr:uid="{C596DD14-0AEE-4475-A1A3-E5F424F1862D}"/>
    <cellStyle name="Normal 174 3 9 2 2 3" xfId="2465" xr:uid="{76ACF245-4992-4019-B615-78924452DE10}"/>
    <cellStyle name="Normal 174 3 9 2 2 3 2" xfId="20172" xr:uid="{E7D7620F-9FC6-414C-8591-E3DE22BF8988}"/>
    <cellStyle name="Normal 174 3 9 2 2 3 2 2" xfId="30521" xr:uid="{AC617E4A-D010-4A34-B05F-06427770C7D8}"/>
    <cellStyle name="Normal 174 3 9 2 2 3 3" xfId="25352" xr:uid="{13E2BCF2-6D2F-4F61-BC0C-E3AE8464201E}"/>
    <cellStyle name="Normal 174 3 9 2 2 4" xfId="20170" xr:uid="{9982D1D0-4F93-4C35-B48B-B4D34751C4A2}"/>
    <cellStyle name="Normal 174 3 9 2 2 4 2" xfId="30519" xr:uid="{17C10B21-B2D8-4854-B1C0-0F5353DAFC1F}"/>
    <cellStyle name="Normal 174 3 9 2 2 5" xfId="25350" xr:uid="{5DC52213-0C1D-4806-9416-F05494D7055F}"/>
    <cellStyle name="Normal 174 3 9 2 3" xfId="2466" xr:uid="{3BCE05CF-DC0A-4D27-8F6E-C51EF021AC93}"/>
    <cellStyle name="Normal 174 3 9 2 3 2" xfId="20173" xr:uid="{73EAB0E5-9CBF-4635-8518-3AD798E168A1}"/>
    <cellStyle name="Normal 174 3 9 2 3 2 2" xfId="30522" xr:uid="{B2ECAC69-C255-4C57-BBD6-53BDA3DFB5D2}"/>
    <cellStyle name="Normal 174 3 9 2 3 3" xfId="25353" xr:uid="{224C9677-5FDB-4FE3-B7CE-256B80C84E4F}"/>
    <cellStyle name="Normal 174 3 9 2 4" xfId="2467" xr:uid="{7D40E994-E7F7-445C-9BC3-0579E1660E8E}"/>
    <cellStyle name="Normal 174 3 9 2 4 2" xfId="20174" xr:uid="{57DF48CD-4F88-479C-8ED3-42DAEC9335C1}"/>
    <cellStyle name="Normal 174 3 9 2 4 2 2" xfId="30523" xr:uid="{BCA65EC9-7EA6-4B16-8946-2685BEFE7551}"/>
    <cellStyle name="Normal 174 3 9 2 4 3" xfId="25354" xr:uid="{7A79051B-835F-4A3A-AD90-3B483CD5E411}"/>
    <cellStyle name="Normal 174 3 9 2 5" xfId="20169" xr:uid="{CE5AE651-B45A-4916-998D-C679B5FF30E7}"/>
    <cellStyle name="Normal 174 3 9 2 5 2" xfId="30518" xr:uid="{5580F119-43DD-4C62-9258-244E4FFF8AC8}"/>
    <cellStyle name="Normal 174 3 9 2 6" xfId="25349" xr:uid="{37E25CE7-EB27-4122-8898-C10EF9B8FF1D}"/>
    <cellStyle name="Normal 174 3 9 3" xfId="2468" xr:uid="{F4EF865F-5C8A-424A-8478-17B4655036DA}"/>
    <cellStyle name="Normal 174 3 9 3 2" xfId="2469" xr:uid="{CFC80B86-66E0-4AB0-A4AD-CF1233317A2C}"/>
    <cellStyle name="Normal 174 3 9 3 2 2" xfId="20176" xr:uid="{0A17A214-9164-4655-8F1D-64935BFA0FE6}"/>
    <cellStyle name="Normal 174 3 9 3 2 2 2" xfId="30525" xr:uid="{1E4A8B58-BEF7-4CBC-B729-2C64B8933DDF}"/>
    <cellStyle name="Normal 174 3 9 3 2 3" xfId="25356" xr:uid="{F460A119-8D06-4FD2-BA60-3692C4D65C6E}"/>
    <cellStyle name="Normal 174 3 9 3 3" xfId="2470" xr:uid="{44A89CD9-AB89-4636-99BA-4DDAA33BEB1D}"/>
    <cellStyle name="Normal 174 3 9 3 3 2" xfId="20177" xr:uid="{BDBBEA8D-6DA8-4D04-868C-C3D697FB26B9}"/>
    <cellStyle name="Normal 174 3 9 3 3 2 2" xfId="30526" xr:uid="{7EA26443-16D1-40C3-BEDF-C99C605B5DD8}"/>
    <cellStyle name="Normal 174 3 9 3 3 3" xfId="25357" xr:uid="{B189780E-9FF5-408A-BEFF-BC2FAC1A4694}"/>
    <cellStyle name="Normal 174 3 9 3 4" xfId="20175" xr:uid="{97F74AAA-3B01-46AB-8F7F-6DBC8BB59880}"/>
    <cellStyle name="Normal 174 3 9 3 4 2" xfId="30524" xr:uid="{633895B5-7ED5-4C8E-8D44-2AFD16C9B334}"/>
    <cellStyle name="Normal 174 3 9 3 5" xfId="25355" xr:uid="{0E1BE343-968E-4435-855B-93EA840D0649}"/>
    <cellStyle name="Normal 174 3 9 4" xfId="2471" xr:uid="{00C6A262-E80A-4D50-9A77-8EC91AEB7FB1}"/>
    <cellStyle name="Normal 174 3 9 4 2" xfId="20178" xr:uid="{7495538D-40E2-438F-A7F1-F76D75EA5CA8}"/>
    <cellStyle name="Normal 174 3 9 4 2 2" xfId="30527" xr:uid="{F53EFC8E-C9D8-4D9F-ABBF-493A557D4A9F}"/>
    <cellStyle name="Normal 174 3 9 4 3" xfId="25358" xr:uid="{CDF481DF-289E-4824-9288-14783BE2781C}"/>
    <cellStyle name="Normal 174 3 9 5" xfId="2472" xr:uid="{6CDA409B-9443-4FF9-950D-EF54D7258CE4}"/>
    <cellStyle name="Normal 174 3 9 5 2" xfId="20179" xr:uid="{BDEFCCDA-B011-4C68-8A10-15463114CAA1}"/>
    <cellStyle name="Normal 174 3 9 5 2 2" xfId="30528" xr:uid="{3EA2AE25-18BD-4229-9FD5-A93A92387117}"/>
    <cellStyle name="Normal 174 3 9 5 3" xfId="25359" xr:uid="{CBB64B75-90C6-49BE-8E75-BEA21C6F61B9}"/>
    <cellStyle name="Normal 174 3 9 6" xfId="20168" xr:uid="{05BB008E-8704-43AB-A534-700E9AFEF605}"/>
    <cellStyle name="Normal 174 3 9 6 2" xfId="30517" xr:uid="{9E42527F-6D6A-4BFA-8404-A4E7AD8C32D6}"/>
    <cellStyle name="Normal 174 3 9 7" xfId="25348" xr:uid="{92DE7F7C-9752-46BB-AEDC-D26F2F9473AB}"/>
    <cellStyle name="Normal 174 4" xfId="2473" xr:uid="{C0FAC000-2E49-4FBF-B867-139406D1AF4E}"/>
    <cellStyle name="Normal 174 4 10" xfId="2474" xr:uid="{93613537-C60F-47EE-A58F-FF70A73AFE5F}"/>
    <cellStyle name="Normal 174 4 10 2" xfId="2475" xr:uid="{944EF14F-7086-4EF8-A99F-43DFABF9A657}"/>
    <cellStyle name="Normal 174 4 10 2 2" xfId="2476" xr:uid="{47A8042E-8AAE-46F4-A0DF-E8F993A3415D}"/>
    <cellStyle name="Normal 174 4 10 2 2 2" xfId="2477" xr:uid="{FDC16559-7832-4EA8-86E0-2B9136B0B9EB}"/>
    <cellStyle name="Normal 174 4 10 2 2 2 2" xfId="20184" xr:uid="{5FB08A24-E8A7-44E2-A418-67B15DFEE594}"/>
    <cellStyle name="Normal 174 4 10 2 2 2 2 2" xfId="30533" xr:uid="{8B0C8947-B000-4A69-89AE-A9CB5C030608}"/>
    <cellStyle name="Normal 174 4 10 2 2 2 3" xfId="25364" xr:uid="{7F7BF0F2-BF50-4B36-9375-EB71DB90B633}"/>
    <cellStyle name="Normal 174 4 10 2 2 3" xfId="2478" xr:uid="{607D850F-5B25-47B0-A2D8-DF40DA89A1C4}"/>
    <cellStyle name="Normal 174 4 10 2 2 3 2" xfId="20185" xr:uid="{A4EF2C03-2004-4007-8A83-CE09237E05BB}"/>
    <cellStyle name="Normal 174 4 10 2 2 3 2 2" xfId="30534" xr:uid="{4918C499-78B3-4513-92DF-01A15BDBE5E1}"/>
    <cellStyle name="Normal 174 4 10 2 2 3 3" xfId="25365" xr:uid="{255CDD79-AD47-4558-B832-DB6BD31D02C0}"/>
    <cellStyle name="Normal 174 4 10 2 2 4" xfId="20183" xr:uid="{264C4FBF-B530-45E8-B89C-8BE233B10622}"/>
    <cellStyle name="Normal 174 4 10 2 2 4 2" xfId="30532" xr:uid="{C2519C55-32F6-485B-9C58-500E211880B4}"/>
    <cellStyle name="Normal 174 4 10 2 2 5" xfId="25363" xr:uid="{B47D9E32-BA25-4F2C-A539-66E06E2E19B8}"/>
    <cellStyle name="Normal 174 4 10 2 3" xfId="2479" xr:uid="{B920A75E-A2C8-401A-B4DA-A7A54651571D}"/>
    <cellStyle name="Normal 174 4 10 2 3 2" xfId="20186" xr:uid="{73201321-9E31-4CFD-8BB6-3D7FCAD3C657}"/>
    <cellStyle name="Normal 174 4 10 2 3 2 2" xfId="30535" xr:uid="{728F92D9-AB51-4454-AD06-A53A1AB5653E}"/>
    <cellStyle name="Normal 174 4 10 2 3 3" xfId="25366" xr:uid="{92CB7AB7-E66C-4920-A06E-1570A80129EB}"/>
    <cellStyle name="Normal 174 4 10 2 4" xfId="2480" xr:uid="{50B07275-CC21-482B-9C95-F62AAABB305A}"/>
    <cellStyle name="Normal 174 4 10 2 4 2" xfId="20187" xr:uid="{BB4470E6-54B8-4644-9C2D-65147507EC34}"/>
    <cellStyle name="Normal 174 4 10 2 4 2 2" xfId="30536" xr:uid="{7E148129-AB70-49F5-B79E-C4B6705B73C6}"/>
    <cellStyle name="Normal 174 4 10 2 4 3" xfId="25367" xr:uid="{03443323-1066-4EE3-8A18-7CFB9781505F}"/>
    <cellStyle name="Normal 174 4 10 2 5" xfId="20182" xr:uid="{60924668-0923-4B35-B637-DC955A49B1B3}"/>
    <cellStyle name="Normal 174 4 10 2 5 2" xfId="30531" xr:uid="{1B5B4D66-20B1-4141-8080-C5770A722982}"/>
    <cellStyle name="Normal 174 4 10 2 6" xfId="25362" xr:uid="{8AC95B73-C459-4E0C-BFAB-68D863EC4277}"/>
    <cellStyle name="Normal 174 4 10 3" xfId="2481" xr:uid="{3059C6A7-AAC5-4398-865F-9650BD1E10D1}"/>
    <cellStyle name="Normal 174 4 10 3 2" xfId="2482" xr:uid="{C26FAA88-8E22-4CA8-B42B-9F8F7025ADFA}"/>
    <cellStyle name="Normal 174 4 10 3 2 2" xfId="20189" xr:uid="{F537149C-F872-4C9C-ACC1-8A0E84150207}"/>
    <cellStyle name="Normal 174 4 10 3 2 2 2" xfId="30538" xr:uid="{A19979DA-E041-4E58-A64F-7D3748B9E853}"/>
    <cellStyle name="Normal 174 4 10 3 2 3" xfId="25369" xr:uid="{6124C664-70C8-4B8C-9458-47F1C7016689}"/>
    <cellStyle name="Normal 174 4 10 3 3" xfId="2483" xr:uid="{1FC26D4D-B5FC-4FBA-A9F0-44B5822BE608}"/>
    <cellStyle name="Normal 174 4 10 3 3 2" xfId="20190" xr:uid="{955137E3-B55C-47B3-978D-653F73B7412A}"/>
    <cellStyle name="Normal 174 4 10 3 3 2 2" xfId="30539" xr:uid="{2A9B46EA-384C-4FC5-87CD-A8936C6026C3}"/>
    <cellStyle name="Normal 174 4 10 3 3 3" xfId="25370" xr:uid="{836614BF-C619-4468-8D86-EB45AAEC0F4E}"/>
    <cellStyle name="Normal 174 4 10 3 4" xfId="20188" xr:uid="{6ACC679C-CA28-4635-B803-66CC049E12E1}"/>
    <cellStyle name="Normal 174 4 10 3 4 2" xfId="30537" xr:uid="{A6AC87C6-AEEB-4D74-9DC2-8EB245B77ED0}"/>
    <cellStyle name="Normal 174 4 10 3 5" xfId="25368" xr:uid="{29EC8973-F2FB-4D0C-92FE-851B15C31A89}"/>
    <cellStyle name="Normal 174 4 10 4" xfId="2484" xr:uid="{FE67BC37-C1C0-474A-A037-D860B1F28159}"/>
    <cellStyle name="Normal 174 4 10 4 2" xfId="20191" xr:uid="{E01A5553-B420-4EA7-AC67-ED34EE6A260E}"/>
    <cellStyle name="Normal 174 4 10 4 2 2" xfId="30540" xr:uid="{DEB01969-EF98-4D94-8987-674D32C06712}"/>
    <cellStyle name="Normal 174 4 10 4 3" xfId="25371" xr:uid="{72EF2FA2-B864-4676-9F34-F3CCF967CB56}"/>
    <cellStyle name="Normal 174 4 10 5" xfId="2485" xr:uid="{C7EB40B0-A734-4077-B3D6-5B4320DDBA34}"/>
    <cellStyle name="Normal 174 4 10 5 2" xfId="20192" xr:uid="{05403B04-A2A0-4046-9F3E-313B32CCBBB0}"/>
    <cellStyle name="Normal 174 4 10 5 2 2" xfId="30541" xr:uid="{9EC4F54A-3F8E-4165-AB0A-0F72278E5978}"/>
    <cellStyle name="Normal 174 4 10 5 3" xfId="25372" xr:uid="{F9A4562F-BA4A-4B4C-872E-3D26BD5643F2}"/>
    <cellStyle name="Normal 174 4 10 6" xfId="20181" xr:uid="{1C5BD7D5-E162-4D87-9A55-1C305391F268}"/>
    <cellStyle name="Normal 174 4 10 6 2" xfId="30530" xr:uid="{E3D40689-F188-477C-8734-3351BC11D529}"/>
    <cellStyle name="Normal 174 4 10 7" xfId="25361" xr:uid="{B8181021-9A20-40EA-AA90-8C5AE49FD78A}"/>
    <cellStyle name="Normal 174 4 11" xfId="2486" xr:uid="{F47DFC22-5D93-460F-99E2-02FF4FBA193D}"/>
    <cellStyle name="Normal 174 4 11 2" xfId="2487" xr:uid="{E9116CAC-BD53-41BA-87F4-F4D1BD6C6A4C}"/>
    <cellStyle name="Normal 174 4 11 2 2" xfId="2488" xr:uid="{452117A2-3B63-4404-85B3-D3316CCDFFC1}"/>
    <cellStyle name="Normal 174 4 11 2 2 2" xfId="2489" xr:uid="{49B6DCEE-8640-4591-8B4A-807EC8C45447}"/>
    <cellStyle name="Normal 174 4 11 2 2 2 2" xfId="20196" xr:uid="{65412FC2-87D6-48D0-8EB5-2CF2452111A2}"/>
    <cellStyle name="Normal 174 4 11 2 2 2 2 2" xfId="30545" xr:uid="{E90458CF-7539-44E5-B091-360E91E12E19}"/>
    <cellStyle name="Normal 174 4 11 2 2 2 3" xfId="25376" xr:uid="{CB88E511-9735-4AB7-A7DD-591352C413F3}"/>
    <cellStyle name="Normal 174 4 11 2 2 3" xfId="2490" xr:uid="{E4AF020C-0DFF-4290-99E0-6C9F4FE0C197}"/>
    <cellStyle name="Normal 174 4 11 2 2 3 2" xfId="20197" xr:uid="{2961FE6D-9C05-477C-B7A7-1818AFF6BD02}"/>
    <cellStyle name="Normal 174 4 11 2 2 3 2 2" xfId="30546" xr:uid="{41E0CC6F-2E44-46E4-8BA8-5E56D38DD046}"/>
    <cellStyle name="Normal 174 4 11 2 2 3 3" xfId="25377" xr:uid="{D0F8BC98-C3BC-424F-882E-A5154D0DA4BD}"/>
    <cellStyle name="Normal 174 4 11 2 2 4" xfId="20195" xr:uid="{0ECD4201-6AE5-4182-9255-2DAB9CED29CC}"/>
    <cellStyle name="Normal 174 4 11 2 2 4 2" xfId="30544" xr:uid="{FFF89281-15A7-445E-848E-B6B4EA2A8A45}"/>
    <cellStyle name="Normal 174 4 11 2 2 5" xfId="25375" xr:uid="{F4E17022-71E1-4A9B-B730-53780EB01B27}"/>
    <cellStyle name="Normal 174 4 11 2 3" xfId="2491" xr:uid="{3686C0B8-D51B-4A34-B183-01457B0F0099}"/>
    <cellStyle name="Normal 174 4 11 2 3 2" xfId="20198" xr:uid="{DF82269E-F2CB-44AB-A06B-5614FA3B6C7B}"/>
    <cellStyle name="Normal 174 4 11 2 3 2 2" xfId="30547" xr:uid="{C842DCBF-EF3D-4525-A330-A5859C070225}"/>
    <cellStyle name="Normal 174 4 11 2 3 3" xfId="25378" xr:uid="{AD6C0F04-2B9F-49D4-A6B9-1E35CBA719D1}"/>
    <cellStyle name="Normal 174 4 11 2 4" xfId="2492" xr:uid="{453EB0E4-2C58-449F-AF22-1648D47F0DFE}"/>
    <cellStyle name="Normal 174 4 11 2 4 2" xfId="20199" xr:uid="{5D63695D-2882-42F4-A4B1-45F57D88498C}"/>
    <cellStyle name="Normal 174 4 11 2 4 2 2" xfId="30548" xr:uid="{AFFC5C87-31EB-4863-BF83-CEB08F58FDC9}"/>
    <cellStyle name="Normal 174 4 11 2 4 3" xfId="25379" xr:uid="{1A46A6A6-A9EB-446E-BEC9-72381A5236E4}"/>
    <cellStyle name="Normal 174 4 11 2 5" xfId="20194" xr:uid="{0CAA01FE-5D4C-48A2-AE56-09C7D6F6B48C}"/>
    <cellStyle name="Normal 174 4 11 2 5 2" xfId="30543" xr:uid="{D464AF89-8B24-49D6-AAA3-0D6F63FA2A00}"/>
    <cellStyle name="Normal 174 4 11 2 6" xfId="25374" xr:uid="{5DDE5567-099C-482E-AB15-95560BF61586}"/>
    <cellStyle name="Normal 174 4 11 3" xfId="2493" xr:uid="{22875BCD-B412-4C10-ADC7-F5CE81B8468C}"/>
    <cellStyle name="Normal 174 4 11 3 2" xfId="2494" xr:uid="{E7CDE7FB-8B08-40E4-8013-1332EFD1DD07}"/>
    <cellStyle name="Normal 174 4 11 3 2 2" xfId="20201" xr:uid="{5D302F7A-54AB-42E5-99DD-41725076A4A7}"/>
    <cellStyle name="Normal 174 4 11 3 2 2 2" xfId="30550" xr:uid="{7B63CC3E-1570-4792-A389-95BAFC3F57B9}"/>
    <cellStyle name="Normal 174 4 11 3 2 3" xfId="25381" xr:uid="{1BEC8323-1AF9-496E-8189-027FB975A687}"/>
    <cellStyle name="Normal 174 4 11 3 3" xfId="2495" xr:uid="{C7D9E890-D28B-40BB-B6CA-EB18A6AB294B}"/>
    <cellStyle name="Normal 174 4 11 3 3 2" xfId="20202" xr:uid="{3F7E95DB-CE5E-4CCC-BABE-24AFBE7EC4BB}"/>
    <cellStyle name="Normal 174 4 11 3 3 2 2" xfId="30551" xr:uid="{557DFFDA-3C1F-4F87-81E5-F534D6F6E39D}"/>
    <cellStyle name="Normal 174 4 11 3 3 3" xfId="25382" xr:uid="{46C0C509-D76A-41CE-B6B4-509BC9AC4FA6}"/>
    <cellStyle name="Normal 174 4 11 3 4" xfId="20200" xr:uid="{972674D7-B486-4D68-90C7-F3578C4B4EBB}"/>
    <cellStyle name="Normal 174 4 11 3 4 2" xfId="30549" xr:uid="{C50C1984-F092-4F9A-B722-62E4151D65E0}"/>
    <cellStyle name="Normal 174 4 11 3 5" xfId="25380" xr:uid="{E7F09DF0-0227-43A1-A675-B0F1B27DBA1A}"/>
    <cellStyle name="Normal 174 4 11 4" xfId="2496" xr:uid="{52CE7941-DB9A-406D-A565-99DBA1C7D8BA}"/>
    <cellStyle name="Normal 174 4 11 4 2" xfId="20203" xr:uid="{631E2B93-BF9F-4A3E-8E68-2E938D71E99A}"/>
    <cellStyle name="Normal 174 4 11 4 2 2" xfId="30552" xr:uid="{1F748488-1E11-41C8-B51F-30A6ACD5D715}"/>
    <cellStyle name="Normal 174 4 11 4 3" xfId="25383" xr:uid="{5C491C75-5084-4993-B02C-A4F374ABDE09}"/>
    <cellStyle name="Normal 174 4 11 5" xfId="2497" xr:uid="{2629CB23-373D-494A-B42A-26CCED28D93E}"/>
    <cellStyle name="Normal 174 4 11 5 2" xfId="20204" xr:uid="{4389535C-E4DD-4BAD-8D1F-830C7F227E77}"/>
    <cellStyle name="Normal 174 4 11 5 2 2" xfId="30553" xr:uid="{7D1E2D75-89A0-43FA-A73B-EDDF9D2CFC27}"/>
    <cellStyle name="Normal 174 4 11 5 3" xfId="25384" xr:uid="{E7BE34B9-EA68-4A32-94F4-CFA60EEA9362}"/>
    <cellStyle name="Normal 174 4 11 6" xfId="20193" xr:uid="{93A38942-30A6-42AA-AAB8-59FBD4096AE2}"/>
    <cellStyle name="Normal 174 4 11 6 2" xfId="30542" xr:uid="{7B3AF90A-0474-4A15-AF04-8D9AA3127938}"/>
    <cellStyle name="Normal 174 4 11 7" xfId="25373" xr:uid="{15F36D4B-3997-423E-84BA-30808A9E2FF1}"/>
    <cellStyle name="Normal 174 4 12" xfId="2498" xr:uid="{25E2B6D8-28E6-4175-8D97-8DE356D0233B}"/>
    <cellStyle name="Normal 174 4 12 2" xfId="2499" xr:uid="{97FE1E7D-40E6-4D5B-A09F-95C597C7CBC0}"/>
    <cellStyle name="Normal 174 4 12 2 2" xfId="2500" xr:uid="{B0C90FD9-ABEA-438D-8349-9C1F7BEF6BDB}"/>
    <cellStyle name="Normal 174 4 12 2 2 2" xfId="2501" xr:uid="{AC36B3E7-7410-47EF-9911-9D6899258D76}"/>
    <cellStyle name="Normal 174 4 12 2 2 2 2" xfId="20208" xr:uid="{27339FC3-42BF-4DE8-9B1B-E97F461B95B4}"/>
    <cellStyle name="Normal 174 4 12 2 2 2 2 2" xfId="30557" xr:uid="{20C55D5B-2F37-428D-9BD4-20EC05292DA9}"/>
    <cellStyle name="Normal 174 4 12 2 2 2 3" xfId="25388" xr:uid="{D4BBDA09-63F8-48EF-9D74-D31DC3600A9F}"/>
    <cellStyle name="Normal 174 4 12 2 2 3" xfId="2502" xr:uid="{BE9AA9F1-42E1-4450-ABBB-450F3C03E0DE}"/>
    <cellStyle name="Normal 174 4 12 2 2 3 2" xfId="20209" xr:uid="{F4EB6893-30F4-4D4F-9E28-F58C03D9A71C}"/>
    <cellStyle name="Normal 174 4 12 2 2 3 2 2" xfId="30558" xr:uid="{64B0C0C6-2266-4CF8-ABC8-A812EE93F554}"/>
    <cellStyle name="Normal 174 4 12 2 2 3 3" xfId="25389" xr:uid="{76FE88FC-B954-4598-8FBB-787FFD0332B7}"/>
    <cellStyle name="Normal 174 4 12 2 2 4" xfId="20207" xr:uid="{952006BA-3543-4933-93C3-B2BD59AF73DD}"/>
    <cellStyle name="Normal 174 4 12 2 2 4 2" xfId="30556" xr:uid="{EE42D61B-8A6B-4F51-9F05-4E3C7E437B4E}"/>
    <cellStyle name="Normal 174 4 12 2 2 5" xfId="25387" xr:uid="{0235EABC-274F-45C6-B0BF-127A16283871}"/>
    <cellStyle name="Normal 174 4 12 2 3" xfId="2503" xr:uid="{C9A925D6-42F0-4C9D-819B-A49F9672871F}"/>
    <cellStyle name="Normal 174 4 12 2 3 2" xfId="20210" xr:uid="{FC71C7E5-D45E-4B38-96E7-C7E6991AA460}"/>
    <cellStyle name="Normal 174 4 12 2 3 2 2" xfId="30559" xr:uid="{D9253040-EE05-44E2-ADEC-591CDFEA8114}"/>
    <cellStyle name="Normal 174 4 12 2 3 3" xfId="25390" xr:uid="{E5F944B7-4393-4A94-BE5A-945468B79ED7}"/>
    <cellStyle name="Normal 174 4 12 2 4" xfId="2504" xr:uid="{E155D387-AE72-46D1-AB43-F1B04B07A0E9}"/>
    <cellStyle name="Normal 174 4 12 2 4 2" xfId="20211" xr:uid="{F2262649-6D73-434B-8C30-16177C01B6B0}"/>
    <cellStyle name="Normal 174 4 12 2 4 2 2" xfId="30560" xr:uid="{A8A33777-D89E-45B4-8623-AD5A37A0F882}"/>
    <cellStyle name="Normal 174 4 12 2 4 3" xfId="25391" xr:uid="{722E2453-3CD4-45B1-9D3C-D1DCEE347CB4}"/>
    <cellStyle name="Normal 174 4 12 2 5" xfId="20206" xr:uid="{AE8F5058-1C07-43C2-A6B7-112799F2D15D}"/>
    <cellStyle name="Normal 174 4 12 2 5 2" xfId="30555" xr:uid="{79377486-8051-4AFD-BDA8-B73DA91B9A34}"/>
    <cellStyle name="Normal 174 4 12 2 6" xfId="25386" xr:uid="{7B352BB7-BE40-4155-9733-A5B852D1891E}"/>
    <cellStyle name="Normal 174 4 12 3" xfId="2505" xr:uid="{D2AAF410-109F-4738-AB28-3A5CCA000DB5}"/>
    <cellStyle name="Normal 174 4 12 3 2" xfId="2506" xr:uid="{E7A9F0C0-1970-4C55-98FB-3A1D8F55D36F}"/>
    <cellStyle name="Normal 174 4 12 3 2 2" xfId="20213" xr:uid="{5BA6C2F7-62AA-4A0C-9EC9-FF9B80ED2374}"/>
    <cellStyle name="Normal 174 4 12 3 2 2 2" xfId="30562" xr:uid="{B09F25C6-147C-4E3A-BA25-DD2EAF59A8CD}"/>
    <cellStyle name="Normal 174 4 12 3 2 3" xfId="25393" xr:uid="{CEDCC3FF-C3F9-40B1-849C-049D9DF66AE9}"/>
    <cellStyle name="Normal 174 4 12 3 3" xfId="2507" xr:uid="{1C8838B9-52CD-4183-A5D8-2D6C16DB0588}"/>
    <cellStyle name="Normal 174 4 12 3 3 2" xfId="20214" xr:uid="{D96CC20C-E39C-4915-8F8E-AD6D55D385C1}"/>
    <cellStyle name="Normal 174 4 12 3 3 2 2" xfId="30563" xr:uid="{E098D8CE-8EC9-4CBC-9F49-A5D1EF5541E9}"/>
    <cellStyle name="Normal 174 4 12 3 3 3" xfId="25394" xr:uid="{E4A50E8D-8BB9-42FA-A2BE-84BA538D4314}"/>
    <cellStyle name="Normal 174 4 12 3 4" xfId="20212" xr:uid="{336FE254-C299-4B27-8B5D-E2D245F3542E}"/>
    <cellStyle name="Normal 174 4 12 3 4 2" xfId="30561" xr:uid="{1E7E10D9-3905-4F6D-879F-7E8B42601C2F}"/>
    <cellStyle name="Normal 174 4 12 3 5" xfId="25392" xr:uid="{5FC1CACB-C0DB-476F-AB39-E73C8D91A13F}"/>
    <cellStyle name="Normal 174 4 12 4" xfId="2508" xr:uid="{41FC55F7-8805-4E02-A1D1-226BC09F5701}"/>
    <cellStyle name="Normal 174 4 12 4 2" xfId="20215" xr:uid="{AD12ED1F-7BB0-4F59-B550-846FF74431C0}"/>
    <cellStyle name="Normal 174 4 12 4 2 2" xfId="30564" xr:uid="{4959E33D-533E-42FD-B94A-1B2C92F027A4}"/>
    <cellStyle name="Normal 174 4 12 4 3" xfId="25395" xr:uid="{31619109-349A-43F6-822F-399077D629FC}"/>
    <cellStyle name="Normal 174 4 12 5" xfId="2509" xr:uid="{C5F7593C-66FA-4E21-B8A5-B207CFE6709E}"/>
    <cellStyle name="Normal 174 4 12 5 2" xfId="20216" xr:uid="{54989737-C718-453D-B968-67DB571D8238}"/>
    <cellStyle name="Normal 174 4 12 5 2 2" xfId="30565" xr:uid="{7B5A48B1-42EC-43F6-B1C5-ED2F1080FA00}"/>
    <cellStyle name="Normal 174 4 12 5 3" xfId="25396" xr:uid="{6D2CC9E7-EF22-4B8A-B6DE-B344387EDF8E}"/>
    <cellStyle name="Normal 174 4 12 6" xfId="20205" xr:uid="{9B693E0B-513F-4BE9-B6EA-A4DE9058C909}"/>
    <cellStyle name="Normal 174 4 12 6 2" xfId="30554" xr:uid="{602AE43F-ED73-479D-9AB5-A296B3170BAC}"/>
    <cellStyle name="Normal 174 4 12 7" xfId="25385" xr:uid="{F597907D-F884-456D-897B-EA5018F1E8BE}"/>
    <cellStyle name="Normal 174 4 13" xfId="2510" xr:uid="{1116CB03-DEF2-4B80-AE0C-6201A514DC39}"/>
    <cellStyle name="Normal 174 4 13 2" xfId="2511" xr:uid="{AFE74976-59D6-4F30-8862-CE936B5CCE89}"/>
    <cellStyle name="Normal 174 4 13 2 2" xfId="2512" xr:uid="{944F793B-9943-4B48-B143-4F52237DDC6D}"/>
    <cellStyle name="Normal 174 4 13 2 2 2" xfId="2513" xr:uid="{2AEC9E05-C9E1-4F0F-A427-2807754FC960}"/>
    <cellStyle name="Normal 174 4 13 2 2 2 2" xfId="20220" xr:uid="{3AA4D2F1-0BF2-4AAB-B4D0-79D4FBC8CCB6}"/>
    <cellStyle name="Normal 174 4 13 2 2 2 2 2" xfId="30569" xr:uid="{5E54D5A7-0666-4396-980F-34D9B54A315F}"/>
    <cellStyle name="Normal 174 4 13 2 2 2 3" xfId="25400" xr:uid="{879CD669-254D-4FCC-8B26-B2D28886FDBC}"/>
    <cellStyle name="Normal 174 4 13 2 2 3" xfId="2514" xr:uid="{E601E29C-80E8-44B4-9048-A4ECB5B46E17}"/>
    <cellStyle name="Normal 174 4 13 2 2 3 2" xfId="20221" xr:uid="{50A422B7-BDCF-4346-9FFF-719F38DDDB3D}"/>
    <cellStyle name="Normal 174 4 13 2 2 3 2 2" xfId="30570" xr:uid="{6DEBAD74-5C3C-4332-9F2C-982266A6141F}"/>
    <cellStyle name="Normal 174 4 13 2 2 3 3" xfId="25401" xr:uid="{12C39B0C-456D-47AD-90FA-79A5ED0D193D}"/>
    <cellStyle name="Normal 174 4 13 2 2 4" xfId="20219" xr:uid="{C7FE8011-CEAB-4717-850D-A3C4FCD4F7D2}"/>
    <cellStyle name="Normal 174 4 13 2 2 4 2" xfId="30568" xr:uid="{DFB8FFC1-3CE9-4F1D-BB73-9C56BC33E852}"/>
    <cellStyle name="Normal 174 4 13 2 2 5" xfId="25399" xr:uid="{C87BD7CF-9E34-48B1-98BE-47A5A8C5A576}"/>
    <cellStyle name="Normal 174 4 13 2 3" xfId="2515" xr:uid="{64A04775-FCB5-4970-8EA3-C3EF802A6768}"/>
    <cellStyle name="Normal 174 4 13 2 3 2" xfId="20222" xr:uid="{AE8A7A9C-D205-4A6A-AED9-A22084954933}"/>
    <cellStyle name="Normal 174 4 13 2 3 2 2" xfId="30571" xr:uid="{155BD029-30E1-486E-9871-E649FC1CB43C}"/>
    <cellStyle name="Normal 174 4 13 2 3 3" xfId="25402" xr:uid="{2F173503-92EA-41DA-A304-9EA7615B613F}"/>
    <cellStyle name="Normal 174 4 13 2 4" xfId="2516" xr:uid="{07B5A641-95AE-4500-A8C8-24A34EF9AAF8}"/>
    <cellStyle name="Normal 174 4 13 2 4 2" xfId="20223" xr:uid="{F7836708-FF7D-48BD-B154-00F9435712DC}"/>
    <cellStyle name="Normal 174 4 13 2 4 2 2" xfId="30572" xr:uid="{2A8658DD-19CD-48E9-9D79-ACD9CEFD76E6}"/>
    <cellStyle name="Normal 174 4 13 2 4 3" xfId="25403" xr:uid="{39D7568A-481A-49D1-902E-5ECA6E34266B}"/>
    <cellStyle name="Normal 174 4 13 2 5" xfId="20218" xr:uid="{62A2CF3D-637B-48C2-8560-7BF3DE00CD45}"/>
    <cellStyle name="Normal 174 4 13 2 5 2" xfId="30567" xr:uid="{8F65F0D2-E61C-4926-8591-ED7608FFEF8A}"/>
    <cellStyle name="Normal 174 4 13 2 6" xfId="25398" xr:uid="{7FB641D8-1B5A-4BB4-94E6-0E6EED224BD8}"/>
    <cellStyle name="Normal 174 4 13 3" xfId="2517" xr:uid="{BE6846A9-0652-4CE8-BAC4-EB2766757E98}"/>
    <cellStyle name="Normal 174 4 13 3 2" xfId="2518" xr:uid="{08BED235-B602-4860-8553-6CB2798B2F7C}"/>
    <cellStyle name="Normal 174 4 13 3 2 2" xfId="20225" xr:uid="{154380B9-2075-4E9C-83C0-8B03B8100A36}"/>
    <cellStyle name="Normal 174 4 13 3 2 2 2" xfId="30574" xr:uid="{B5833795-D997-4E0F-BFE8-06C56EAA5458}"/>
    <cellStyle name="Normal 174 4 13 3 2 3" xfId="25405" xr:uid="{086DE5BC-4ECC-4128-8C8D-CEAF7452FE37}"/>
    <cellStyle name="Normal 174 4 13 3 3" xfId="2519" xr:uid="{4BCC6CA5-5FF9-4048-B9A5-A2259D08C82D}"/>
    <cellStyle name="Normal 174 4 13 3 3 2" xfId="20226" xr:uid="{0370A1A7-CEC7-4AD8-BF74-94CBCBB9F032}"/>
    <cellStyle name="Normal 174 4 13 3 3 2 2" xfId="30575" xr:uid="{4DDC09AC-A699-40BF-AB83-A0A2AFE34EB6}"/>
    <cellStyle name="Normal 174 4 13 3 3 3" xfId="25406" xr:uid="{D957542A-F343-420C-9182-06D75DD18059}"/>
    <cellStyle name="Normal 174 4 13 3 4" xfId="20224" xr:uid="{45E2A99D-2AB8-4938-94B3-E4BE34694402}"/>
    <cellStyle name="Normal 174 4 13 3 4 2" xfId="30573" xr:uid="{014FAAAB-CC53-494D-B599-EF31AA405DEF}"/>
    <cellStyle name="Normal 174 4 13 3 5" xfId="25404" xr:uid="{78FE5D71-7029-46AE-9BB0-313B3535E56D}"/>
    <cellStyle name="Normal 174 4 13 4" xfId="2520" xr:uid="{0F505EEA-3A2A-4597-9A83-1EA05C661773}"/>
    <cellStyle name="Normal 174 4 13 4 2" xfId="20227" xr:uid="{06D2E4B9-7416-47E5-90CF-D6D2AD14A8BC}"/>
    <cellStyle name="Normal 174 4 13 4 2 2" xfId="30576" xr:uid="{3CDF5F0B-A254-43AD-BD58-3D981F579CCC}"/>
    <cellStyle name="Normal 174 4 13 4 3" xfId="25407" xr:uid="{146767FE-D132-4C57-98B2-B649123D0AEB}"/>
    <cellStyle name="Normal 174 4 13 5" xfId="2521" xr:uid="{0528143E-05E1-411A-85D3-8A1ADB4DE7A8}"/>
    <cellStyle name="Normal 174 4 13 5 2" xfId="20228" xr:uid="{51AAB3A2-6608-400D-AC39-7061621F4888}"/>
    <cellStyle name="Normal 174 4 13 5 2 2" xfId="30577" xr:uid="{2D99C30A-28DA-4BC2-A493-BDFBA41E9ED2}"/>
    <cellStyle name="Normal 174 4 13 5 3" xfId="25408" xr:uid="{6C32EBD6-51A7-4E85-8B84-FC7FF9292BE8}"/>
    <cellStyle name="Normal 174 4 13 6" xfId="20217" xr:uid="{516D3743-FFC5-425C-8DEE-E7004DE7A5E8}"/>
    <cellStyle name="Normal 174 4 13 6 2" xfId="30566" xr:uid="{1975995D-991F-4995-8256-101CA5CA0FF8}"/>
    <cellStyle name="Normal 174 4 13 7" xfId="25397" xr:uid="{0DAAD9A4-F660-45B9-B232-F64AE72717BC}"/>
    <cellStyle name="Normal 174 4 14" xfId="2522" xr:uid="{90B32C59-BC71-4218-AAAB-2EDBC5076025}"/>
    <cellStyle name="Normal 174 4 14 2" xfId="2523" xr:uid="{E67C92C1-1FF3-490F-9B8A-701DB9C25444}"/>
    <cellStyle name="Normal 174 4 14 2 2" xfId="2524" xr:uid="{876AA25E-88FD-45E7-A542-4644A3994018}"/>
    <cellStyle name="Normal 174 4 14 2 2 2" xfId="2525" xr:uid="{CB370D74-7F5B-4CBC-8924-A5D23AB86C97}"/>
    <cellStyle name="Normal 174 4 14 2 2 2 2" xfId="20232" xr:uid="{0A1A7161-7B3C-4E60-A77A-BDE464811597}"/>
    <cellStyle name="Normal 174 4 14 2 2 2 2 2" xfId="30581" xr:uid="{1219A8F5-924A-4F18-9C2D-A345795F8ED9}"/>
    <cellStyle name="Normal 174 4 14 2 2 2 3" xfId="25412" xr:uid="{3EF868FF-9E53-459B-876A-E5E77DAA73B5}"/>
    <cellStyle name="Normal 174 4 14 2 2 3" xfId="2526" xr:uid="{2E7E3F53-3B59-45CE-BB95-750E6C81A5C1}"/>
    <cellStyle name="Normal 174 4 14 2 2 3 2" xfId="20233" xr:uid="{13FA2C8C-60EB-483F-8B55-7C9F90D23C4E}"/>
    <cellStyle name="Normal 174 4 14 2 2 3 2 2" xfId="30582" xr:uid="{83DFD66E-9D00-4CE0-818F-170643ACA3F9}"/>
    <cellStyle name="Normal 174 4 14 2 2 3 3" xfId="25413" xr:uid="{9D2060CC-FFBE-4A3D-B386-72B86AF301C3}"/>
    <cellStyle name="Normal 174 4 14 2 2 4" xfId="20231" xr:uid="{9D13CC81-4DAE-4DD9-89F8-B84CC5B192A3}"/>
    <cellStyle name="Normal 174 4 14 2 2 4 2" xfId="30580" xr:uid="{AC1DB171-11A4-44A3-BEBC-615A9C251027}"/>
    <cellStyle name="Normal 174 4 14 2 2 5" xfId="25411" xr:uid="{C2B6B553-DF6B-4E6E-A747-159AB9CFF7C0}"/>
    <cellStyle name="Normal 174 4 14 2 3" xfId="2527" xr:uid="{FC8973BE-E5ED-491A-96EE-B543F88F4DCC}"/>
    <cellStyle name="Normal 174 4 14 2 3 2" xfId="20234" xr:uid="{3B19BCD6-1B30-4928-B303-D3FDFA8BE46C}"/>
    <cellStyle name="Normal 174 4 14 2 3 2 2" xfId="30583" xr:uid="{53D7E40E-61DB-4C19-8AA4-7CF210A5CC1B}"/>
    <cellStyle name="Normal 174 4 14 2 3 3" xfId="25414" xr:uid="{9C6F99D6-DA38-49C5-8E7C-0A73773C009D}"/>
    <cellStyle name="Normal 174 4 14 2 4" xfId="2528" xr:uid="{4B2E91F8-1B1E-43FB-BBEA-AC5E2D3B2EBA}"/>
    <cellStyle name="Normal 174 4 14 2 4 2" xfId="20235" xr:uid="{4C9D20BD-3088-44C5-A1CA-8CE21451089D}"/>
    <cellStyle name="Normal 174 4 14 2 4 2 2" xfId="30584" xr:uid="{578EE5E1-D836-4609-8717-FC1F8A2B8F86}"/>
    <cellStyle name="Normal 174 4 14 2 4 3" xfId="25415" xr:uid="{D400B0A7-1D7B-4567-A3BD-EE7A79F5B5C3}"/>
    <cellStyle name="Normal 174 4 14 2 5" xfId="20230" xr:uid="{82B49F43-C97A-43B3-BC38-F029AE8B45D8}"/>
    <cellStyle name="Normal 174 4 14 2 5 2" xfId="30579" xr:uid="{AAF7EB70-0083-41DB-9329-4C5B062D9AF8}"/>
    <cellStyle name="Normal 174 4 14 2 6" xfId="25410" xr:uid="{F6B722F0-8DFB-47CC-BAF7-8E82134D1415}"/>
    <cellStyle name="Normal 174 4 14 3" xfId="2529" xr:uid="{3174951B-8E4A-4C70-8A5F-DE774968A8EC}"/>
    <cellStyle name="Normal 174 4 14 3 2" xfId="2530" xr:uid="{EA3547EE-27E6-49F7-8697-819A34A303B0}"/>
    <cellStyle name="Normal 174 4 14 3 2 2" xfId="20237" xr:uid="{9D8FD611-8262-496F-AB91-6A8EB52B5FD1}"/>
    <cellStyle name="Normal 174 4 14 3 2 2 2" xfId="30586" xr:uid="{D5A75962-72BD-4CA0-B718-9489571AE2AE}"/>
    <cellStyle name="Normal 174 4 14 3 2 3" xfId="25417" xr:uid="{6FEB3553-D243-4D05-814D-324159882908}"/>
    <cellStyle name="Normal 174 4 14 3 3" xfId="2531" xr:uid="{CDC3C9F7-86ED-489C-AE87-A1C6ABE86B7C}"/>
    <cellStyle name="Normal 174 4 14 3 3 2" xfId="20238" xr:uid="{1AD4A0A8-2A29-4045-8D39-4794B4102233}"/>
    <cellStyle name="Normal 174 4 14 3 3 2 2" xfId="30587" xr:uid="{C898EBDC-DEDF-4477-A5C8-A4FEBFF81155}"/>
    <cellStyle name="Normal 174 4 14 3 3 3" xfId="25418" xr:uid="{97D19124-CD4E-47D5-82C2-3780B4ABC049}"/>
    <cellStyle name="Normal 174 4 14 3 4" xfId="20236" xr:uid="{8FD5CEEB-5BF5-404A-88F9-A88519897D4C}"/>
    <cellStyle name="Normal 174 4 14 3 4 2" xfId="30585" xr:uid="{679CDEE8-2C07-4B1F-A9F5-3301E6C381B5}"/>
    <cellStyle name="Normal 174 4 14 3 5" xfId="25416" xr:uid="{EBCD78B6-6088-43FD-A6C5-74C1F91D924E}"/>
    <cellStyle name="Normal 174 4 14 4" xfId="2532" xr:uid="{3AF97844-28FB-4608-83B5-AFEB1407E01C}"/>
    <cellStyle name="Normal 174 4 14 4 2" xfId="20239" xr:uid="{DED95182-2E48-418F-BEA9-4D0C6D2DF7FD}"/>
    <cellStyle name="Normal 174 4 14 4 2 2" xfId="30588" xr:uid="{2DBF97E2-8EB9-4F16-ABE8-6EFD966C476E}"/>
    <cellStyle name="Normal 174 4 14 4 3" xfId="25419" xr:uid="{BEEB6F11-D43B-4C4A-B6EE-37F5106211B2}"/>
    <cellStyle name="Normal 174 4 14 5" xfId="2533" xr:uid="{70A26627-8D01-441B-99EA-01A4AC325175}"/>
    <cellStyle name="Normal 174 4 14 5 2" xfId="20240" xr:uid="{F2C4F2FA-FC1F-4220-B52A-B309D38454B4}"/>
    <cellStyle name="Normal 174 4 14 5 2 2" xfId="30589" xr:uid="{8A28B31E-8AB5-4F49-8255-2FF89C4FCDE0}"/>
    <cellStyle name="Normal 174 4 14 5 3" xfId="25420" xr:uid="{D2896F2E-67EE-42FD-9CF6-A2723EB5D67F}"/>
    <cellStyle name="Normal 174 4 14 6" xfId="20229" xr:uid="{8A049D16-5B61-4B99-833D-A1045781CA40}"/>
    <cellStyle name="Normal 174 4 14 6 2" xfId="30578" xr:uid="{01A56115-9D62-4B6E-AD47-24D773A98E31}"/>
    <cellStyle name="Normal 174 4 14 7" xfId="25409" xr:uid="{5D05459F-55FF-41F3-B1A6-D269DF9C14BE}"/>
    <cellStyle name="Normal 174 4 15" xfId="2534" xr:uid="{AFCA9185-4F7B-44CC-B6E1-6C34D64300CF}"/>
    <cellStyle name="Normal 174 4 15 2" xfId="2535" xr:uid="{2FFCF568-D513-439D-A016-D3B091CBE2A3}"/>
    <cellStyle name="Normal 174 4 15 2 2" xfId="2536" xr:uid="{9B21A934-4546-4E40-96E8-827ACCC0DF3E}"/>
    <cellStyle name="Normal 174 4 15 2 2 2" xfId="2537" xr:uid="{FE100AD5-DCDC-4BD1-9883-83315C1EF167}"/>
    <cellStyle name="Normal 174 4 15 2 2 2 2" xfId="20244" xr:uid="{2E3024BA-A12F-4609-943C-F05C88402534}"/>
    <cellStyle name="Normal 174 4 15 2 2 2 2 2" xfId="30593" xr:uid="{50F5143C-346D-42A9-9999-48AF1B4E2995}"/>
    <cellStyle name="Normal 174 4 15 2 2 2 3" xfId="25424" xr:uid="{0B1A421E-823B-4F10-8634-3E171269195E}"/>
    <cellStyle name="Normal 174 4 15 2 2 3" xfId="2538" xr:uid="{A1888B23-DC29-4C92-A871-F9FEAEFBE355}"/>
    <cellStyle name="Normal 174 4 15 2 2 3 2" xfId="20245" xr:uid="{4F73ED05-00F5-45BC-9A30-57551521BA59}"/>
    <cellStyle name="Normal 174 4 15 2 2 3 2 2" xfId="30594" xr:uid="{55B5C381-6583-44F5-8C0C-7DDB88B11118}"/>
    <cellStyle name="Normal 174 4 15 2 2 3 3" xfId="25425" xr:uid="{02D7143C-B040-4236-9183-2A627BB4A343}"/>
    <cellStyle name="Normal 174 4 15 2 2 4" xfId="20243" xr:uid="{519066E6-70B9-46EA-9C45-83003C58367E}"/>
    <cellStyle name="Normal 174 4 15 2 2 4 2" xfId="30592" xr:uid="{3BB567A3-EA53-45F8-824D-7ED06724ED53}"/>
    <cellStyle name="Normal 174 4 15 2 2 5" xfId="25423" xr:uid="{B2751A83-3072-4578-8559-D0BF2061C0EB}"/>
    <cellStyle name="Normal 174 4 15 2 3" xfId="2539" xr:uid="{7B4AA889-E2FD-4E28-BCC0-9E2D7BCC69F4}"/>
    <cellStyle name="Normal 174 4 15 2 3 2" xfId="20246" xr:uid="{F3A66E77-196F-4B9B-8E5D-D768C2E6B07D}"/>
    <cellStyle name="Normal 174 4 15 2 3 2 2" xfId="30595" xr:uid="{D9C9692C-6F8F-42D8-9A77-41CC8A3DEB0D}"/>
    <cellStyle name="Normal 174 4 15 2 3 3" xfId="25426" xr:uid="{83A4E145-A4A3-4766-84AD-B956EEF1FBFE}"/>
    <cellStyle name="Normal 174 4 15 2 4" xfId="2540" xr:uid="{55547D45-DEDE-4770-8515-7979C8A07F04}"/>
    <cellStyle name="Normal 174 4 15 2 4 2" xfId="20247" xr:uid="{9E3CA176-D993-4F3F-A64F-893C76D083B3}"/>
    <cellStyle name="Normal 174 4 15 2 4 2 2" xfId="30596" xr:uid="{5CC49E86-C404-4F0A-84C1-48F2F6F4A7A8}"/>
    <cellStyle name="Normal 174 4 15 2 4 3" xfId="25427" xr:uid="{7415455F-7243-4CEE-AAB9-5E05DF71C79B}"/>
    <cellStyle name="Normal 174 4 15 2 5" xfId="20242" xr:uid="{AB5B01E6-AE88-420D-A2F4-59100B2D0EE7}"/>
    <cellStyle name="Normal 174 4 15 2 5 2" xfId="30591" xr:uid="{BE1D667F-B611-441F-9790-679814761C05}"/>
    <cellStyle name="Normal 174 4 15 2 6" xfId="25422" xr:uid="{AC129D51-D3D0-416D-AD9D-489202A2D928}"/>
    <cellStyle name="Normal 174 4 15 3" xfId="2541" xr:uid="{B901EC4E-F941-4DA8-BA58-B4CA2D5611D7}"/>
    <cellStyle name="Normal 174 4 15 3 2" xfId="2542" xr:uid="{002A7051-7C83-419C-8551-90FD13912180}"/>
    <cellStyle name="Normal 174 4 15 3 2 2" xfId="20249" xr:uid="{907DC48B-49E6-4694-B8EC-8B9225CC3D9E}"/>
    <cellStyle name="Normal 174 4 15 3 2 2 2" xfId="30598" xr:uid="{34E2430B-3F1F-47AE-9542-D52B11BC5A17}"/>
    <cellStyle name="Normal 174 4 15 3 2 3" xfId="25429" xr:uid="{155554D7-E9F5-4AB8-A057-215C6E4EC5A0}"/>
    <cellStyle name="Normal 174 4 15 3 3" xfId="2543" xr:uid="{3DFF2669-EFFB-44A5-A66C-E0646551FF99}"/>
    <cellStyle name="Normal 174 4 15 3 3 2" xfId="20250" xr:uid="{21D21734-BE01-48BF-A693-F2C581559ADA}"/>
    <cellStyle name="Normal 174 4 15 3 3 2 2" xfId="30599" xr:uid="{F4E4740C-8A3D-44EC-9326-D2B787FAF605}"/>
    <cellStyle name="Normal 174 4 15 3 3 3" xfId="25430" xr:uid="{89A9EE99-3973-4D99-9DC9-0AC666FFEED3}"/>
    <cellStyle name="Normal 174 4 15 3 4" xfId="20248" xr:uid="{C97EE746-A715-4E4C-AABD-BFE3F1C12C81}"/>
    <cellStyle name="Normal 174 4 15 3 4 2" xfId="30597" xr:uid="{25E7EC23-AA14-4477-9B47-AFDA3D9B9CE2}"/>
    <cellStyle name="Normal 174 4 15 3 5" xfId="25428" xr:uid="{96D64DBF-3510-4148-AA5C-B27E2FDC5CD6}"/>
    <cellStyle name="Normal 174 4 15 4" xfId="2544" xr:uid="{3A8BC97C-5D1F-4C6B-B0D4-2A78ACBFB90C}"/>
    <cellStyle name="Normal 174 4 15 4 2" xfId="20251" xr:uid="{3CF9A00F-F80A-488E-BF83-7248716FE5DC}"/>
    <cellStyle name="Normal 174 4 15 4 2 2" xfId="30600" xr:uid="{016883A3-2D54-49A1-974D-9894C5CD7BB7}"/>
    <cellStyle name="Normal 174 4 15 4 3" xfId="25431" xr:uid="{B4B39864-2067-4ADE-AF61-420BE25D5C3B}"/>
    <cellStyle name="Normal 174 4 15 5" xfId="2545" xr:uid="{E3E8760B-004E-47F5-B6C3-DA6B60E50529}"/>
    <cellStyle name="Normal 174 4 15 5 2" xfId="20252" xr:uid="{91DF0261-BA58-4990-8FEE-13F2325A5B96}"/>
    <cellStyle name="Normal 174 4 15 5 2 2" xfId="30601" xr:uid="{3526C6C3-D7E7-4C7A-9278-B6D17B28CD3C}"/>
    <cellStyle name="Normal 174 4 15 5 3" xfId="25432" xr:uid="{1DA7885A-830A-4A62-A913-C0DD8505F5BE}"/>
    <cellStyle name="Normal 174 4 15 6" xfId="20241" xr:uid="{DE70C4C8-9AB6-4B1C-82BD-BC4980D08024}"/>
    <cellStyle name="Normal 174 4 15 6 2" xfId="30590" xr:uid="{407E9FAE-D3C0-4562-8819-B44037A584F2}"/>
    <cellStyle name="Normal 174 4 15 7" xfId="25421" xr:uid="{D28232EE-2727-42C0-AA29-E995BEC94EF2}"/>
    <cellStyle name="Normal 174 4 16" xfId="2546" xr:uid="{9ECF7155-63F8-4962-8973-E524BB9A199B}"/>
    <cellStyle name="Normal 174 4 16 2" xfId="2547" xr:uid="{96AFC842-0791-4380-BE34-A668F821DD0A}"/>
    <cellStyle name="Normal 174 4 16 2 2" xfId="2548" xr:uid="{A9C5F066-E161-4F93-9FAF-9D45D6CB81B8}"/>
    <cellStyle name="Normal 174 4 16 2 2 2" xfId="2549" xr:uid="{DBEEC019-5405-4E38-9FB2-42D868C32E63}"/>
    <cellStyle name="Normal 174 4 16 2 2 2 2" xfId="20256" xr:uid="{11368404-04BB-4E69-BB70-FC99D2D50588}"/>
    <cellStyle name="Normal 174 4 16 2 2 2 2 2" xfId="30605" xr:uid="{EE4F7977-798C-4930-89AD-B496B0B13371}"/>
    <cellStyle name="Normal 174 4 16 2 2 2 3" xfId="25436" xr:uid="{195276A4-15B2-4E3C-BB3E-DFDED00CDA9B}"/>
    <cellStyle name="Normal 174 4 16 2 2 3" xfId="2550" xr:uid="{2F0E0337-AF0B-4A43-A296-A5233566E898}"/>
    <cellStyle name="Normal 174 4 16 2 2 3 2" xfId="20257" xr:uid="{41700571-E5C7-499C-973B-AD07E97A01DE}"/>
    <cellStyle name="Normal 174 4 16 2 2 3 2 2" xfId="30606" xr:uid="{CFBD585E-B961-46E8-A847-C35E31273AF0}"/>
    <cellStyle name="Normal 174 4 16 2 2 3 3" xfId="25437" xr:uid="{6B4AD631-62BD-4E37-9917-49BD94030A06}"/>
    <cellStyle name="Normal 174 4 16 2 2 4" xfId="20255" xr:uid="{A65E7F53-8B54-4240-8810-DBF882199ECD}"/>
    <cellStyle name="Normal 174 4 16 2 2 4 2" xfId="30604" xr:uid="{106CDAC6-95A0-476D-A4AC-6D06D770C94D}"/>
    <cellStyle name="Normal 174 4 16 2 2 5" xfId="25435" xr:uid="{4128DA65-5339-4474-B13E-9C1C2DF2BA31}"/>
    <cellStyle name="Normal 174 4 16 2 3" xfId="2551" xr:uid="{83A85D07-E634-4C37-9EBD-266C68AD70EE}"/>
    <cellStyle name="Normal 174 4 16 2 3 2" xfId="20258" xr:uid="{2A7BCBE8-83D7-4446-9D3B-E38D74716B88}"/>
    <cellStyle name="Normal 174 4 16 2 3 2 2" xfId="30607" xr:uid="{3F9603E2-C38D-4131-B2CB-8234C248FBF2}"/>
    <cellStyle name="Normal 174 4 16 2 3 3" xfId="25438" xr:uid="{8293CED3-4E17-4BF6-8CD4-D4D8AC207EAA}"/>
    <cellStyle name="Normal 174 4 16 2 4" xfId="2552" xr:uid="{30BF7D6C-784F-4328-933C-EEC5F832AE6F}"/>
    <cellStyle name="Normal 174 4 16 2 4 2" xfId="20259" xr:uid="{6DC55CB8-BC30-4572-8847-644A7F438628}"/>
    <cellStyle name="Normal 174 4 16 2 4 2 2" xfId="30608" xr:uid="{CCE06155-42A2-4025-8D85-8281D8B7DF6A}"/>
    <cellStyle name="Normal 174 4 16 2 4 3" xfId="25439" xr:uid="{11E29770-D713-4351-944F-66BBF1E66E40}"/>
    <cellStyle name="Normal 174 4 16 2 5" xfId="20254" xr:uid="{AF36CC24-22E1-4C8F-A348-9E26E9A7E89F}"/>
    <cellStyle name="Normal 174 4 16 2 5 2" xfId="30603" xr:uid="{0B9C35BF-122D-492C-9260-819C3B51EFC2}"/>
    <cellStyle name="Normal 174 4 16 2 6" xfId="25434" xr:uid="{3AFA8BD2-8909-4D7C-9975-CE73EA930813}"/>
    <cellStyle name="Normal 174 4 16 3" xfId="2553" xr:uid="{B9DBA164-11AD-4CEB-A290-09F8FE96BEF5}"/>
    <cellStyle name="Normal 174 4 16 3 2" xfId="2554" xr:uid="{E925F685-BD6D-4CB3-9FEA-A27953506B12}"/>
    <cellStyle name="Normal 174 4 16 3 2 2" xfId="20261" xr:uid="{DCDA6F90-822C-4A47-B7B6-C250E63DDC00}"/>
    <cellStyle name="Normal 174 4 16 3 2 2 2" xfId="30610" xr:uid="{6F2681D6-D561-4B71-8E11-7CBE54DE67D2}"/>
    <cellStyle name="Normal 174 4 16 3 2 3" xfId="25441" xr:uid="{875DBB9C-378C-4372-AAAD-11AF54401F48}"/>
    <cellStyle name="Normal 174 4 16 3 3" xfId="2555" xr:uid="{0FEA2A76-7384-469E-BECC-F6379812EDEC}"/>
    <cellStyle name="Normal 174 4 16 3 3 2" xfId="20262" xr:uid="{90ACD035-5730-4924-8B18-E43C5F51715E}"/>
    <cellStyle name="Normal 174 4 16 3 3 2 2" xfId="30611" xr:uid="{5107C87D-B4F9-4377-B1DD-EC3916C096CF}"/>
    <cellStyle name="Normal 174 4 16 3 3 3" xfId="25442" xr:uid="{53262E5A-7ADE-4124-A928-B81482337F0D}"/>
    <cellStyle name="Normal 174 4 16 3 4" xfId="20260" xr:uid="{52B29FD2-5E3B-4272-8056-12F17E38DADD}"/>
    <cellStyle name="Normal 174 4 16 3 4 2" xfId="30609" xr:uid="{9AFD1130-1729-40E5-A0A8-2D1A434351BB}"/>
    <cellStyle name="Normal 174 4 16 3 5" xfId="25440" xr:uid="{AB144457-16BB-4AE0-B54E-2D72FE591E3A}"/>
    <cellStyle name="Normal 174 4 16 4" xfId="2556" xr:uid="{4AAAB309-53D6-414C-A920-3C27C0F6E770}"/>
    <cellStyle name="Normal 174 4 16 4 2" xfId="20263" xr:uid="{39777505-6460-4FAB-B390-3ABA519FABB3}"/>
    <cellStyle name="Normal 174 4 16 4 2 2" xfId="30612" xr:uid="{23E5BD36-251F-4D18-B284-2B526FC8C220}"/>
    <cellStyle name="Normal 174 4 16 4 3" xfId="25443" xr:uid="{2FBEE340-1412-4AA5-A3A7-73BDF1573405}"/>
    <cellStyle name="Normal 174 4 16 5" xfId="2557" xr:uid="{A3E27C18-AA7A-42BC-B146-7BAB61CF7239}"/>
    <cellStyle name="Normal 174 4 16 5 2" xfId="20264" xr:uid="{89A29792-897F-48CE-832F-0D9E023EEC99}"/>
    <cellStyle name="Normal 174 4 16 5 2 2" xfId="30613" xr:uid="{A0EA6349-0675-4EDC-A46B-EC889E18E75F}"/>
    <cellStyle name="Normal 174 4 16 5 3" xfId="25444" xr:uid="{8074C900-F074-45BC-A61F-EC0F73A35D32}"/>
    <cellStyle name="Normal 174 4 16 6" xfId="20253" xr:uid="{912E26B2-483D-4A0C-9F64-117CBBA2ABEF}"/>
    <cellStyle name="Normal 174 4 16 6 2" xfId="30602" xr:uid="{8DD1CE1C-4F03-4900-9EA9-0606F987B90E}"/>
    <cellStyle name="Normal 174 4 16 7" xfId="25433" xr:uid="{49C1FBFB-D147-4CBC-A955-66373AD81E4F}"/>
    <cellStyle name="Normal 174 4 17" xfId="2558" xr:uid="{C156405A-CFB9-4965-8882-144D11F6676E}"/>
    <cellStyle name="Normal 174 4 17 2" xfId="2559" xr:uid="{9E13B616-BE59-4E73-A188-C977FDD87096}"/>
    <cellStyle name="Normal 174 4 17 2 2" xfId="2560" xr:uid="{2B514A14-22B6-43BC-8776-F2F407CFEB17}"/>
    <cellStyle name="Normal 174 4 17 2 2 2" xfId="2561" xr:uid="{59E93D38-9EDD-4413-9C8A-F9DC55DB85CD}"/>
    <cellStyle name="Normal 174 4 17 2 2 2 2" xfId="20268" xr:uid="{3CEBCD7D-204F-434B-AA75-DC30EEBC4A84}"/>
    <cellStyle name="Normal 174 4 17 2 2 2 2 2" xfId="30617" xr:uid="{B363D65A-C3DA-4A81-915B-DABB4A3B725D}"/>
    <cellStyle name="Normal 174 4 17 2 2 2 3" xfId="25448" xr:uid="{451BD69D-8935-443C-A3F8-F1478B832586}"/>
    <cellStyle name="Normal 174 4 17 2 2 3" xfId="2562" xr:uid="{E288E404-B950-4C19-99CC-AEE1DD49DBD5}"/>
    <cellStyle name="Normal 174 4 17 2 2 3 2" xfId="20269" xr:uid="{37B9E452-6CBA-4DDA-8872-EDE8F20137C6}"/>
    <cellStyle name="Normal 174 4 17 2 2 3 2 2" xfId="30618" xr:uid="{479975ED-03BB-4D76-8351-EF0E36C783D2}"/>
    <cellStyle name="Normal 174 4 17 2 2 3 3" xfId="25449" xr:uid="{ACBB8641-73AE-4DC6-8DA3-61389294C205}"/>
    <cellStyle name="Normal 174 4 17 2 2 4" xfId="20267" xr:uid="{6272920D-48A6-455F-BB8E-E587D819401B}"/>
    <cellStyle name="Normal 174 4 17 2 2 4 2" xfId="30616" xr:uid="{0E1732ED-03DE-4098-951C-5B2696E98720}"/>
    <cellStyle name="Normal 174 4 17 2 2 5" xfId="25447" xr:uid="{31DFABA5-9F0B-4D78-A8DA-48D389AC5FF3}"/>
    <cellStyle name="Normal 174 4 17 2 3" xfId="2563" xr:uid="{A171D6CA-FA69-4978-B331-89E26045AFF6}"/>
    <cellStyle name="Normal 174 4 17 2 3 2" xfId="20270" xr:uid="{3086FBFF-3D9F-450B-8500-4CE2352B9EC3}"/>
    <cellStyle name="Normal 174 4 17 2 3 2 2" xfId="30619" xr:uid="{AF4A8850-2BAE-4345-86FD-0955D04D7C65}"/>
    <cellStyle name="Normal 174 4 17 2 3 3" xfId="25450" xr:uid="{D1A79D95-85BF-47F3-83A0-A86A2C1B3A28}"/>
    <cellStyle name="Normal 174 4 17 2 4" xfId="2564" xr:uid="{948C72B9-5C9E-4193-9CC7-5BE5C4F111CC}"/>
    <cellStyle name="Normal 174 4 17 2 4 2" xfId="20271" xr:uid="{C9D65642-7B43-484F-B5D1-5075095F57BA}"/>
    <cellStyle name="Normal 174 4 17 2 4 2 2" xfId="30620" xr:uid="{0C143190-A24B-4342-B9E7-695DB136CDA4}"/>
    <cellStyle name="Normal 174 4 17 2 4 3" xfId="25451" xr:uid="{D6CB19FD-BB07-4FE6-86AE-4965DEE96800}"/>
    <cellStyle name="Normal 174 4 17 2 5" xfId="20266" xr:uid="{7EA7A42E-8449-4D50-B6C4-49A0D7DED47D}"/>
    <cellStyle name="Normal 174 4 17 2 5 2" xfId="30615" xr:uid="{9FFB744D-9E6A-4A3E-8F22-5398C5B8EA3A}"/>
    <cellStyle name="Normal 174 4 17 2 6" xfId="25446" xr:uid="{20F14387-FA5F-47F2-B03C-9F24A10880FF}"/>
    <cellStyle name="Normal 174 4 17 3" xfId="2565" xr:uid="{53B38F6A-5F19-47F5-BA20-B5489ADB73B4}"/>
    <cellStyle name="Normal 174 4 17 3 2" xfId="2566" xr:uid="{D8435561-5851-4AF5-989E-B995EC7DD592}"/>
    <cellStyle name="Normal 174 4 17 3 2 2" xfId="20273" xr:uid="{D652F1DC-F7D9-4318-8BC5-A1664600C245}"/>
    <cellStyle name="Normal 174 4 17 3 2 2 2" xfId="30622" xr:uid="{9940DFDE-04AF-4CE7-A2EE-B01E645836B3}"/>
    <cellStyle name="Normal 174 4 17 3 2 3" xfId="25453" xr:uid="{87883079-D42A-4BFD-8D9A-67A4F6D69464}"/>
    <cellStyle name="Normal 174 4 17 3 3" xfId="2567" xr:uid="{125F4900-C321-4E06-A555-7C35B1A97A81}"/>
    <cellStyle name="Normal 174 4 17 3 3 2" xfId="20274" xr:uid="{21FA0710-74E5-485A-AEBF-F40814F1CC03}"/>
    <cellStyle name="Normal 174 4 17 3 3 2 2" xfId="30623" xr:uid="{B0F65F9A-D944-43DD-B362-E01227647972}"/>
    <cellStyle name="Normal 174 4 17 3 3 3" xfId="25454" xr:uid="{2FDFF8C4-105E-44F9-BB85-0E6672099190}"/>
    <cellStyle name="Normal 174 4 17 3 4" xfId="20272" xr:uid="{76586AE3-7B01-4877-A9C0-7DEE09447517}"/>
    <cellStyle name="Normal 174 4 17 3 4 2" xfId="30621" xr:uid="{C4B4E7E1-B1D1-4C69-8D5E-933F5C3C98EA}"/>
    <cellStyle name="Normal 174 4 17 3 5" xfId="25452" xr:uid="{CB9F25FE-4CA0-4235-B482-D96BEA866924}"/>
    <cellStyle name="Normal 174 4 17 4" xfId="2568" xr:uid="{F4AAE09B-4FFF-45CC-9B54-3CA30ED1E7B6}"/>
    <cellStyle name="Normal 174 4 17 4 2" xfId="20275" xr:uid="{420AFCE1-6765-4688-B1A7-4B2978F43D62}"/>
    <cellStyle name="Normal 174 4 17 4 2 2" xfId="30624" xr:uid="{EE4B2AF0-35D9-4AA7-A7F5-BF6ABC9B764E}"/>
    <cellStyle name="Normal 174 4 17 4 3" xfId="25455" xr:uid="{0D21A4B6-B9AB-45C4-B3EF-EFEF6C6F050F}"/>
    <cellStyle name="Normal 174 4 17 5" xfId="2569" xr:uid="{52642EE6-A8ED-4063-B2AD-F5F6DBDF00B8}"/>
    <cellStyle name="Normal 174 4 17 5 2" xfId="20276" xr:uid="{DD91425B-2F51-430A-90AC-034A61E04B3D}"/>
    <cellStyle name="Normal 174 4 17 5 2 2" xfId="30625" xr:uid="{481BB0E5-34C8-46FE-A036-B503BC883ABB}"/>
    <cellStyle name="Normal 174 4 17 5 3" xfId="25456" xr:uid="{19C797A9-A77D-43A5-B2E4-8C54DA154147}"/>
    <cellStyle name="Normal 174 4 17 6" xfId="20265" xr:uid="{77C8400E-89D1-4E46-AE1E-1C7ECE857A5C}"/>
    <cellStyle name="Normal 174 4 17 6 2" xfId="30614" xr:uid="{D1B0A321-ED94-48AA-9D6F-D1AA874FD109}"/>
    <cellStyle name="Normal 174 4 17 7" xfId="25445" xr:uid="{8403C842-ACFC-430C-9457-EC2265658000}"/>
    <cellStyle name="Normal 174 4 18" xfId="2570" xr:uid="{F6462E9C-B4B8-402D-8B1B-6A421BE3AE2C}"/>
    <cellStyle name="Normal 174 4 18 2" xfId="2571" xr:uid="{C9DC44B1-C1D8-4E3F-BF10-B20424027E77}"/>
    <cellStyle name="Normal 174 4 18 2 2" xfId="2572" xr:uid="{CB12FBDD-4EE7-4357-8E6A-D0A95229E732}"/>
    <cellStyle name="Normal 174 4 18 2 2 2" xfId="2573" xr:uid="{ECAB5DB8-27B8-41ED-B104-34B5683A6218}"/>
    <cellStyle name="Normal 174 4 18 2 2 2 2" xfId="20280" xr:uid="{769DBA0D-2FAF-41FA-98B5-DA41DF3EB563}"/>
    <cellStyle name="Normal 174 4 18 2 2 2 2 2" xfId="30629" xr:uid="{8FD3630C-72E5-42A8-82FA-25F12010002E}"/>
    <cellStyle name="Normal 174 4 18 2 2 2 3" xfId="25460" xr:uid="{FDFEA9C7-B76F-406F-A752-4740D59486F0}"/>
    <cellStyle name="Normal 174 4 18 2 2 3" xfId="2574" xr:uid="{5EC7BC49-8EB1-4B71-A80F-FB56F5D05D10}"/>
    <cellStyle name="Normal 174 4 18 2 2 3 2" xfId="20281" xr:uid="{9CFB4515-193B-4EAB-BFA3-51B341016820}"/>
    <cellStyle name="Normal 174 4 18 2 2 3 2 2" xfId="30630" xr:uid="{D7D73F25-335A-4F49-BE19-0A689B82CB80}"/>
    <cellStyle name="Normal 174 4 18 2 2 3 3" xfId="25461" xr:uid="{98B19609-9E5A-441F-B9D2-CD3CF82A19C5}"/>
    <cellStyle name="Normal 174 4 18 2 2 4" xfId="20279" xr:uid="{9989AD04-972B-4476-A4AB-4E546493E4DD}"/>
    <cellStyle name="Normal 174 4 18 2 2 4 2" xfId="30628" xr:uid="{5E2FC057-D27C-4A7B-AB90-E02EB3A3B3CA}"/>
    <cellStyle name="Normal 174 4 18 2 2 5" xfId="25459" xr:uid="{9EA86645-E244-4E9D-BB91-30FBE6E4F5EB}"/>
    <cellStyle name="Normal 174 4 18 2 3" xfId="2575" xr:uid="{B1D851EA-43ED-4684-BFB3-A33320915ACB}"/>
    <cellStyle name="Normal 174 4 18 2 3 2" xfId="20282" xr:uid="{D3B89109-6E25-4FAA-B389-069A53CE6788}"/>
    <cellStyle name="Normal 174 4 18 2 3 2 2" xfId="30631" xr:uid="{518D1BCB-D356-46E1-A07F-6BD34E2A3F61}"/>
    <cellStyle name="Normal 174 4 18 2 3 3" xfId="25462" xr:uid="{8ABB580C-3C2E-43B5-B326-4EEE9D1DCAB1}"/>
    <cellStyle name="Normal 174 4 18 2 4" xfId="2576" xr:uid="{589952F3-40B0-4D8A-B8B1-971CD7E4B9C6}"/>
    <cellStyle name="Normal 174 4 18 2 4 2" xfId="20283" xr:uid="{844AFEEF-32F0-433F-AE19-D5BAD2C78DF8}"/>
    <cellStyle name="Normal 174 4 18 2 4 2 2" xfId="30632" xr:uid="{6B68C32B-AB2D-43D6-B4F3-8036E8D3CEB5}"/>
    <cellStyle name="Normal 174 4 18 2 4 3" xfId="25463" xr:uid="{31170347-9132-4B87-9DD8-765DF667A161}"/>
    <cellStyle name="Normal 174 4 18 2 5" xfId="20278" xr:uid="{498FE579-1E02-4A1B-9D26-881EBE2A94B7}"/>
    <cellStyle name="Normal 174 4 18 2 5 2" xfId="30627" xr:uid="{EB323EF5-C0EB-4580-9C3A-043038407752}"/>
    <cellStyle name="Normal 174 4 18 2 6" xfId="25458" xr:uid="{3FCFA15A-3078-4106-95C0-72CB710816A8}"/>
    <cellStyle name="Normal 174 4 18 3" xfId="2577" xr:uid="{C2D6E958-E507-4685-AE7D-BE6EE1B1C5A9}"/>
    <cellStyle name="Normal 174 4 18 3 2" xfId="2578" xr:uid="{145946C2-4667-4F41-A9BE-598EF41154EC}"/>
    <cellStyle name="Normal 174 4 18 3 2 2" xfId="20285" xr:uid="{C3E957D3-5E65-4479-ACB9-9100DCA7BD60}"/>
    <cellStyle name="Normal 174 4 18 3 2 2 2" xfId="30634" xr:uid="{78018C27-E514-4001-B403-AACBDBCF240F}"/>
    <cellStyle name="Normal 174 4 18 3 2 3" xfId="25465" xr:uid="{85F105DD-1D2B-473E-A182-7173014C7486}"/>
    <cellStyle name="Normal 174 4 18 3 3" xfId="2579" xr:uid="{CD5CF780-4744-4D29-B859-E76230D56F94}"/>
    <cellStyle name="Normal 174 4 18 3 3 2" xfId="20286" xr:uid="{0E8E76A7-8E99-461D-A426-3580A7DC736F}"/>
    <cellStyle name="Normal 174 4 18 3 3 2 2" xfId="30635" xr:uid="{EA567660-3EFF-40C8-9A39-0F748B4F0D7C}"/>
    <cellStyle name="Normal 174 4 18 3 3 3" xfId="25466" xr:uid="{5B1D3314-FEF3-4626-8E2F-627AD5DF740A}"/>
    <cellStyle name="Normal 174 4 18 3 4" xfId="20284" xr:uid="{3AC47616-C6F0-473F-96F8-ACC6081A4989}"/>
    <cellStyle name="Normal 174 4 18 3 4 2" xfId="30633" xr:uid="{C14EA0AE-0C05-4C14-99AA-8001C7C3DEDE}"/>
    <cellStyle name="Normal 174 4 18 3 5" xfId="25464" xr:uid="{B0955BB1-D4F4-4B48-82C6-33E487CCE2B3}"/>
    <cellStyle name="Normal 174 4 18 4" xfId="2580" xr:uid="{E25E702B-A7C0-402F-A761-77F48495CFF4}"/>
    <cellStyle name="Normal 174 4 18 4 2" xfId="20287" xr:uid="{1CC52E78-51F3-4720-94A6-0B5380F57BB9}"/>
    <cellStyle name="Normal 174 4 18 4 2 2" xfId="30636" xr:uid="{B1D6D1A4-6F06-463F-935B-BD30BC306DAD}"/>
    <cellStyle name="Normal 174 4 18 4 3" xfId="25467" xr:uid="{724DCE80-AE7B-46D9-A67C-E527D9BD98B6}"/>
    <cellStyle name="Normal 174 4 18 5" xfId="2581" xr:uid="{D85E5F8C-E762-4908-91E5-48D63AB0A66C}"/>
    <cellStyle name="Normal 174 4 18 5 2" xfId="20288" xr:uid="{C420B290-D39E-4645-8DDC-32002BD0C75F}"/>
    <cellStyle name="Normal 174 4 18 5 2 2" xfId="30637" xr:uid="{63C6EE71-7BDE-4E2E-A29B-2B01F1DEE207}"/>
    <cellStyle name="Normal 174 4 18 5 3" xfId="25468" xr:uid="{430FA429-F94D-4EB0-AC0D-AD04EB2F60A9}"/>
    <cellStyle name="Normal 174 4 18 6" xfId="20277" xr:uid="{3B5493C1-BA12-4CFA-ACD1-D98F677FB978}"/>
    <cellStyle name="Normal 174 4 18 6 2" xfId="30626" xr:uid="{45D54958-56B3-497A-9A7B-CE73BA48B20F}"/>
    <cellStyle name="Normal 174 4 18 7" xfId="25457" xr:uid="{2B77AA88-B75D-48E4-B280-F2654497CA4B}"/>
    <cellStyle name="Normal 174 4 19" xfId="2582" xr:uid="{AF0AC76E-0149-450F-9256-8EF6624390B0}"/>
    <cellStyle name="Normal 174 4 19 2" xfId="2583" xr:uid="{F202FD09-D4EA-4957-9E74-C2E460E70072}"/>
    <cellStyle name="Normal 174 4 19 2 2" xfId="2584" xr:uid="{AC6FA7CF-0420-444B-A055-CE4246D60D36}"/>
    <cellStyle name="Normal 174 4 19 2 2 2" xfId="2585" xr:uid="{8911566F-8B85-42AA-838A-1613390310F8}"/>
    <cellStyle name="Normal 174 4 19 2 2 2 2" xfId="20292" xr:uid="{0633623B-00D1-4D11-90BA-EC4ED1CF2F44}"/>
    <cellStyle name="Normal 174 4 19 2 2 2 2 2" xfId="30641" xr:uid="{268EECC2-4FE5-4900-9F20-FAEC7AD69596}"/>
    <cellStyle name="Normal 174 4 19 2 2 2 3" xfId="25472" xr:uid="{739DFC11-4438-43C3-BD12-787523B7B76E}"/>
    <cellStyle name="Normal 174 4 19 2 2 3" xfId="2586" xr:uid="{D9654AF5-2E1B-4E57-9C85-08EFB1529BBF}"/>
    <cellStyle name="Normal 174 4 19 2 2 3 2" xfId="20293" xr:uid="{50238703-657C-41C7-BE72-52B8AA3E5A07}"/>
    <cellStyle name="Normal 174 4 19 2 2 3 2 2" xfId="30642" xr:uid="{2D10564E-CBD9-4129-ACB7-8E7DF8F2A1C3}"/>
    <cellStyle name="Normal 174 4 19 2 2 3 3" xfId="25473" xr:uid="{996853F9-5549-4C2A-BD88-5856C6A6F160}"/>
    <cellStyle name="Normal 174 4 19 2 2 4" xfId="20291" xr:uid="{4B2E2299-3860-4158-94AE-2A94878FFBA5}"/>
    <cellStyle name="Normal 174 4 19 2 2 4 2" xfId="30640" xr:uid="{28C2CEE8-5440-4EDF-8543-F845EC63142C}"/>
    <cellStyle name="Normal 174 4 19 2 2 5" xfId="25471" xr:uid="{0E661A05-9EC8-4AE2-8100-B20E0DB13C0A}"/>
    <cellStyle name="Normal 174 4 19 2 3" xfId="2587" xr:uid="{8854DAAA-E3EF-4B68-8769-C1AFA17C0107}"/>
    <cellStyle name="Normal 174 4 19 2 3 2" xfId="20294" xr:uid="{2A3F50AC-C211-4B1E-8743-4186DE5BF615}"/>
    <cellStyle name="Normal 174 4 19 2 3 2 2" xfId="30643" xr:uid="{B6E13C01-B9D7-44E7-98D3-3D5981E3F68D}"/>
    <cellStyle name="Normal 174 4 19 2 3 3" xfId="25474" xr:uid="{7D340329-820E-461A-9CB5-1AB04A1A5FAD}"/>
    <cellStyle name="Normal 174 4 19 2 4" xfId="2588" xr:uid="{16B6A97D-63E2-4AF2-8F06-D6C5519C5D19}"/>
    <cellStyle name="Normal 174 4 19 2 4 2" xfId="20295" xr:uid="{9210610A-4ED4-41F7-8D6F-B6BF545ED74E}"/>
    <cellStyle name="Normal 174 4 19 2 4 2 2" xfId="30644" xr:uid="{E149F65D-AFBA-4097-913E-101DD076003B}"/>
    <cellStyle name="Normal 174 4 19 2 4 3" xfId="25475" xr:uid="{0D006AD2-D559-4476-B477-B78C8C5C7427}"/>
    <cellStyle name="Normal 174 4 19 2 5" xfId="20290" xr:uid="{75A73427-0D2F-4E13-81A9-3252653EAD38}"/>
    <cellStyle name="Normal 174 4 19 2 5 2" xfId="30639" xr:uid="{F6C9A93F-8DC0-4AF0-B25A-73294E8B1C24}"/>
    <cellStyle name="Normal 174 4 19 2 6" xfId="25470" xr:uid="{9767D6DE-68F2-414D-887A-E93F75D98F2B}"/>
    <cellStyle name="Normal 174 4 19 3" xfId="2589" xr:uid="{A3FC9397-FE38-4215-96B0-5C04222F4442}"/>
    <cellStyle name="Normal 174 4 19 3 2" xfId="2590" xr:uid="{AF66CB8F-697A-4128-91B1-584311D94233}"/>
    <cellStyle name="Normal 174 4 19 3 2 2" xfId="20297" xr:uid="{2AE2531E-32DB-43EC-B6BB-BBB063BB3189}"/>
    <cellStyle name="Normal 174 4 19 3 2 2 2" xfId="30646" xr:uid="{301C083A-9F2E-4A40-9970-453D91B93190}"/>
    <cellStyle name="Normal 174 4 19 3 2 3" xfId="25477" xr:uid="{964B431F-32E2-46C9-8980-F3A4E9236496}"/>
    <cellStyle name="Normal 174 4 19 3 3" xfId="2591" xr:uid="{D509086F-2059-410F-8EB9-9FF38F606C4F}"/>
    <cellStyle name="Normal 174 4 19 3 3 2" xfId="20298" xr:uid="{6784F403-1424-4FF2-937A-9BFC87622226}"/>
    <cellStyle name="Normal 174 4 19 3 3 2 2" xfId="30647" xr:uid="{62CC0E75-E507-48D3-BC5A-7F8A339EF5AA}"/>
    <cellStyle name="Normal 174 4 19 3 3 3" xfId="25478" xr:uid="{2E9F185C-BDAB-479D-BE12-97D77FA4F71E}"/>
    <cellStyle name="Normal 174 4 19 3 4" xfId="20296" xr:uid="{68724417-02A4-4F51-AE1C-82C41BE863BD}"/>
    <cellStyle name="Normal 174 4 19 3 4 2" xfId="30645" xr:uid="{F75F0398-09D4-4C83-A60E-8CE98E0725F7}"/>
    <cellStyle name="Normal 174 4 19 3 5" xfId="25476" xr:uid="{4BE61B01-D217-41D2-938D-2227FF72090C}"/>
    <cellStyle name="Normal 174 4 19 4" xfId="2592" xr:uid="{06C269BC-EBF6-4845-8B2F-EC9753AD25C2}"/>
    <cellStyle name="Normal 174 4 19 4 2" xfId="20299" xr:uid="{2889ACAE-781B-464E-BE00-AD4D094F7397}"/>
    <cellStyle name="Normal 174 4 19 4 2 2" xfId="30648" xr:uid="{04D191BA-29CD-4B18-AE55-2581D9A14C96}"/>
    <cellStyle name="Normal 174 4 19 4 3" xfId="25479" xr:uid="{8EA27464-A029-49E8-931F-F567BBADA8C7}"/>
    <cellStyle name="Normal 174 4 19 5" xfId="2593" xr:uid="{055304B8-7830-4C6B-B2C2-508D89A02A29}"/>
    <cellStyle name="Normal 174 4 19 5 2" xfId="20300" xr:uid="{67E0EBA8-20C5-44F3-ABEE-800AD9FC8F73}"/>
    <cellStyle name="Normal 174 4 19 5 2 2" xfId="30649" xr:uid="{6E150337-85A9-4F18-B223-18150F05A587}"/>
    <cellStyle name="Normal 174 4 19 5 3" xfId="25480" xr:uid="{A86763F8-F978-4650-B838-BEF4434F1795}"/>
    <cellStyle name="Normal 174 4 19 6" xfId="20289" xr:uid="{FFE7BADC-B69E-4823-B7B6-240B35E10473}"/>
    <cellStyle name="Normal 174 4 19 6 2" xfId="30638" xr:uid="{4E0595F1-AE84-461B-9537-816079E8010A}"/>
    <cellStyle name="Normal 174 4 19 7" xfId="25469" xr:uid="{F6CDA136-D8C6-4BBE-9AC7-EFEF6A3C7C2B}"/>
    <cellStyle name="Normal 174 4 2" xfId="2594" xr:uid="{7D2F0507-FB15-4E21-9136-F62E742FBE18}"/>
    <cellStyle name="Normal 174 4 2 2" xfId="2595" xr:uid="{70A59FEF-DAF3-43E3-8C85-37FC8DCEBE66}"/>
    <cellStyle name="Normal 174 4 2 2 2" xfId="2596" xr:uid="{DAAE6531-7495-476D-AA68-58C4515FF47C}"/>
    <cellStyle name="Normal 174 4 2 2 2 2" xfId="2597" xr:uid="{3D6A1221-B8B7-400B-BDD2-BCF6D71F2ABF}"/>
    <cellStyle name="Normal 174 4 2 2 2 2 2" xfId="20304" xr:uid="{39852537-EFDC-4486-AC23-BD3A659B5288}"/>
    <cellStyle name="Normal 174 4 2 2 2 2 2 2" xfId="30653" xr:uid="{A1641663-CA08-4CFD-AA93-9EB67B7BB377}"/>
    <cellStyle name="Normal 174 4 2 2 2 2 3" xfId="25484" xr:uid="{F1808158-A81B-4C7D-AC77-723089D09F27}"/>
    <cellStyle name="Normal 174 4 2 2 2 3" xfId="2598" xr:uid="{DEADBB58-FC53-45D7-99A8-E91F09D67304}"/>
    <cellStyle name="Normal 174 4 2 2 2 3 2" xfId="20305" xr:uid="{7D530320-95A4-4208-8429-AEE994D2F020}"/>
    <cellStyle name="Normal 174 4 2 2 2 3 2 2" xfId="30654" xr:uid="{22E5922A-881D-40E3-A910-5292D5D62B92}"/>
    <cellStyle name="Normal 174 4 2 2 2 3 3" xfId="25485" xr:uid="{B10250FD-6A8A-4BE3-8C4E-E553D102AA32}"/>
    <cellStyle name="Normal 174 4 2 2 2 4" xfId="20303" xr:uid="{A81F5D9E-E184-4164-9E65-ABBC28583127}"/>
    <cellStyle name="Normal 174 4 2 2 2 4 2" xfId="30652" xr:uid="{DE0C5488-84FD-4378-A43B-8EFD26551D49}"/>
    <cellStyle name="Normal 174 4 2 2 2 5" xfId="25483" xr:uid="{CF8B60F6-B29D-4C43-B2D7-317965BC6EBA}"/>
    <cellStyle name="Normal 174 4 2 2 3" xfId="2599" xr:uid="{8277F615-18AE-455A-BF31-2C0BF6D1794A}"/>
    <cellStyle name="Normal 174 4 2 2 3 2" xfId="20306" xr:uid="{E460E190-5B84-4570-8756-C2A69D23BAB4}"/>
    <cellStyle name="Normal 174 4 2 2 3 2 2" xfId="30655" xr:uid="{523E4412-611B-43A1-96A2-5A5348A6D471}"/>
    <cellStyle name="Normal 174 4 2 2 3 3" xfId="25486" xr:uid="{7C341F8E-A9DA-4BD4-B173-4F3D2D08C451}"/>
    <cellStyle name="Normal 174 4 2 2 4" xfId="2600" xr:uid="{4022D4D3-EAC4-432E-9CB9-B38826CB2A68}"/>
    <cellStyle name="Normal 174 4 2 2 4 2" xfId="20307" xr:uid="{58672475-C07D-4558-9525-5434E2CB5375}"/>
    <cellStyle name="Normal 174 4 2 2 4 2 2" xfId="30656" xr:uid="{9A8619E7-EA40-49F9-9537-EBA01AF78209}"/>
    <cellStyle name="Normal 174 4 2 2 4 3" xfId="25487" xr:uid="{50118874-2A47-4582-9C1C-7A3F4B9A4C99}"/>
    <cellStyle name="Normal 174 4 2 2 5" xfId="20302" xr:uid="{5A31C5C9-74CD-4FC4-B3E4-7FAF79407112}"/>
    <cellStyle name="Normal 174 4 2 2 5 2" xfId="30651" xr:uid="{ACFF8AAF-2E7B-4848-A239-F6A48EE18E32}"/>
    <cellStyle name="Normal 174 4 2 2 6" xfId="25482" xr:uid="{4B057DE4-D07D-4B3A-B5FB-28FC986E0D8D}"/>
    <cellStyle name="Normal 174 4 2 3" xfId="2601" xr:uid="{B83ABB3C-7BE4-407D-B77B-5ABD4666C493}"/>
    <cellStyle name="Normal 174 4 2 3 2" xfId="2602" xr:uid="{45F7934D-29C2-46D3-99EB-ADC45E6EBCF8}"/>
    <cellStyle name="Normal 174 4 2 3 2 2" xfId="20309" xr:uid="{365B188D-741E-4FA1-8305-80AEB732F53A}"/>
    <cellStyle name="Normal 174 4 2 3 2 2 2" xfId="30658" xr:uid="{A54731F4-D55F-4051-B112-B9098F6E3F03}"/>
    <cellStyle name="Normal 174 4 2 3 2 3" xfId="25489" xr:uid="{064DAE24-F7D6-4F7D-AB39-3F3D04A3B2E8}"/>
    <cellStyle name="Normal 174 4 2 3 3" xfId="2603" xr:uid="{91684612-52F4-480F-8BA3-9BC4E6452EDC}"/>
    <cellStyle name="Normal 174 4 2 3 3 2" xfId="20310" xr:uid="{B02E26E0-110C-4A6F-89F2-0FBEEBD4D9EE}"/>
    <cellStyle name="Normal 174 4 2 3 3 2 2" xfId="30659" xr:uid="{8869C523-4D17-4F4D-8632-CBF1BFB38426}"/>
    <cellStyle name="Normal 174 4 2 3 3 3" xfId="25490" xr:uid="{F5C2C23B-2F76-46CB-B507-585B37F6F003}"/>
    <cellStyle name="Normal 174 4 2 3 4" xfId="20308" xr:uid="{4FA24948-FCBD-4B72-A43C-0983230873E8}"/>
    <cellStyle name="Normal 174 4 2 3 4 2" xfId="30657" xr:uid="{6484C572-06B0-499F-AAC4-01FA78AFF932}"/>
    <cellStyle name="Normal 174 4 2 3 5" xfId="25488" xr:uid="{E141B86C-6FC6-490A-837C-954195BE062E}"/>
    <cellStyle name="Normal 174 4 2 4" xfId="2604" xr:uid="{A401AFE9-5E5C-4A48-826D-F1F01AC40E37}"/>
    <cellStyle name="Normal 174 4 2 4 2" xfId="20311" xr:uid="{E6E8E962-0473-452F-BABC-CA73B7D07E38}"/>
    <cellStyle name="Normal 174 4 2 4 2 2" xfId="30660" xr:uid="{EDB0FDD7-A3DA-47E9-9121-C4A0377BD122}"/>
    <cellStyle name="Normal 174 4 2 4 3" xfId="25491" xr:uid="{A77638DA-9B89-46EE-BE60-BD8C1A9E9D28}"/>
    <cellStyle name="Normal 174 4 2 5" xfId="2605" xr:uid="{871970D6-6A08-4069-92D0-FE9CDF7E7772}"/>
    <cellStyle name="Normal 174 4 2 5 2" xfId="20312" xr:uid="{9983125A-4A0A-4656-9780-C02881FEACEF}"/>
    <cellStyle name="Normal 174 4 2 5 2 2" xfId="30661" xr:uid="{644ADF91-BB05-401B-B996-3AF836E2FF52}"/>
    <cellStyle name="Normal 174 4 2 5 3" xfId="25492" xr:uid="{21DBCF72-7726-49AC-8CB2-E2FA90907B8D}"/>
    <cellStyle name="Normal 174 4 2 6" xfId="20301" xr:uid="{80300657-5ED3-486C-97B4-58C7BDDCF332}"/>
    <cellStyle name="Normal 174 4 2 6 2" xfId="30650" xr:uid="{2B30A074-1F4C-49CC-BF3B-612AB61CEC6E}"/>
    <cellStyle name="Normal 174 4 2 7" xfId="25481" xr:uid="{7AFD7B2A-F34E-491D-865B-EA69907AC889}"/>
    <cellStyle name="Normal 174 4 20" xfId="2606" xr:uid="{37C33FCE-4D2B-4234-897F-C5996ACE036D}"/>
    <cellStyle name="Normal 174 4 20 2" xfId="2607" xr:uid="{CF389693-2A60-4576-BBB0-025E25C80945}"/>
    <cellStyle name="Normal 174 4 20 2 2" xfId="2608" xr:uid="{4F8338B1-4511-438E-ACB7-875F288FF825}"/>
    <cellStyle name="Normal 174 4 20 2 2 2" xfId="20315" xr:uid="{A471B8A6-0DB4-4718-8DC9-A5DC23875EB8}"/>
    <cellStyle name="Normal 174 4 20 2 2 2 2" xfId="30664" xr:uid="{34CF6D72-03F4-4FC9-9997-0D37D38B1284}"/>
    <cellStyle name="Normal 174 4 20 2 2 3" xfId="25495" xr:uid="{45D617F8-D1A0-42D1-88DD-B0EBDC58F9AA}"/>
    <cellStyle name="Normal 174 4 20 2 3" xfId="2609" xr:uid="{C1255FDD-78F9-4D6A-A0B5-07FB84152041}"/>
    <cellStyle name="Normal 174 4 20 2 3 2" xfId="20316" xr:uid="{3712118C-6215-456F-B8FE-B3C90FE7F588}"/>
    <cellStyle name="Normal 174 4 20 2 3 2 2" xfId="30665" xr:uid="{C80246DC-407B-410B-895A-54E368606C1A}"/>
    <cellStyle name="Normal 174 4 20 2 3 3" xfId="25496" xr:uid="{947ECC74-6E26-42E8-B7BD-1AF3099BBDCB}"/>
    <cellStyle name="Normal 174 4 20 2 4" xfId="20314" xr:uid="{3E406160-AAE0-4636-9B78-FBD48068E92F}"/>
    <cellStyle name="Normal 174 4 20 2 4 2" xfId="30663" xr:uid="{817E081D-C4F6-4A82-99B4-46317336134E}"/>
    <cellStyle name="Normal 174 4 20 2 5" xfId="25494" xr:uid="{E7DF3456-0184-4DF7-B83D-99AA5D714F90}"/>
    <cellStyle name="Normal 174 4 20 3" xfId="2610" xr:uid="{3E252E14-3AD9-4B92-A7DD-B1145DAE8E6D}"/>
    <cellStyle name="Normal 174 4 20 3 2" xfId="20317" xr:uid="{F9CBC785-E2FC-4AB6-8549-0182ED262D00}"/>
    <cellStyle name="Normal 174 4 20 3 2 2" xfId="30666" xr:uid="{AED938B9-C094-4E57-86BD-1E0D9B2D8B97}"/>
    <cellStyle name="Normal 174 4 20 3 3" xfId="25497" xr:uid="{C5ECA3E3-CB70-4821-8875-7FD8E9B5B3F7}"/>
    <cellStyle name="Normal 174 4 20 4" xfId="2611" xr:uid="{F75822BD-97BF-4823-9336-B5675B8217B9}"/>
    <cellStyle name="Normal 174 4 20 4 2" xfId="20318" xr:uid="{06ACB0CE-87A8-431D-8A25-1F1204145240}"/>
    <cellStyle name="Normal 174 4 20 4 2 2" xfId="30667" xr:uid="{CE13104B-B71E-4298-8605-23C4670169F4}"/>
    <cellStyle name="Normal 174 4 20 4 3" xfId="25498" xr:uid="{6C0B221E-02D1-473D-B004-E734B8C6B1F8}"/>
    <cellStyle name="Normal 174 4 20 5" xfId="20313" xr:uid="{E89F5A01-3847-4B80-A538-F157547CBC64}"/>
    <cellStyle name="Normal 174 4 20 5 2" xfId="30662" xr:uid="{D761C0FF-90DB-4FC5-B2C8-144A782550F0}"/>
    <cellStyle name="Normal 174 4 20 6" xfId="25493" xr:uid="{90B103B5-0D5A-4C5E-AB96-4BD85081F80B}"/>
    <cellStyle name="Normal 174 4 21" xfId="2612" xr:uid="{72864AE5-734A-4E85-8C57-146E3874302D}"/>
    <cellStyle name="Normal 174 4 21 2" xfId="2613" xr:uid="{052845DE-6CB6-41B2-9863-B7E55ED25A5D}"/>
    <cellStyle name="Normal 174 4 21 2 2" xfId="20320" xr:uid="{FA8D9141-F9BD-4F95-94EB-B063A3F862BC}"/>
    <cellStyle name="Normal 174 4 21 2 2 2" xfId="30669" xr:uid="{E5F8F369-4A21-409E-B3B4-53A17EC4E013}"/>
    <cellStyle name="Normal 174 4 21 2 3" xfId="25500" xr:uid="{4D5F228D-C98F-42AD-A62C-754947FE341C}"/>
    <cellStyle name="Normal 174 4 21 3" xfId="2614" xr:uid="{ABFF1969-E688-4FBF-B1C5-8CFB04E3708A}"/>
    <cellStyle name="Normal 174 4 21 3 2" xfId="20321" xr:uid="{CC992CCF-EB35-4F99-ABB1-CC9615B9D7AC}"/>
    <cellStyle name="Normal 174 4 21 3 2 2" xfId="30670" xr:uid="{AFD776B7-6591-4B59-9EA5-C9A6DCBD7945}"/>
    <cellStyle name="Normal 174 4 21 3 3" xfId="25501" xr:uid="{94BF7655-5C92-427F-A920-71376ABBC2BA}"/>
    <cellStyle name="Normal 174 4 21 4" xfId="20319" xr:uid="{80008D08-B688-463C-851F-6075BA54E5F8}"/>
    <cellStyle name="Normal 174 4 21 4 2" xfId="30668" xr:uid="{142E3FED-0ABF-44DB-B69C-41CF434C530F}"/>
    <cellStyle name="Normal 174 4 21 5" xfId="25499" xr:uid="{8C9A7173-D094-4AFF-8B8E-9D50A21887AF}"/>
    <cellStyle name="Normal 174 4 22" xfId="2615" xr:uid="{AAEC9575-1A5E-49AF-8562-547CCFC75238}"/>
    <cellStyle name="Normal 174 4 22 2" xfId="20322" xr:uid="{87DB1A6C-0066-4E7C-99B9-7A326B54DD06}"/>
    <cellStyle name="Normal 174 4 22 2 2" xfId="30671" xr:uid="{6FBA0635-1639-4E64-919D-5793428A1012}"/>
    <cellStyle name="Normal 174 4 22 3" xfId="25502" xr:uid="{A475CBE9-B465-43A0-893B-FC349AF33303}"/>
    <cellStyle name="Normal 174 4 23" xfId="2616" xr:uid="{02E2B22B-350A-41BD-8440-899169D99EEA}"/>
    <cellStyle name="Normal 174 4 23 2" xfId="20323" xr:uid="{EDA3945A-10A7-4853-8FF5-85141FDD4553}"/>
    <cellStyle name="Normal 174 4 23 2 2" xfId="30672" xr:uid="{0E450D2B-B07F-444A-BAFA-B2601876CCF4}"/>
    <cellStyle name="Normal 174 4 23 3" xfId="25503" xr:uid="{A95371E1-5746-4643-A3A6-290BC6FE4954}"/>
    <cellStyle name="Normal 174 4 24" xfId="20180" xr:uid="{CB817C5F-EDAD-4A24-A864-7281A6CAE05E}"/>
    <cellStyle name="Normal 174 4 24 2" xfId="30529" xr:uid="{B3A8A1BC-61CA-481A-8104-359DC2272771}"/>
    <cellStyle name="Normal 174 4 25" xfId="25360" xr:uid="{E3A0F2C7-B44C-4C72-8A2F-7F5FD3C026B1}"/>
    <cellStyle name="Normal 174 4 3" xfId="2617" xr:uid="{15932F09-CD47-4C60-A1DC-2CC837301EF4}"/>
    <cellStyle name="Normal 174 4 3 2" xfId="2618" xr:uid="{7709941C-EF2F-4810-B3CF-9A4C29D5A8C3}"/>
    <cellStyle name="Normal 174 4 3 2 2" xfId="2619" xr:uid="{DFFA99B9-A946-4AA8-AC59-AFD316A160E6}"/>
    <cellStyle name="Normal 174 4 3 2 2 2" xfId="2620" xr:uid="{6AE3BCB6-2377-484D-88D3-DFF24DC22E4B}"/>
    <cellStyle name="Normal 174 4 3 2 2 2 2" xfId="20327" xr:uid="{6C5653B8-BC89-47DE-8CB9-43EBBF54C646}"/>
    <cellStyle name="Normal 174 4 3 2 2 2 2 2" xfId="30676" xr:uid="{15A1A95C-C061-46EC-8795-EF4D6B9892C4}"/>
    <cellStyle name="Normal 174 4 3 2 2 2 3" xfId="25507" xr:uid="{9024764F-A8DE-47A3-880B-9F570CF7A802}"/>
    <cellStyle name="Normal 174 4 3 2 2 3" xfId="2621" xr:uid="{C08BBBF8-3E5B-4B7D-9456-DB0766FB20F9}"/>
    <cellStyle name="Normal 174 4 3 2 2 3 2" xfId="20328" xr:uid="{C87F0578-DDA6-4E30-85C2-36FFBF6FCB72}"/>
    <cellStyle name="Normal 174 4 3 2 2 3 2 2" xfId="30677" xr:uid="{9ADC5BB1-C5BA-446B-ABFF-595FA2273694}"/>
    <cellStyle name="Normal 174 4 3 2 2 3 3" xfId="25508" xr:uid="{AF447D60-2837-423F-8017-F6D299B9BACB}"/>
    <cellStyle name="Normal 174 4 3 2 2 4" xfId="20326" xr:uid="{F25FC247-1AAF-4DAC-9EE9-E16EE3CB0E6D}"/>
    <cellStyle name="Normal 174 4 3 2 2 4 2" xfId="30675" xr:uid="{74BBD2C2-70C8-4E02-BA00-454D150096D4}"/>
    <cellStyle name="Normal 174 4 3 2 2 5" xfId="25506" xr:uid="{65730C1F-21A5-481C-8692-6C0CB2A164ED}"/>
    <cellStyle name="Normal 174 4 3 2 3" xfId="2622" xr:uid="{C81C146A-E86C-485A-BF4A-6F3B035A9BC1}"/>
    <cellStyle name="Normal 174 4 3 2 3 2" xfId="20329" xr:uid="{078571F7-4D2B-4B4E-96DB-C55D2600B110}"/>
    <cellStyle name="Normal 174 4 3 2 3 2 2" xfId="30678" xr:uid="{1D3F69BA-4DB5-4AD3-893C-0A9E61CE45E0}"/>
    <cellStyle name="Normal 174 4 3 2 3 3" xfId="25509" xr:uid="{09A6B081-FC3C-414A-B007-74DAE30B542F}"/>
    <cellStyle name="Normal 174 4 3 2 4" xfId="2623" xr:uid="{C4CBAA3E-712B-44B3-9046-223D72DBB4B7}"/>
    <cellStyle name="Normal 174 4 3 2 4 2" xfId="20330" xr:uid="{F379F2E9-91B8-4D3C-AB8E-2B5E0E25D86B}"/>
    <cellStyle name="Normal 174 4 3 2 4 2 2" xfId="30679" xr:uid="{F33E427D-81BC-482D-B96B-B20B47402B3B}"/>
    <cellStyle name="Normal 174 4 3 2 4 3" xfId="25510" xr:uid="{16834E7B-940D-4233-A26F-7E67EA63BA73}"/>
    <cellStyle name="Normal 174 4 3 2 5" xfId="20325" xr:uid="{F1F01713-F7A3-4655-BA1D-68B64BB7BCF2}"/>
    <cellStyle name="Normal 174 4 3 2 5 2" xfId="30674" xr:uid="{726EFE44-A193-44D2-8AFF-39B90CD7DA04}"/>
    <cellStyle name="Normal 174 4 3 2 6" xfId="25505" xr:uid="{76D15E77-167B-4D86-818F-ECF425DD1C76}"/>
    <cellStyle name="Normal 174 4 3 3" xfId="2624" xr:uid="{B147BC71-0DAF-4DEC-B3FB-3E8233D1EEDC}"/>
    <cellStyle name="Normal 174 4 3 3 2" xfId="2625" xr:uid="{08F26BB2-38F7-4218-8FEF-D0E09540124A}"/>
    <cellStyle name="Normal 174 4 3 3 2 2" xfId="20332" xr:uid="{BF84BDF3-2E45-4D12-8E4C-46D3A791C556}"/>
    <cellStyle name="Normal 174 4 3 3 2 2 2" xfId="30681" xr:uid="{CF7FF8FE-4CFF-4546-88EF-CB5C52956B0E}"/>
    <cellStyle name="Normal 174 4 3 3 2 3" xfId="25512" xr:uid="{3AEAE631-70E6-4731-83F3-10D7EA7CD063}"/>
    <cellStyle name="Normal 174 4 3 3 3" xfId="2626" xr:uid="{B437A50E-1893-4C1B-B587-D31B796C7C78}"/>
    <cellStyle name="Normal 174 4 3 3 3 2" xfId="20333" xr:uid="{26A06B1C-E980-4BC6-8694-465EF8C7D14C}"/>
    <cellStyle name="Normal 174 4 3 3 3 2 2" xfId="30682" xr:uid="{22D95F99-E4B7-4D5A-8930-A5DB5A52DE32}"/>
    <cellStyle name="Normal 174 4 3 3 3 3" xfId="25513" xr:uid="{E518AC4F-3A60-487C-954A-7BE7776BF60C}"/>
    <cellStyle name="Normal 174 4 3 3 4" xfId="20331" xr:uid="{7BAE78BC-0690-4CDC-8823-CDC74B9D4BAC}"/>
    <cellStyle name="Normal 174 4 3 3 4 2" xfId="30680" xr:uid="{77A9ED52-8B2D-49A1-AF4D-CC1A2829BD42}"/>
    <cellStyle name="Normal 174 4 3 3 5" xfId="25511" xr:uid="{3FF1B148-A57E-401A-9FC6-3203217D6B45}"/>
    <cellStyle name="Normal 174 4 3 4" xfId="2627" xr:uid="{10642CBD-C9C6-45B2-B2C5-20390C2D9AAF}"/>
    <cellStyle name="Normal 174 4 3 4 2" xfId="20334" xr:uid="{7DFD2914-FC05-4513-9FD7-BFB7C267D6EE}"/>
    <cellStyle name="Normal 174 4 3 4 2 2" xfId="30683" xr:uid="{F8B95C9E-B5C1-45C6-9EF1-A437C0E45BC0}"/>
    <cellStyle name="Normal 174 4 3 4 3" xfId="25514" xr:uid="{0FB95201-BD03-4FF5-A537-73CCDE4C5BC5}"/>
    <cellStyle name="Normal 174 4 3 5" xfId="2628" xr:uid="{5E8D82FA-17F1-406B-8FE0-C2D959BA8115}"/>
    <cellStyle name="Normal 174 4 3 5 2" xfId="20335" xr:uid="{90CEADA5-B841-40B2-ACBC-7D90740F1095}"/>
    <cellStyle name="Normal 174 4 3 5 2 2" xfId="30684" xr:uid="{ABA83307-ABD1-46D8-BB84-047B20DF1CB9}"/>
    <cellStyle name="Normal 174 4 3 5 3" xfId="25515" xr:uid="{726FE83E-2026-4AEE-9845-88BE3B14F5FD}"/>
    <cellStyle name="Normal 174 4 3 6" xfId="20324" xr:uid="{C2856751-5FF5-4D24-8237-BFC1C0E742CF}"/>
    <cellStyle name="Normal 174 4 3 6 2" xfId="30673" xr:uid="{95887742-5071-4B3D-A358-7215A42E3B10}"/>
    <cellStyle name="Normal 174 4 3 7" xfId="25504" xr:uid="{9A63F7F5-4EAD-41BB-9E16-AFFD0A1349A7}"/>
    <cellStyle name="Normal 174 4 4" xfId="2629" xr:uid="{6CF1F958-BD0C-4377-9A96-912380DA3497}"/>
    <cellStyle name="Normal 174 4 4 2" xfId="2630" xr:uid="{2BD6EF2D-3AA5-471A-A2D6-39B2904954ED}"/>
    <cellStyle name="Normal 174 4 4 2 2" xfId="2631" xr:uid="{0F7A7728-A815-4C2F-B849-C9E7E38674E3}"/>
    <cellStyle name="Normal 174 4 4 2 2 2" xfId="2632" xr:uid="{FBB215AE-CC06-49FE-B9FF-F9CF38C238D0}"/>
    <cellStyle name="Normal 174 4 4 2 2 2 2" xfId="20339" xr:uid="{DF791C42-183F-491C-8798-2E9625C6E57B}"/>
    <cellStyle name="Normal 174 4 4 2 2 2 2 2" xfId="30688" xr:uid="{460C5938-500B-4725-A02A-6565B546B00E}"/>
    <cellStyle name="Normal 174 4 4 2 2 2 3" xfId="25519" xr:uid="{28FAD094-9BA9-47BD-AFE1-0668EA3A816C}"/>
    <cellStyle name="Normal 174 4 4 2 2 3" xfId="2633" xr:uid="{EC03580D-1AA4-427C-A385-E199742A3D96}"/>
    <cellStyle name="Normal 174 4 4 2 2 3 2" xfId="20340" xr:uid="{F41E611A-B9DF-4A24-8EDB-BD84C1FE4863}"/>
    <cellStyle name="Normal 174 4 4 2 2 3 2 2" xfId="30689" xr:uid="{3BC77F42-7796-492F-A80F-715125DF5F69}"/>
    <cellStyle name="Normal 174 4 4 2 2 3 3" xfId="25520" xr:uid="{521BFF9E-FB11-4A0A-9BD2-76DD27BE4A21}"/>
    <cellStyle name="Normal 174 4 4 2 2 4" xfId="20338" xr:uid="{38EF7EDC-7575-4756-9361-8D3C2126DA7B}"/>
    <cellStyle name="Normal 174 4 4 2 2 4 2" xfId="30687" xr:uid="{11B9A0BC-4947-40B7-B14A-8AE1D1DDA510}"/>
    <cellStyle name="Normal 174 4 4 2 2 5" xfId="25518" xr:uid="{2DF4F9EF-93B7-490F-A3FD-AB2ECCE3F525}"/>
    <cellStyle name="Normal 174 4 4 2 3" xfId="2634" xr:uid="{A5D3F833-4637-44B3-885B-CE2FB291E25B}"/>
    <cellStyle name="Normal 174 4 4 2 3 2" xfId="20341" xr:uid="{013AE09E-0347-41F2-AA5D-311299BDAC64}"/>
    <cellStyle name="Normal 174 4 4 2 3 2 2" xfId="30690" xr:uid="{0EF656B3-AA07-42D3-849A-94B6484E10DA}"/>
    <cellStyle name="Normal 174 4 4 2 3 3" xfId="25521" xr:uid="{E6CCEAC8-B470-4F74-9CA7-C7926EBF0696}"/>
    <cellStyle name="Normal 174 4 4 2 4" xfId="2635" xr:uid="{AAA9FEF4-E177-4DC8-B5E0-DF0240EB3004}"/>
    <cellStyle name="Normal 174 4 4 2 4 2" xfId="20342" xr:uid="{347F424D-0526-48CB-A6BA-ACC657A35C06}"/>
    <cellStyle name="Normal 174 4 4 2 4 2 2" xfId="30691" xr:uid="{BDF0424A-F787-49D1-9A8D-7F8D5100F7E8}"/>
    <cellStyle name="Normal 174 4 4 2 4 3" xfId="25522" xr:uid="{91A6F0FE-2481-44FB-A4A6-BC7503FB0C7A}"/>
    <cellStyle name="Normal 174 4 4 2 5" xfId="20337" xr:uid="{06A41731-C0B4-4E25-8DF8-8869CF50EF04}"/>
    <cellStyle name="Normal 174 4 4 2 5 2" xfId="30686" xr:uid="{7E8DFA13-00BF-4DA7-8164-4DE5669AF1DF}"/>
    <cellStyle name="Normal 174 4 4 2 6" xfId="25517" xr:uid="{C149B39A-A04C-4C39-849D-AC44DFCD9AD6}"/>
    <cellStyle name="Normal 174 4 4 3" xfId="2636" xr:uid="{A2251671-BA0E-4DBC-BA4F-7D1EDF247A8C}"/>
    <cellStyle name="Normal 174 4 4 3 2" xfId="2637" xr:uid="{0600CE6D-6EFC-4F51-9A0F-B6FA98524465}"/>
    <cellStyle name="Normal 174 4 4 3 2 2" xfId="20344" xr:uid="{6DD5C37A-16EC-40B8-A03B-2A0C766EDE84}"/>
    <cellStyle name="Normal 174 4 4 3 2 2 2" xfId="30693" xr:uid="{7877ECF5-8242-4390-ABAC-E6C46D54E847}"/>
    <cellStyle name="Normal 174 4 4 3 2 3" xfId="25524" xr:uid="{1A9B3311-11F9-47C1-B597-1CA98FFFB649}"/>
    <cellStyle name="Normal 174 4 4 3 3" xfId="2638" xr:uid="{D2A5068D-0F47-4600-9B60-2A7F211CF1D0}"/>
    <cellStyle name="Normal 174 4 4 3 3 2" xfId="20345" xr:uid="{AA76107B-C133-42E6-8500-E2C80AC6A4E0}"/>
    <cellStyle name="Normal 174 4 4 3 3 2 2" xfId="30694" xr:uid="{D784CE96-5F63-4B53-BAEC-929102E51927}"/>
    <cellStyle name="Normal 174 4 4 3 3 3" xfId="25525" xr:uid="{A3535109-7955-442F-B5A1-0CE54BBAD54D}"/>
    <cellStyle name="Normal 174 4 4 3 4" xfId="20343" xr:uid="{423374E5-5B8F-4517-9C97-5D5981C9B6C2}"/>
    <cellStyle name="Normal 174 4 4 3 4 2" xfId="30692" xr:uid="{57114A95-2A9E-4172-99A4-2AADB6AA0D1F}"/>
    <cellStyle name="Normal 174 4 4 3 5" xfId="25523" xr:uid="{D5776631-FF4F-416D-9076-A548FFEDC9C1}"/>
    <cellStyle name="Normal 174 4 4 4" xfId="2639" xr:uid="{2339E2AD-8BCA-4B36-BD5D-2CA02B04CAD3}"/>
    <cellStyle name="Normal 174 4 4 4 2" xfId="20346" xr:uid="{601DAD55-2AE8-4179-B650-329DCB3095A8}"/>
    <cellStyle name="Normal 174 4 4 4 2 2" xfId="30695" xr:uid="{7A73CB5E-632F-4DF8-A57B-D7062DD73D11}"/>
    <cellStyle name="Normal 174 4 4 4 3" xfId="25526" xr:uid="{41E76BF1-489B-450E-B44A-997F553E7455}"/>
    <cellStyle name="Normal 174 4 4 5" xfId="2640" xr:uid="{6D0FA2ED-7D11-4328-A175-D0A336C2233E}"/>
    <cellStyle name="Normal 174 4 4 5 2" xfId="20347" xr:uid="{78CD5D1A-7EF7-4716-A3F8-CB4B55F9ACC4}"/>
    <cellStyle name="Normal 174 4 4 5 2 2" xfId="30696" xr:uid="{869CF85A-8473-4C0C-9729-3DA6B804DD4F}"/>
    <cellStyle name="Normal 174 4 4 5 3" xfId="25527" xr:uid="{3B22FED7-AF48-4380-815B-E6F91B92D93D}"/>
    <cellStyle name="Normal 174 4 4 6" xfId="20336" xr:uid="{58CE43DF-A059-4DA4-BEF5-2E3C6695F871}"/>
    <cellStyle name="Normal 174 4 4 6 2" xfId="30685" xr:uid="{664B16FC-A23A-458E-887D-A79E764896C8}"/>
    <cellStyle name="Normal 174 4 4 7" xfId="25516" xr:uid="{68222764-D74A-4866-BC24-D29A181303E0}"/>
    <cellStyle name="Normal 174 4 5" xfId="2641" xr:uid="{FC570CA8-6C1F-4ACA-88D6-3DD0405B7263}"/>
    <cellStyle name="Normal 174 4 5 2" xfId="2642" xr:uid="{501F35A0-6EFE-4148-A459-F3E765DFB2F0}"/>
    <cellStyle name="Normal 174 4 5 2 2" xfId="2643" xr:uid="{86583D67-870A-4165-BD6E-697944615C57}"/>
    <cellStyle name="Normal 174 4 5 2 2 2" xfId="2644" xr:uid="{9E0D7DAC-3C73-43ED-84F0-4ECCF7910A1F}"/>
    <cellStyle name="Normal 174 4 5 2 2 2 2" xfId="20351" xr:uid="{946B14E8-4FD6-47D5-B03B-37DEF74212C5}"/>
    <cellStyle name="Normal 174 4 5 2 2 2 2 2" xfId="30700" xr:uid="{186C5AD1-4250-4E6C-95E9-797AA766EC68}"/>
    <cellStyle name="Normal 174 4 5 2 2 2 3" xfId="25531" xr:uid="{B9530C41-ABB0-4BEC-B424-2E593496F695}"/>
    <cellStyle name="Normal 174 4 5 2 2 3" xfId="2645" xr:uid="{AA9E0D43-EC16-4A09-869D-6690240AD4D7}"/>
    <cellStyle name="Normal 174 4 5 2 2 3 2" xfId="20352" xr:uid="{22927D9F-7913-4247-9E50-26C483A94A23}"/>
    <cellStyle name="Normal 174 4 5 2 2 3 2 2" xfId="30701" xr:uid="{9CDFC9EB-4108-4FAD-AED2-119A7D1A589C}"/>
    <cellStyle name="Normal 174 4 5 2 2 3 3" xfId="25532" xr:uid="{A222841A-08E8-4710-ABA8-46F1F419AF86}"/>
    <cellStyle name="Normal 174 4 5 2 2 4" xfId="20350" xr:uid="{EF65021F-2FBD-4C14-99E9-5FF6A67CE261}"/>
    <cellStyle name="Normal 174 4 5 2 2 4 2" xfId="30699" xr:uid="{A69AE8BA-31C7-47B5-8A0E-61AECBFEE21F}"/>
    <cellStyle name="Normal 174 4 5 2 2 5" xfId="25530" xr:uid="{6829F225-DDF7-4BAF-AB91-C961015197F1}"/>
    <cellStyle name="Normal 174 4 5 2 3" xfId="2646" xr:uid="{C106BAEB-F723-4500-95B1-66D5AE7DCFF3}"/>
    <cellStyle name="Normal 174 4 5 2 3 2" xfId="20353" xr:uid="{46586C8E-3251-4923-AAAF-939B6C363DB9}"/>
    <cellStyle name="Normal 174 4 5 2 3 2 2" xfId="30702" xr:uid="{2A0F8E43-A850-46B6-A575-AF0BE3CFE9A9}"/>
    <cellStyle name="Normal 174 4 5 2 3 3" xfId="25533" xr:uid="{A770E921-8D3A-48C1-AA31-2826238B3F41}"/>
    <cellStyle name="Normal 174 4 5 2 4" xfId="2647" xr:uid="{F129237B-BB8F-4269-ACA9-D04429733E74}"/>
    <cellStyle name="Normal 174 4 5 2 4 2" xfId="20354" xr:uid="{1B0CF19C-4C67-4708-A1AA-212FA780A3E8}"/>
    <cellStyle name="Normal 174 4 5 2 4 2 2" xfId="30703" xr:uid="{55A8289E-9ED2-49E9-A3CF-E9C87AB4CB18}"/>
    <cellStyle name="Normal 174 4 5 2 4 3" xfId="25534" xr:uid="{86439816-F475-4D17-9D4C-2D87A527270C}"/>
    <cellStyle name="Normal 174 4 5 2 5" xfId="20349" xr:uid="{97846D36-4347-42F1-AFC7-F64913CDDC41}"/>
    <cellStyle name="Normal 174 4 5 2 5 2" xfId="30698" xr:uid="{BCF79553-8F32-4F50-817D-A02AE5E53940}"/>
    <cellStyle name="Normal 174 4 5 2 6" xfId="25529" xr:uid="{9D5CA693-273E-4933-AA6C-D039701295A3}"/>
    <cellStyle name="Normal 174 4 5 3" xfId="2648" xr:uid="{991FEB0D-1D2F-4AF3-A331-B252F5314913}"/>
    <cellStyle name="Normal 174 4 5 3 2" xfId="2649" xr:uid="{5307D3EC-84DC-48AF-8E73-BF489EB8E336}"/>
    <cellStyle name="Normal 174 4 5 3 2 2" xfId="20356" xr:uid="{00CA1E46-84AE-4271-AEB0-1C6228EA0696}"/>
    <cellStyle name="Normal 174 4 5 3 2 2 2" xfId="30705" xr:uid="{65E4D157-F8DC-40EF-AA44-F0AC0370E2FB}"/>
    <cellStyle name="Normal 174 4 5 3 2 3" xfId="25536" xr:uid="{9BDF74C0-1666-453D-B474-75FB79AE655F}"/>
    <cellStyle name="Normal 174 4 5 3 3" xfId="2650" xr:uid="{B95E5F08-5B77-4304-B9E0-4E28E5E989EE}"/>
    <cellStyle name="Normal 174 4 5 3 3 2" xfId="20357" xr:uid="{BA1BB1A5-BC8C-4B66-84E0-1CE50CA6DF04}"/>
    <cellStyle name="Normal 174 4 5 3 3 2 2" xfId="30706" xr:uid="{AAA50102-A844-4BED-8F31-63EB92F4855C}"/>
    <cellStyle name="Normal 174 4 5 3 3 3" xfId="25537" xr:uid="{51141E96-C0BE-4BA8-B9F2-76D18549C05B}"/>
    <cellStyle name="Normal 174 4 5 3 4" xfId="20355" xr:uid="{6346B79E-9289-40D8-8733-042ECB14C119}"/>
    <cellStyle name="Normal 174 4 5 3 4 2" xfId="30704" xr:uid="{370517B7-1DEC-4E12-89D4-90FE9C1D7E7A}"/>
    <cellStyle name="Normal 174 4 5 3 5" xfId="25535" xr:uid="{89C0841D-41F3-4637-83A5-E4D37C78DFA0}"/>
    <cellStyle name="Normal 174 4 5 4" xfId="2651" xr:uid="{4762FB90-F41D-4B25-A80A-C3CC4D0E8123}"/>
    <cellStyle name="Normal 174 4 5 4 2" xfId="20358" xr:uid="{77EDAC2A-7FD8-4804-9BCA-AD0DF63A9C30}"/>
    <cellStyle name="Normal 174 4 5 4 2 2" xfId="30707" xr:uid="{6D7DDF56-09CA-4F9A-AF53-E5862C0C23FE}"/>
    <cellStyle name="Normal 174 4 5 4 3" xfId="25538" xr:uid="{628A6555-4DCC-4DD0-8191-4A646AC1CA68}"/>
    <cellStyle name="Normal 174 4 5 5" xfId="2652" xr:uid="{04F4E54A-6D34-4213-87D4-930D72983E2C}"/>
    <cellStyle name="Normal 174 4 5 5 2" xfId="20359" xr:uid="{930F76EE-07FF-47C2-941F-FBC4EDB80B7B}"/>
    <cellStyle name="Normal 174 4 5 5 2 2" xfId="30708" xr:uid="{62EA9EB7-7BEE-4D77-9A51-77CC4E9389C4}"/>
    <cellStyle name="Normal 174 4 5 5 3" xfId="25539" xr:uid="{DA173FE9-A2E5-422B-B8EB-C759E6C7F345}"/>
    <cellStyle name="Normal 174 4 5 6" xfId="20348" xr:uid="{9A8F6724-E9B3-4B82-B821-87C61BA88D3F}"/>
    <cellStyle name="Normal 174 4 5 6 2" xfId="30697" xr:uid="{95FEB3BD-1C17-4C8F-8B47-671179908AFD}"/>
    <cellStyle name="Normal 174 4 5 7" xfId="25528" xr:uid="{49A76755-3827-4D0B-AFFE-345C018FFA1B}"/>
    <cellStyle name="Normal 174 4 6" xfId="2653" xr:uid="{D4B953AC-CB16-49B6-88A1-1D198F042991}"/>
    <cellStyle name="Normal 174 4 6 2" xfId="2654" xr:uid="{491AA84C-291C-4F7F-BCFB-4177554C4F4F}"/>
    <cellStyle name="Normal 174 4 6 2 2" xfId="2655" xr:uid="{AE35722E-5CC9-4288-BBBB-566D405C9035}"/>
    <cellStyle name="Normal 174 4 6 2 2 2" xfId="2656" xr:uid="{2B963B21-B8D2-4248-800E-A75EAC7EEA4A}"/>
    <cellStyle name="Normal 174 4 6 2 2 2 2" xfId="20363" xr:uid="{40718545-C212-4BAC-B0A3-AF6295E7B7BA}"/>
    <cellStyle name="Normal 174 4 6 2 2 2 2 2" xfId="30712" xr:uid="{563D075A-4745-479A-AF86-CFD611E51A79}"/>
    <cellStyle name="Normal 174 4 6 2 2 2 3" xfId="25543" xr:uid="{1AFD8539-4CB1-46D5-A24A-0A15BEAB0A59}"/>
    <cellStyle name="Normal 174 4 6 2 2 3" xfId="2657" xr:uid="{CFC574CC-8920-4FA9-A688-A6153A05E5E1}"/>
    <cellStyle name="Normal 174 4 6 2 2 3 2" xfId="20364" xr:uid="{68E89EAF-6774-4621-9F71-88FA4B68427E}"/>
    <cellStyle name="Normal 174 4 6 2 2 3 2 2" xfId="30713" xr:uid="{3B9402EC-1F31-4010-AE56-4B04D09DCCE7}"/>
    <cellStyle name="Normal 174 4 6 2 2 3 3" xfId="25544" xr:uid="{509833C9-A289-49CE-9B0B-9309C4A473D0}"/>
    <cellStyle name="Normal 174 4 6 2 2 4" xfId="20362" xr:uid="{987CE9E1-92F0-49F1-AB5F-03BAA50452C9}"/>
    <cellStyle name="Normal 174 4 6 2 2 4 2" xfId="30711" xr:uid="{4BCEEC64-D4CC-418F-8265-BBA7F00E32AC}"/>
    <cellStyle name="Normal 174 4 6 2 2 5" xfId="25542" xr:uid="{CA413508-A869-451F-94F6-30C804CBBC6A}"/>
    <cellStyle name="Normal 174 4 6 2 3" xfId="2658" xr:uid="{DDEB5E04-142E-4966-91DA-D18C076CDBA5}"/>
    <cellStyle name="Normal 174 4 6 2 3 2" xfId="20365" xr:uid="{5362E8AF-8571-4E65-B801-70CE5991E46A}"/>
    <cellStyle name="Normal 174 4 6 2 3 2 2" xfId="30714" xr:uid="{87C8A470-0CEC-4CC7-A100-8D3AB5D33973}"/>
    <cellStyle name="Normal 174 4 6 2 3 3" xfId="25545" xr:uid="{D725B2C4-FF18-4DC0-88EC-CB9FAD711DC7}"/>
    <cellStyle name="Normal 174 4 6 2 4" xfId="2659" xr:uid="{F262545B-16DD-4176-BEBB-2AF44E8056AE}"/>
    <cellStyle name="Normal 174 4 6 2 4 2" xfId="20366" xr:uid="{68958C11-7C6C-45F0-9D48-50A0AE3FED72}"/>
    <cellStyle name="Normal 174 4 6 2 4 2 2" xfId="30715" xr:uid="{30FF805E-35B5-41B9-BEF6-CA9FE8E608C7}"/>
    <cellStyle name="Normal 174 4 6 2 4 3" xfId="25546" xr:uid="{35278719-14FE-4ADE-9C33-9C5ACA402DE4}"/>
    <cellStyle name="Normal 174 4 6 2 5" xfId="20361" xr:uid="{B7128229-61EC-4B3B-B97C-A1ED025485F1}"/>
    <cellStyle name="Normal 174 4 6 2 5 2" xfId="30710" xr:uid="{E6149EC3-A008-4E11-9F55-DB230E1E5B26}"/>
    <cellStyle name="Normal 174 4 6 2 6" xfId="25541" xr:uid="{E95EBA98-8C84-400C-B173-4354ACF71FAE}"/>
    <cellStyle name="Normal 174 4 6 3" xfId="2660" xr:uid="{B78AC58B-2C73-499F-9903-0942DCB42BAB}"/>
    <cellStyle name="Normal 174 4 6 3 2" xfId="2661" xr:uid="{11794609-7A67-4846-9E31-6CB7D255086F}"/>
    <cellStyle name="Normal 174 4 6 3 2 2" xfId="20368" xr:uid="{1080B455-D37D-43D9-934E-CDCBFBB1EEF4}"/>
    <cellStyle name="Normal 174 4 6 3 2 2 2" xfId="30717" xr:uid="{DDF6150B-7AE2-4504-B333-B866817EDFD4}"/>
    <cellStyle name="Normal 174 4 6 3 2 3" xfId="25548" xr:uid="{0111AC37-8893-46EF-9499-098820706CEB}"/>
    <cellStyle name="Normal 174 4 6 3 3" xfId="2662" xr:uid="{71CC5D4D-AC78-4148-995B-FBEF55D66B10}"/>
    <cellStyle name="Normal 174 4 6 3 3 2" xfId="20369" xr:uid="{5CE7DE06-03F8-4FB4-A7B2-D0161B46BC6F}"/>
    <cellStyle name="Normal 174 4 6 3 3 2 2" xfId="30718" xr:uid="{734D7DEF-82F9-435F-9FB1-1C204CE4DC9E}"/>
    <cellStyle name="Normal 174 4 6 3 3 3" xfId="25549" xr:uid="{F2AA2A9A-74DF-405C-9556-997CFF4C23D8}"/>
    <cellStyle name="Normal 174 4 6 3 4" xfId="20367" xr:uid="{72D48A8F-F222-4913-A55E-A48BA56C9628}"/>
    <cellStyle name="Normal 174 4 6 3 4 2" xfId="30716" xr:uid="{FD880459-B04A-4560-AA89-0737E5A2BF48}"/>
    <cellStyle name="Normal 174 4 6 3 5" xfId="25547" xr:uid="{5B0BFDF0-3FA5-499D-8DF6-93028F815DBE}"/>
    <cellStyle name="Normal 174 4 6 4" xfId="2663" xr:uid="{AA761430-6903-40B1-9102-4B320E82C742}"/>
    <cellStyle name="Normal 174 4 6 4 2" xfId="20370" xr:uid="{B1363F61-85C8-4C5A-8BFC-BD6B0D84E2E5}"/>
    <cellStyle name="Normal 174 4 6 4 2 2" xfId="30719" xr:uid="{5D1379F2-B806-4E75-B688-6F2E5BF3ACB3}"/>
    <cellStyle name="Normal 174 4 6 4 3" xfId="25550" xr:uid="{AC799B27-00CD-4143-95C1-5C76430FD2A4}"/>
    <cellStyle name="Normal 174 4 6 5" xfId="2664" xr:uid="{37343ADD-C413-4F84-8368-398353B12FE2}"/>
    <cellStyle name="Normal 174 4 6 5 2" xfId="20371" xr:uid="{20949CF9-CD82-4727-B416-03C93CBC4A85}"/>
    <cellStyle name="Normal 174 4 6 5 2 2" xfId="30720" xr:uid="{014AD7E8-DAE8-470A-AF89-E316F2F4EDC6}"/>
    <cellStyle name="Normal 174 4 6 5 3" xfId="25551" xr:uid="{2FACC225-A0F4-4F9B-B9AE-417C75ACB2EC}"/>
    <cellStyle name="Normal 174 4 6 6" xfId="20360" xr:uid="{157910FE-DB3F-409B-8A72-6601A84100C1}"/>
    <cellStyle name="Normal 174 4 6 6 2" xfId="30709" xr:uid="{BD93F536-D7A9-48D3-9A47-8DD3E84DF771}"/>
    <cellStyle name="Normal 174 4 6 7" xfId="25540" xr:uid="{839843BD-CB94-422D-A92D-283DBA798D1E}"/>
    <cellStyle name="Normal 174 4 7" xfId="2665" xr:uid="{3B6047D5-143C-4D09-8B85-7EA984E7DC1B}"/>
    <cellStyle name="Normal 174 4 7 2" xfId="2666" xr:uid="{1FEACD56-2DB8-490E-9E1A-F358EEA92A27}"/>
    <cellStyle name="Normal 174 4 7 2 2" xfId="2667" xr:uid="{381F562B-8DAD-4F92-A5CE-ACE39C75EC35}"/>
    <cellStyle name="Normal 174 4 7 2 2 2" xfId="2668" xr:uid="{23C3A3DD-C9DD-463E-A4C0-32D7E0FC5676}"/>
    <cellStyle name="Normal 174 4 7 2 2 2 2" xfId="20375" xr:uid="{5E43C6D1-61D7-40E1-9A59-2362F1D752CA}"/>
    <cellStyle name="Normal 174 4 7 2 2 2 2 2" xfId="30724" xr:uid="{E34F0A8A-F93E-468E-B5DE-5B73F45760AE}"/>
    <cellStyle name="Normal 174 4 7 2 2 2 3" xfId="25555" xr:uid="{D1D7C6A7-E27E-45FC-BB31-00B46096C3F1}"/>
    <cellStyle name="Normal 174 4 7 2 2 3" xfId="2669" xr:uid="{EF264C1A-387D-43A1-BA4C-9718D904E739}"/>
    <cellStyle name="Normal 174 4 7 2 2 3 2" xfId="20376" xr:uid="{D9DAFB9E-3CE8-432F-BBB5-354B6A58FC82}"/>
    <cellStyle name="Normal 174 4 7 2 2 3 2 2" xfId="30725" xr:uid="{3195A042-85FD-4461-A6A5-1DBE1FE265D4}"/>
    <cellStyle name="Normal 174 4 7 2 2 3 3" xfId="25556" xr:uid="{5EC69B60-AF69-4224-963D-395AA9E6C9C7}"/>
    <cellStyle name="Normal 174 4 7 2 2 4" xfId="20374" xr:uid="{FA946F68-EF41-4DBB-B8F0-CCF4A60B8653}"/>
    <cellStyle name="Normal 174 4 7 2 2 4 2" xfId="30723" xr:uid="{1F1AB143-0C06-443B-BDE8-142FA64E05CB}"/>
    <cellStyle name="Normal 174 4 7 2 2 5" xfId="25554" xr:uid="{A60C7BB4-B128-47C9-AC04-B7E6B14020AA}"/>
    <cellStyle name="Normal 174 4 7 2 3" xfId="2670" xr:uid="{2DE9E16B-E094-4B1A-9F9B-F07262CA4315}"/>
    <cellStyle name="Normal 174 4 7 2 3 2" xfId="20377" xr:uid="{0F8F2A45-6646-4339-8E01-8FA578159ADE}"/>
    <cellStyle name="Normal 174 4 7 2 3 2 2" xfId="30726" xr:uid="{5DB79525-6625-4F0B-9950-45C4ECD57520}"/>
    <cellStyle name="Normal 174 4 7 2 3 3" xfId="25557" xr:uid="{781ECC77-A893-4F34-B257-41914C12F9EA}"/>
    <cellStyle name="Normal 174 4 7 2 4" xfId="2671" xr:uid="{D328E4B8-2D7F-4C29-BAF4-A903B7D67C0B}"/>
    <cellStyle name="Normal 174 4 7 2 4 2" xfId="20378" xr:uid="{A7CDD566-DF42-4ABC-AC7F-D8876ED58864}"/>
    <cellStyle name="Normal 174 4 7 2 4 2 2" xfId="30727" xr:uid="{A2BE3855-3F1C-4F06-ACDC-0195554ACEC6}"/>
    <cellStyle name="Normal 174 4 7 2 4 3" xfId="25558" xr:uid="{D89693E1-730E-4903-92AB-5CC0E1B74D5D}"/>
    <cellStyle name="Normal 174 4 7 2 5" xfId="20373" xr:uid="{7834FC38-704D-444B-95B9-B065E29D63D0}"/>
    <cellStyle name="Normal 174 4 7 2 5 2" xfId="30722" xr:uid="{1478E715-0E49-465F-814D-0D3995C57168}"/>
    <cellStyle name="Normal 174 4 7 2 6" xfId="25553" xr:uid="{5989E4C4-C22A-4FD4-ABB3-2E29887BCE75}"/>
    <cellStyle name="Normal 174 4 7 3" xfId="2672" xr:uid="{19B02400-3EC3-4F81-8654-239DB416707F}"/>
    <cellStyle name="Normal 174 4 7 3 2" xfId="2673" xr:uid="{EA1354BB-5183-4E1E-A546-046C35B1936B}"/>
    <cellStyle name="Normal 174 4 7 3 2 2" xfId="20380" xr:uid="{F883D51C-D01F-4F99-88C0-A4824446DD36}"/>
    <cellStyle name="Normal 174 4 7 3 2 2 2" xfId="30729" xr:uid="{40BECD07-19EB-4F9D-B295-A9A5DD42F5CC}"/>
    <cellStyle name="Normal 174 4 7 3 2 3" xfId="25560" xr:uid="{EF2765AD-0976-4A66-A11E-CAD9FFED5A80}"/>
    <cellStyle name="Normal 174 4 7 3 3" xfId="2674" xr:uid="{82490993-2C02-4B73-A4C1-CA713DEADDBA}"/>
    <cellStyle name="Normal 174 4 7 3 3 2" xfId="20381" xr:uid="{4C2BE971-6819-4B7F-AA38-0A68751F0EFE}"/>
    <cellStyle name="Normal 174 4 7 3 3 2 2" xfId="30730" xr:uid="{3F69574E-4929-4E5A-BAA7-820F0F8C30D4}"/>
    <cellStyle name="Normal 174 4 7 3 3 3" xfId="25561" xr:uid="{3450F2F4-8249-4B5D-9EB0-07349D3F3F80}"/>
    <cellStyle name="Normal 174 4 7 3 4" xfId="20379" xr:uid="{007F249E-4CC3-4BAF-9A2C-C9657381A207}"/>
    <cellStyle name="Normal 174 4 7 3 4 2" xfId="30728" xr:uid="{49198B5B-D6B0-4DBD-9456-E464242EF103}"/>
    <cellStyle name="Normal 174 4 7 3 5" xfId="25559" xr:uid="{E2ADC561-5916-4DF8-996F-1BFF944F76D8}"/>
    <cellStyle name="Normal 174 4 7 4" xfId="2675" xr:uid="{CA014B5C-B4EA-43FC-B9EF-16EDC1AF300A}"/>
    <cellStyle name="Normal 174 4 7 4 2" xfId="20382" xr:uid="{086CFD2F-477E-45A5-831D-4BF672510E62}"/>
    <cellStyle name="Normal 174 4 7 4 2 2" xfId="30731" xr:uid="{2EEA3BA2-CB2C-431C-B5BC-ACF9FFAA9F99}"/>
    <cellStyle name="Normal 174 4 7 4 3" xfId="25562" xr:uid="{21A683CE-FF3D-49AC-98A2-35AF121A69E6}"/>
    <cellStyle name="Normal 174 4 7 5" xfId="2676" xr:uid="{7FA05624-55AD-406A-A087-90CDAD8724F2}"/>
    <cellStyle name="Normal 174 4 7 5 2" xfId="20383" xr:uid="{E567E75E-4724-41E0-96A9-4CD73EECC886}"/>
    <cellStyle name="Normal 174 4 7 5 2 2" xfId="30732" xr:uid="{D7DCE965-ECFD-42EC-B93C-5E9C4AA348A7}"/>
    <cellStyle name="Normal 174 4 7 5 3" xfId="25563" xr:uid="{CA22A9F6-6BFC-4BC8-AC73-722B6F5EBCD9}"/>
    <cellStyle name="Normal 174 4 7 6" xfId="20372" xr:uid="{55F77506-BCF8-4607-828B-44BD8BC8C051}"/>
    <cellStyle name="Normal 174 4 7 6 2" xfId="30721" xr:uid="{47A4248F-E230-40BF-BEA9-CA5DDFE0EB0C}"/>
    <cellStyle name="Normal 174 4 7 7" xfId="25552" xr:uid="{17A45BA2-2932-4DD7-87E7-076EF3D55AF5}"/>
    <cellStyle name="Normal 174 4 8" xfId="2677" xr:uid="{91ACDBEF-5664-407D-A60B-30504E455216}"/>
    <cellStyle name="Normal 174 4 8 2" xfId="2678" xr:uid="{D167BACB-859D-414C-B6E4-4DA0A60A8CD8}"/>
    <cellStyle name="Normal 174 4 8 2 2" xfId="2679" xr:uid="{68201DC2-BE36-42EB-9765-0991A1DDC202}"/>
    <cellStyle name="Normal 174 4 8 2 2 2" xfId="2680" xr:uid="{C01CCFA1-D3E8-49AD-8594-524F381F2BF5}"/>
    <cellStyle name="Normal 174 4 8 2 2 2 2" xfId="20387" xr:uid="{F1842CBB-ABDA-40F7-B319-DBE79C4F11D6}"/>
    <cellStyle name="Normal 174 4 8 2 2 2 2 2" xfId="30736" xr:uid="{3478ACF2-4481-46D2-BEB2-E89750539C1C}"/>
    <cellStyle name="Normal 174 4 8 2 2 2 3" xfId="25567" xr:uid="{4DFAD4BB-0979-4FFF-92BD-97994B304486}"/>
    <cellStyle name="Normal 174 4 8 2 2 3" xfId="2681" xr:uid="{336D3007-8000-4C89-9F69-DE6AE10D24DC}"/>
    <cellStyle name="Normal 174 4 8 2 2 3 2" xfId="20388" xr:uid="{E60A5D19-CFCF-488B-A91A-A270A5C041F6}"/>
    <cellStyle name="Normal 174 4 8 2 2 3 2 2" xfId="30737" xr:uid="{DACAE8EA-62D4-44FD-A9FF-1D13387DD082}"/>
    <cellStyle name="Normal 174 4 8 2 2 3 3" xfId="25568" xr:uid="{2BDA7177-B973-4BFF-BFE5-58D0C782C4BE}"/>
    <cellStyle name="Normal 174 4 8 2 2 4" xfId="20386" xr:uid="{7DE2EE22-DFEC-4467-B70A-42AA6C12535C}"/>
    <cellStyle name="Normal 174 4 8 2 2 4 2" xfId="30735" xr:uid="{7F8525C6-3B4D-4078-A521-C8D1A0D4C32E}"/>
    <cellStyle name="Normal 174 4 8 2 2 5" xfId="25566" xr:uid="{F37F4D18-7BC7-4E50-847D-53D0C73A3471}"/>
    <cellStyle name="Normal 174 4 8 2 3" xfId="2682" xr:uid="{CFF502A9-86FB-4990-B589-D4B113547114}"/>
    <cellStyle name="Normal 174 4 8 2 3 2" xfId="20389" xr:uid="{39110296-BE16-4B06-A4F2-95DFDBD9F60F}"/>
    <cellStyle name="Normal 174 4 8 2 3 2 2" xfId="30738" xr:uid="{1B1DC2E0-74A4-4E8A-8B02-6E669E1B1F9F}"/>
    <cellStyle name="Normal 174 4 8 2 3 3" xfId="25569" xr:uid="{7CD8DDDB-7770-4FE6-AEA6-08DFA842EF07}"/>
    <cellStyle name="Normal 174 4 8 2 4" xfId="2683" xr:uid="{0E0295F0-0B03-403F-8472-BCB14E8D4C2F}"/>
    <cellStyle name="Normal 174 4 8 2 4 2" xfId="20390" xr:uid="{E494B527-76AA-4D62-B2CD-7E9144B15E29}"/>
    <cellStyle name="Normal 174 4 8 2 4 2 2" xfId="30739" xr:uid="{383D960B-2038-4FF7-A31D-31CCA0E8EE03}"/>
    <cellStyle name="Normal 174 4 8 2 4 3" xfId="25570" xr:uid="{8D1F98B8-D430-47C9-A419-3DCD93894341}"/>
    <cellStyle name="Normal 174 4 8 2 5" xfId="20385" xr:uid="{F7D2EC1D-E5FA-4C28-80EE-A40D307EB9CB}"/>
    <cellStyle name="Normal 174 4 8 2 5 2" xfId="30734" xr:uid="{84B56727-705B-4A87-9343-97120F6968DB}"/>
    <cellStyle name="Normal 174 4 8 2 6" xfId="25565" xr:uid="{22AE7AB6-247E-4E4D-AD92-32C762090C74}"/>
    <cellStyle name="Normal 174 4 8 3" xfId="2684" xr:uid="{DC83F1AC-75A7-4580-8438-4B7F11831F0C}"/>
    <cellStyle name="Normal 174 4 8 3 2" xfId="2685" xr:uid="{244D3A5B-EEFE-4FFD-962C-6DD57ACFBBBB}"/>
    <cellStyle name="Normal 174 4 8 3 2 2" xfId="20392" xr:uid="{FF1646F2-6398-4102-B97F-9F7F71B9025E}"/>
    <cellStyle name="Normal 174 4 8 3 2 2 2" xfId="30741" xr:uid="{BB9D9B6E-EE2F-4389-B7CC-8BCCEBE08EE9}"/>
    <cellStyle name="Normal 174 4 8 3 2 3" xfId="25572" xr:uid="{691D2065-9B70-4FC9-9E40-41211DBE7D97}"/>
    <cellStyle name="Normal 174 4 8 3 3" xfId="2686" xr:uid="{A9AFA389-5240-473A-AE8A-5126715A0506}"/>
    <cellStyle name="Normal 174 4 8 3 3 2" xfId="20393" xr:uid="{25D56276-B017-42A6-8467-23625E105D81}"/>
    <cellStyle name="Normal 174 4 8 3 3 2 2" xfId="30742" xr:uid="{42819BE7-80A1-4F2A-940C-AE4C280999CD}"/>
    <cellStyle name="Normal 174 4 8 3 3 3" xfId="25573" xr:uid="{A4538581-DE57-4344-AF9E-641CEADA8107}"/>
    <cellStyle name="Normal 174 4 8 3 4" xfId="20391" xr:uid="{599801D9-9701-4004-B2A3-732AB8FC3AD2}"/>
    <cellStyle name="Normal 174 4 8 3 4 2" xfId="30740" xr:uid="{C3E69BBA-DFF2-4E77-A09D-690EEBE4EB10}"/>
    <cellStyle name="Normal 174 4 8 3 5" xfId="25571" xr:uid="{D89D54C4-1D37-4EEB-97A1-71349E89DFFE}"/>
    <cellStyle name="Normal 174 4 8 4" xfId="2687" xr:uid="{62E901BC-2723-4106-AC19-6C9E42E23C80}"/>
    <cellStyle name="Normal 174 4 8 4 2" xfId="20394" xr:uid="{875A0109-F6D9-498F-ACC8-8F303E663CA9}"/>
    <cellStyle name="Normal 174 4 8 4 2 2" xfId="30743" xr:uid="{C48D08F2-BA33-48C2-8425-D4FD63AC2C45}"/>
    <cellStyle name="Normal 174 4 8 4 3" xfId="25574" xr:uid="{CB5007EE-D50A-450B-9693-2F180E888135}"/>
    <cellStyle name="Normal 174 4 8 5" xfId="2688" xr:uid="{8BB8E2D3-764F-4E96-8D1A-24078944D2B5}"/>
    <cellStyle name="Normal 174 4 8 5 2" xfId="20395" xr:uid="{E4936ABE-14A5-4B67-86AF-9B25FF8DFC97}"/>
    <cellStyle name="Normal 174 4 8 5 2 2" xfId="30744" xr:uid="{EC3B5CAB-43F3-4050-99D3-BC22B462E64C}"/>
    <cellStyle name="Normal 174 4 8 5 3" xfId="25575" xr:uid="{D936020A-C4A7-4E4B-8B5E-85F45C8DE8D6}"/>
    <cellStyle name="Normal 174 4 8 6" xfId="20384" xr:uid="{5432B170-65CB-447F-9BB2-7D98E8351553}"/>
    <cellStyle name="Normal 174 4 8 6 2" xfId="30733" xr:uid="{BD66D190-40FC-424E-A4DB-4CE8C12D4C9D}"/>
    <cellStyle name="Normal 174 4 8 7" xfId="25564" xr:uid="{35F43BA3-4716-466D-96BB-AD4213E0D77B}"/>
    <cellStyle name="Normal 174 4 9" xfId="2689" xr:uid="{0AB0E6E9-5F0B-42E3-8671-696359A91ED4}"/>
    <cellStyle name="Normal 174 4 9 2" xfId="2690" xr:uid="{6F34A71A-7231-47FC-9AB7-9F4E9B4C0BB1}"/>
    <cellStyle name="Normal 174 4 9 2 2" xfId="2691" xr:uid="{A8E1A60D-8B36-4280-BB61-E65BBF7DCB26}"/>
    <cellStyle name="Normal 174 4 9 2 2 2" xfId="2692" xr:uid="{FB4B9A36-2842-4CAB-BCEA-868DE56C9D58}"/>
    <cellStyle name="Normal 174 4 9 2 2 2 2" xfId="20399" xr:uid="{6A916CD0-8B9A-4E65-B7AB-2DEFA4E7EEC6}"/>
    <cellStyle name="Normal 174 4 9 2 2 2 2 2" xfId="30748" xr:uid="{B04E91DF-26A6-48DD-AD0F-E9C53D423331}"/>
    <cellStyle name="Normal 174 4 9 2 2 2 3" xfId="25579" xr:uid="{1E1F4506-340E-4D99-A0C6-481F9BF1A624}"/>
    <cellStyle name="Normal 174 4 9 2 2 3" xfId="2693" xr:uid="{BA7ABE24-1751-419D-896D-7EB964C5EB59}"/>
    <cellStyle name="Normal 174 4 9 2 2 3 2" xfId="20400" xr:uid="{47DE3291-4638-4F42-9543-A342FFEAE70E}"/>
    <cellStyle name="Normal 174 4 9 2 2 3 2 2" xfId="30749" xr:uid="{F9C1F003-9A69-49C5-8D57-F6A6A9F6FB0D}"/>
    <cellStyle name="Normal 174 4 9 2 2 3 3" xfId="25580" xr:uid="{DA420579-7A01-4919-860C-CFE5A4EF0029}"/>
    <cellStyle name="Normal 174 4 9 2 2 4" xfId="20398" xr:uid="{14757D6D-0034-4482-92E2-92F59199A3B8}"/>
    <cellStyle name="Normal 174 4 9 2 2 4 2" xfId="30747" xr:uid="{CD3E97CB-72E4-41B7-9B8B-2494F2C660BC}"/>
    <cellStyle name="Normal 174 4 9 2 2 5" xfId="25578" xr:uid="{B8399639-A76E-40F5-A97D-5AE37D230A23}"/>
    <cellStyle name="Normal 174 4 9 2 3" xfId="2694" xr:uid="{FA5CC3FA-DAB1-4287-882C-30FDF176CB42}"/>
    <cellStyle name="Normal 174 4 9 2 3 2" xfId="20401" xr:uid="{BFCF182C-BD9D-44BB-BDE5-9D9C3950C01D}"/>
    <cellStyle name="Normal 174 4 9 2 3 2 2" xfId="30750" xr:uid="{003CD046-92FF-496E-ABC1-C4024CA6250E}"/>
    <cellStyle name="Normal 174 4 9 2 3 3" xfId="25581" xr:uid="{16CF7D04-893F-4961-B56C-088086E099A2}"/>
    <cellStyle name="Normal 174 4 9 2 4" xfId="2695" xr:uid="{3BFDD011-5027-439E-AE65-C4C473B6EF20}"/>
    <cellStyle name="Normal 174 4 9 2 4 2" xfId="20402" xr:uid="{FF54E67C-4BDC-41E1-924E-71EB50E7470C}"/>
    <cellStyle name="Normal 174 4 9 2 4 2 2" xfId="30751" xr:uid="{041122BA-D63B-413E-8C73-FC7DFD517ACB}"/>
    <cellStyle name="Normal 174 4 9 2 4 3" xfId="25582" xr:uid="{B214AAC8-CA90-4D54-8340-3D05321B45DD}"/>
    <cellStyle name="Normal 174 4 9 2 5" xfId="20397" xr:uid="{37143A86-0CD7-4845-AA6E-ECE28C536676}"/>
    <cellStyle name="Normal 174 4 9 2 5 2" xfId="30746" xr:uid="{BF028DDE-66DF-4438-A79D-B77AF99C688E}"/>
    <cellStyle name="Normal 174 4 9 2 6" xfId="25577" xr:uid="{B66579A8-EA43-4EBF-A411-78235D5AAC7B}"/>
    <cellStyle name="Normal 174 4 9 3" xfId="2696" xr:uid="{FC8BFBA9-6DEC-49CE-8244-7A6F65113939}"/>
    <cellStyle name="Normal 174 4 9 3 2" xfId="2697" xr:uid="{CD4CC35F-BDE1-4A1D-B9CF-3DE6F7A60CF0}"/>
    <cellStyle name="Normal 174 4 9 3 2 2" xfId="20404" xr:uid="{3CCDC010-6103-4207-8A85-0B743ECCEF19}"/>
    <cellStyle name="Normal 174 4 9 3 2 2 2" xfId="30753" xr:uid="{CF545FB9-1802-4E19-87BE-266449B7D2EC}"/>
    <cellStyle name="Normal 174 4 9 3 2 3" xfId="25584" xr:uid="{3DFC674B-DAC1-4AB6-8BD3-D485A451B7CD}"/>
    <cellStyle name="Normal 174 4 9 3 3" xfId="2698" xr:uid="{F5F20700-6D94-4B03-BF2B-7F41BDDA73D0}"/>
    <cellStyle name="Normal 174 4 9 3 3 2" xfId="20405" xr:uid="{640D7CD7-5529-4D3F-85B9-0A6635F5A5B6}"/>
    <cellStyle name="Normal 174 4 9 3 3 2 2" xfId="30754" xr:uid="{9E611BF8-24F1-4E31-85AA-4D54389E8BA2}"/>
    <cellStyle name="Normal 174 4 9 3 3 3" xfId="25585" xr:uid="{3D77C978-0E96-4BF0-87F2-3A75B9C6384F}"/>
    <cellStyle name="Normal 174 4 9 3 4" xfId="20403" xr:uid="{3EECD246-AE98-45D9-A98D-DCA58C7C11C9}"/>
    <cellStyle name="Normal 174 4 9 3 4 2" xfId="30752" xr:uid="{39451619-77FD-4915-9B9A-24DEA5E4B2D1}"/>
    <cellStyle name="Normal 174 4 9 3 5" xfId="25583" xr:uid="{F856167F-B761-41EF-A432-47ACE5C6B9CE}"/>
    <cellStyle name="Normal 174 4 9 4" xfId="2699" xr:uid="{F726B5B2-E14E-49ED-BDB4-B213A9C45F5D}"/>
    <cellStyle name="Normal 174 4 9 4 2" xfId="20406" xr:uid="{C7DB16E9-B93F-4139-8613-4F3D175F8E28}"/>
    <cellStyle name="Normal 174 4 9 4 2 2" xfId="30755" xr:uid="{0E8569FF-36B3-453B-99F2-9DF1B5CD5DE9}"/>
    <cellStyle name="Normal 174 4 9 4 3" xfId="25586" xr:uid="{85B63E66-DDA7-4496-B64B-1E911463A5FF}"/>
    <cellStyle name="Normal 174 4 9 5" xfId="2700" xr:uid="{9A875986-4574-415B-BED7-4C07E16840D0}"/>
    <cellStyle name="Normal 174 4 9 5 2" xfId="20407" xr:uid="{F86EFFAE-3896-4903-B4C7-CC5F7F784009}"/>
    <cellStyle name="Normal 174 4 9 5 2 2" xfId="30756" xr:uid="{1F5CD118-D2CA-402D-80F9-580E00A96EAA}"/>
    <cellStyle name="Normal 174 4 9 5 3" xfId="25587" xr:uid="{B2108466-4ADD-4CC7-A752-89837BB2ADC1}"/>
    <cellStyle name="Normal 174 4 9 6" xfId="20396" xr:uid="{202795FF-723C-4BF0-99EB-688CA22B40E9}"/>
    <cellStyle name="Normal 174 4 9 6 2" xfId="30745" xr:uid="{3D2ADB3D-27AC-4D58-BCF8-F2AC0F4C6D45}"/>
    <cellStyle name="Normal 174 4 9 7" xfId="25576" xr:uid="{7CF6FF43-7CE5-4752-ABF6-C08693A0E240}"/>
    <cellStyle name="Normal 174 5" xfId="2701" xr:uid="{35A7DABA-24D0-4772-B3DC-F7BF9C7981FB}"/>
    <cellStyle name="Normal 174 5 10" xfId="2702" xr:uid="{1B90A7ED-5D6E-458F-AEDD-7ADEA1BFA572}"/>
    <cellStyle name="Normal 174 5 10 2" xfId="2703" xr:uid="{54C5B167-76CA-4787-9939-C192EF821CD0}"/>
    <cellStyle name="Normal 174 5 10 2 2" xfId="2704" xr:uid="{6D625E9E-EB1A-468C-9BEB-1C7BF3EF56F4}"/>
    <cellStyle name="Normal 174 5 10 2 2 2" xfId="2705" xr:uid="{3F46359E-A192-40F1-9E50-6171EBC43AE3}"/>
    <cellStyle name="Normal 174 5 10 2 2 2 2" xfId="20412" xr:uid="{332E08D8-3DBB-4EC4-8AF6-AB6103CA0E10}"/>
    <cellStyle name="Normal 174 5 10 2 2 2 2 2" xfId="30761" xr:uid="{A337061A-36B9-4940-A249-9BEF7D61F8C6}"/>
    <cellStyle name="Normal 174 5 10 2 2 2 3" xfId="25592" xr:uid="{3C4229CB-750C-4738-A6D1-EF39FE4A6757}"/>
    <cellStyle name="Normal 174 5 10 2 2 3" xfId="2706" xr:uid="{E6CA6DE6-BBE3-493C-9E22-4C3349E14E62}"/>
    <cellStyle name="Normal 174 5 10 2 2 3 2" xfId="20413" xr:uid="{06AC3EE1-9186-417B-B0DF-A25CC45AB0F9}"/>
    <cellStyle name="Normal 174 5 10 2 2 3 2 2" xfId="30762" xr:uid="{FD068E69-CB80-4740-808D-5244E5C1C8C6}"/>
    <cellStyle name="Normal 174 5 10 2 2 3 3" xfId="25593" xr:uid="{9F4E6B87-608F-4CC7-90D3-760C9420487E}"/>
    <cellStyle name="Normal 174 5 10 2 2 4" xfId="20411" xr:uid="{40CD3CAD-55D9-4C45-85AC-A21450F94BD6}"/>
    <cellStyle name="Normal 174 5 10 2 2 4 2" xfId="30760" xr:uid="{618DEC47-1F71-46A3-9509-DC40C06DD8F5}"/>
    <cellStyle name="Normal 174 5 10 2 2 5" xfId="25591" xr:uid="{8EDD5883-4C35-4C77-BBD2-A10A08085B86}"/>
    <cellStyle name="Normal 174 5 10 2 3" xfId="2707" xr:uid="{D3EA530F-3289-4C79-BF93-7450F9CA4FF7}"/>
    <cellStyle name="Normal 174 5 10 2 3 2" xfId="20414" xr:uid="{C87BECB1-203D-4FF9-B10D-F2DB77A6E351}"/>
    <cellStyle name="Normal 174 5 10 2 3 2 2" xfId="30763" xr:uid="{E656ED67-FBB6-491E-B4CE-4969F218EA7A}"/>
    <cellStyle name="Normal 174 5 10 2 3 3" xfId="25594" xr:uid="{A03ABD38-EF5B-418B-9449-A82D0F9A3EB7}"/>
    <cellStyle name="Normal 174 5 10 2 4" xfId="2708" xr:uid="{462EE323-EB2B-4CE0-B426-67FCA71756CB}"/>
    <cellStyle name="Normal 174 5 10 2 4 2" xfId="20415" xr:uid="{9CCC81F9-BE94-4BF7-9929-2AB09B12AA16}"/>
    <cellStyle name="Normal 174 5 10 2 4 2 2" xfId="30764" xr:uid="{0FE21F78-F378-4893-B44E-35B568EE30C7}"/>
    <cellStyle name="Normal 174 5 10 2 4 3" xfId="25595" xr:uid="{ED925241-F0CB-4215-8EEC-77C86CB6A5AC}"/>
    <cellStyle name="Normal 174 5 10 2 5" xfId="20410" xr:uid="{78CB6C25-CC06-4D0F-8362-69C14F71461C}"/>
    <cellStyle name="Normal 174 5 10 2 5 2" xfId="30759" xr:uid="{84D0FC30-C06F-4A9B-968F-E368C1978CD1}"/>
    <cellStyle name="Normal 174 5 10 2 6" xfId="25590" xr:uid="{F51C3CB9-2DD6-48F7-B388-5D5A2758BAA9}"/>
    <cellStyle name="Normal 174 5 10 3" xfId="2709" xr:uid="{1030A0BC-FF7B-4F67-815A-23F38A253B94}"/>
    <cellStyle name="Normal 174 5 10 3 2" xfId="2710" xr:uid="{A1DCE15C-B2DA-47C7-A830-68F3A33C3732}"/>
    <cellStyle name="Normal 174 5 10 3 2 2" xfId="20417" xr:uid="{D941D88D-981B-4096-8B8D-6D7086883EE9}"/>
    <cellStyle name="Normal 174 5 10 3 2 2 2" xfId="30766" xr:uid="{9F35380F-D9FC-470F-AB19-BB8E4F0007D6}"/>
    <cellStyle name="Normal 174 5 10 3 2 3" xfId="25597" xr:uid="{A9408CCF-CA0F-4175-8378-5883030B4421}"/>
    <cellStyle name="Normal 174 5 10 3 3" xfId="2711" xr:uid="{14E3198B-EBD2-4552-99DA-38EE40FDB225}"/>
    <cellStyle name="Normal 174 5 10 3 3 2" xfId="20418" xr:uid="{C30478B4-FA34-4C94-8C34-E2C55182C1B1}"/>
    <cellStyle name="Normal 174 5 10 3 3 2 2" xfId="30767" xr:uid="{7D1016E0-D1E0-428D-A1BE-1A5B09E04767}"/>
    <cellStyle name="Normal 174 5 10 3 3 3" xfId="25598" xr:uid="{E072A117-CB78-47E5-B778-C07F95A677E2}"/>
    <cellStyle name="Normal 174 5 10 3 4" xfId="20416" xr:uid="{EEBC5697-C0C2-4D26-8B83-CCE12706CE06}"/>
    <cellStyle name="Normal 174 5 10 3 4 2" xfId="30765" xr:uid="{2727DC0F-C85A-4FD0-85CD-63CEE43D8BE4}"/>
    <cellStyle name="Normal 174 5 10 3 5" xfId="25596" xr:uid="{81BB59DC-A734-489D-966A-C0A9796834E3}"/>
    <cellStyle name="Normal 174 5 10 4" xfId="2712" xr:uid="{AE41E4C2-A795-47E3-B1C2-24AE698CFC73}"/>
    <cellStyle name="Normal 174 5 10 4 2" xfId="20419" xr:uid="{526EE5A8-1568-44DA-A8FC-4174616E2A00}"/>
    <cellStyle name="Normal 174 5 10 4 2 2" xfId="30768" xr:uid="{2DE3F374-5365-4D0E-8AFA-131B77777F5F}"/>
    <cellStyle name="Normal 174 5 10 4 3" xfId="25599" xr:uid="{AC9D0F4B-4267-4F8B-BE0D-30F2C5FE8142}"/>
    <cellStyle name="Normal 174 5 10 5" xfId="2713" xr:uid="{0E5E1D92-9C59-4D9A-999E-BF95EB74B05C}"/>
    <cellStyle name="Normal 174 5 10 5 2" xfId="20420" xr:uid="{73C600E9-06DE-43CA-B4BB-007E7DA1E383}"/>
    <cellStyle name="Normal 174 5 10 5 2 2" xfId="30769" xr:uid="{3C218C8B-43EB-431B-83DA-DF525E3244D2}"/>
    <cellStyle name="Normal 174 5 10 5 3" xfId="25600" xr:uid="{2DC24032-753F-477A-901B-3E2049A9334F}"/>
    <cellStyle name="Normal 174 5 10 6" xfId="20409" xr:uid="{69696383-57A0-4ADD-9F25-B8141076A3A2}"/>
    <cellStyle name="Normal 174 5 10 6 2" xfId="30758" xr:uid="{62368953-3BF3-4EDA-A623-56FC3F49EBEB}"/>
    <cellStyle name="Normal 174 5 10 7" xfId="25589" xr:uid="{7F4F8CD0-44A1-4758-A5F5-D48D38D2C9D2}"/>
    <cellStyle name="Normal 174 5 11" xfId="2714" xr:uid="{AF2E275B-E8E6-4390-96BF-68F5E75E95E6}"/>
    <cellStyle name="Normal 174 5 11 2" xfId="2715" xr:uid="{67E50BFE-35EA-4802-9098-4F10D8501219}"/>
    <cellStyle name="Normal 174 5 11 2 2" xfId="2716" xr:uid="{626514C6-9B03-46EB-A26B-08B1F425D049}"/>
    <cellStyle name="Normal 174 5 11 2 2 2" xfId="2717" xr:uid="{BC4BEB93-47C4-4624-8857-C1BA3A00E365}"/>
    <cellStyle name="Normal 174 5 11 2 2 2 2" xfId="20424" xr:uid="{4F43893F-7341-4793-A30F-042072AC7AB5}"/>
    <cellStyle name="Normal 174 5 11 2 2 2 2 2" xfId="30773" xr:uid="{5321CD96-6DA6-4254-9B6D-D6B2DD190250}"/>
    <cellStyle name="Normal 174 5 11 2 2 2 3" xfId="25604" xr:uid="{4EA94DAB-CCC9-4A9D-A05C-B65870EFF088}"/>
    <cellStyle name="Normal 174 5 11 2 2 3" xfId="2718" xr:uid="{0ADDAE45-3322-493A-A5B2-A7EA8B44BCCA}"/>
    <cellStyle name="Normal 174 5 11 2 2 3 2" xfId="20425" xr:uid="{7C63BC45-0D7D-40B5-8E02-BEEF36DCD6D7}"/>
    <cellStyle name="Normal 174 5 11 2 2 3 2 2" xfId="30774" xr:uid="{F3932325-BE19-413B-81C6-1500B825C566}"/>
    <cellStyle name="Normal 174 5 11 2 2 3 3" xfId="25605" xr:uid="{AFF4DC42-49F8-43E8-A49E-9741824735D0}"/>
    <cellStyle name="Normal 174 5 11 2 2 4" xfId="20423" xr:uid="{85F3F3C6-9AC4-4D75-87EA-8885617EB071}"/>
    <cellStyle name="Normal 174 5 11 2 2 4 2" xfId="30772" xr:uid="{94BC60CB-A0C5-4F18-BAA9-6A0C460A8173}"/>
    <cellStyle name="Normal 174 5 11 2 2 5" xfId="25603" xr:uid="{B3CE67E4-A3EB-4710-A6A5-03427D573FAC}"/>
    <cellStyle name="Normal 174 5 11 2 3" xfId="2719" xr:uid="{F1DC7EE2-1D45-4B5E-B45F-0DE1AB44BD64}"/>
    <cellStyle name="Normal 174 5 11 2 3 2" xfId="20426" xr:uid="{E73A9482-441F-4BAD-9F90-8FE7102554BB}"/>
    <cellStyle name="Normal 174 5 11 2 3 2 2" xfId="30775" xr:uid="{18CD2CC2-34CD-4ACA-872C-A74B0A932BA9}"/>
    <cellStyle name="Normal 174 5 11 2 3 3" xfId="25606" xr:uid="{AEB447F1-FD6F-4DB6-B06A-D2B2B597433A}"/>
    <cellStyle name="Normal 174 5 11 2 4" xfId="2720" xr:uid="{1A9D697F-8D88-4A6B-970B-A20D94423F01}"/>
    <cellStyle name="Normal 174 5 11 2 4 2" xfId="20427" xr:uid="{A753C6A0-806C-426B-87F4-AD2AACEDEAAD}"/>
    <cellStyle name="Normal 174 5 11 2 4 2 2" xfId="30776" xr:uid="{561AC46B-DCAA-43FA-8237-05ADD51402FF}"/>
    <cellStyle name="Normal 174 5 11 2 4 3" xfId="25607" xr:uid="{55C370CA-B0E4-457A-B449-EF609B8AF25E}"/>
    <cellStyle name="Normal 174 5 11 2 5" xfId="20422" xr:uid="{44997192-6243-48E8-8ADA-A6FCEDECCBB0}"/>
    <cellStyle name="Normal 174 5 11 2 5 2" xfId="30771" xr:uid="{36F2F472-BDD6-433F-A150-3DD65C02DF13}"/>
    <cellStyle name="Normal 174 5 11 2 6" xfId="25602" xr:uid="{43E25047-C82C-4562-9792-CAEC11A68A23}"/>
    <cellStyle name="Normal 174 5 11 3" xfId="2721" xr:uid="{56CAA560-E9ED-47EB-BE58-63A095B7E359}"/>
    <cellStyle name="Normal 174 5 11 3 2" xfId="2722" xr:uid="{D3925603-BCC5-4BDF-A60B-9FD5AF005B7D}"/>
    <cellStyle name="Normal 174 5 11 3 2 2" xfId="20429" xr:uid="{2A44E07A-FFCB-4DB7-9B3B-F1F18ECEBE05}"/>
    <cellStyle name="Normal 174 5 11 3 2 2 2" xfId="30778" xr:uid="{A7BD9C39-DD3D-44D8-B56C-74A4130ADA14}"/>
    <cellStyle name="Normal 174 5 11 3 2 3" xfId="25609" xr:uid="{97C80F15-7710-4822-95FE-CB39D9D0EA57}"/>
    <cellStyle name="Normal 174 5 11 3 3" xfId="2723" xr:uid="{25C2E7CB-E39A-46C2-9FE4-B500B7F011A7}"/>
    <cellStyle name="Normal 174 5 11 3 3 2" xfId="20430" xr:uid="{CF16FA79-287A-4159-95F8-BE9295239B46}"/>
    <cellStyle name="Normal 174 5 11 3 3 2 2" xfId="30779" xr:uid="{5E0672EA-865F-47F6-A037-24A19B4D4EFA}"/>
    <cellStyle name="Normal 174 5 11 3 3 3" xfId="25610" xr:uid="{CFE04A3D-9DAC-41A7-95F5-EB1C389C322B}"/>
    <cellStyle name="Normal 174 5 11 3 4" xfId="20428" xr:uid="{829E8328-6437-4070-8DA0-82517679FBED}"/>
    <cellStyle name="Normal 174 5 11 3 4 2" xfId="30777" xr:uid="{B657342D-B71B-4701-9512-C24B2DDAE4AB}"/>
    <cellStyle name="Normal 174 5 11 3 5" xfId="25608" xr:uid="{54CE80BA-D7A5-45A5-BCE8-A31AFDE22F06}"/>
    <cellStyle name="Normal 174 5 11 4" xfId="2724" xr:uid="{E037BD65-AE69-4BA5-AAC8-B772BD675063}"/>
    <cellStyle name="Normal 174 5 11 4 2" xfId="20431" xr:uid="{B74A8425-1404-4B21-8290-3783358D1537}"/>
    <cellStyle name="Normal 174 5 11 4 2 2" xfId="30780" xr:uid="{180D88DB-C65B-43DD-86B0-ACA1B3E2A004}"/>
    <cellStyle name="Normal 174 5 11 4 3" xfId="25611" xr:uid="{A1DDC54B-04F8-49D3-9D8D-0F7085821116}"/>
    <cellStyle name="Normal 174 5 11 5" xfId="2725" xr:uid="{C7AB5ABC-6DA4-49FE-AB0B-0D6543561DE4}"/>
    <cellStyle name="Normal 174 5 11 5 2" xfId="20432" xr:uid="{A3061612-6572-4B4F-9CA4-CFA1F05B44DA}"/>
    <cellStyle name="Normal 174 5 11 5 2 2" xfId="30781" xr:uid="{1B34FDF5-7E12-4AD5-9AC4-95AEBAF69407}"/>
    <cellStyle name="Normal 174 5 11 5 3" xfId="25612" xr:uid="{7B57958D-BA86-42F8-A973-62A87DC18660}"/>
    <cellStyle name="Normal 174 5 11 6" xfId="20421" xr:uid="{4893169D-3E2A-41BE-BA61-B1581E495067}"/>
    <cellStyle name="Normal 174 5 11 6 2" xfId="30770" xr:uid="{6BD69695-F302-481F-AF4B-8E7B9908C6D5}"/>
    <cellStyle name="Normal 174 5 11 7" xfId="25601" xr:uid="{9D71AAF7-69A0-4D5B-8611-6D0315516B69}"/>
    <cellStyle name="Normal 174 5 12" xfId="2726" xr:uid="{A2EA960F-969E-4143-9236-4A876F4D99E2}"/>
    <cellStyle name="Normal 174 5 12 2" xfId="2727" xr:uid="{62A3F9ED-CF70-4953-A197-1CAD605AC7D4}"/>
    <cellStyle name="Normal 174 5 12 2 2" xfId="2728" xr:uid="{50E76931-6642-418D-A07A-F9F495212D7C}"/>
    <cellStyle name="Normal 174 5 12 2 2 2" xfId="2729" xr:uid="{F8E1341D-BCC3-4428-9671-4A299F2DB9DA}"/>
    <cellStyle name="Normal 174 5 12 2 2 2 2" xfId="20436" xr:uid="{828DD1BD-4881-495C-BF7E-556A50F09C0A}"/>
    <cellStyle name="Normal 174 5 12 2 2 2 2 2" xfId="30785" xr:uid="{C12E398A-9CE3-4AB1-9CD1-E2563AC3F2DA}"/>
    <cellStyle name="Normal 174 5 12 2 2 2 3" xfId="25616" xr:uid="{F39F5196-E0A1-424B-BA4C-4FA9A3B0D177}"/>
    <cellStyle name="Normal 174 5 12 2 2 3" xfId="2730" xr:uid="{8EDC3BE1-94E4-439E-85FF-F7FD61A68378}"/>
    <cellStyle name="Normal 174 5 12 2 2 3 2" xfId="20437" xr:uid="{512FDC16-BF0D-4635-9371-BBD0B05FE103}"/>
    <cellStyle name="Normal 174 5 12 2 2 3 2 2" xfId="30786" xr:uid="{B096D654-7F41-47E4-AFED-3B4B29BC64E4}"/>
    <cellStyle name="Normal 174 5 12 2 2 3 3" xfId="25617" xr:uid="{6AFC7726-929E-4823-B939-D8B29F598A23}"/>
    <cellStyle name="Normal 174 5 12 2 2 4" xfId="20435" xr:uid="{5E9BE3A3-68AF-4233-A516-67AFA13628A9}"/>
    <cellStyle name="Normal 174 5 12 2 2 4 2" xfId="30784" xr:uid="{C5AD5FD1-A838-4973-AFBF-D0064A970A91}"/>
    <cellStyle name="Normal 174 5 12 2 2 5" xfId="25615" xr:uid="{77010FC2-C807-48B0-90F8-D7DD7D841A86}"/>
    <cellStyle name="Normal 174 5 12 2 3" xfId="2731" xr:uid="{0AAF94B5-399D-4914-A899-D38F25116623}"/>
    <cellStyle name="Normal 174 5 12 2 3 2" xfId="20438" xr:uid="{D00C06B0-F63A-44DA-A660-941802E5C655}"/>
    <cellStyle name="Normal 174 5 12 2 3 2 2" xfId="30787" xr:uid="{52634046-7F04-40CF-8B2A-EE64FB63B825}"/>
    <cellStyle name="Normal 174 5 12 2 3 3" xfId="25618" xr:uid="{0ADB37F2-3106-43BA-B0AE-569DC0242CA3}"/>
    <cellStyle name="Normal 174 5 12 2 4" xfId="2732" xr:uid="{E01CB744-5F0A-4A2B-9415-C149DD467810}"/>
    <cellStyle name="Normal 174 5 12 2 4 2" xfId="20439" xr:uid="{59BF2396-9057-4E66-A0AC-4F7936557ADC}"/>
    <cellStyle name="Normal 174 5 12 2 4 2 2" xfId="30788" xr:uid="{6B0DB7A2-66D5-471B-804F-E74B802CC8F9}"/>
    <cellStyle name="Normal 174 5 12 2 4 3" xfId="25619" xr:uid="{E3856DA8-5C0F-461B-B51C-65F06865D49A}"/>
    <cellStyle name="Normal 174 5 12 2 5" xfId="20434" xr:uid="{6BB46FBF-6C40-49CC-9CFB-9A709EF30063}"/>
    <cellStyle name="Normal 174 5 12 2 5 2" xfId="30783" xr:uid="{3061008A-D02B-44BF-8B54-9112FB32D0E1}"/>
    <cellStyle name="Normal 174 5 12 2 6" xfId="25614" xr:uid="{62E9EC5F-31EA-4420-8C09-63B53C59BFB1}"/>
    <cellStyle name="Normal 174 5 12 3" xfId="2733" xr:uid="{D30BBB2D-FA81-4514-B448-A53908F28606}"/>
    <cellStyle name="Normal 174 5 12 3 2" xfId="2734" xr:uid="{C1E29BAA-A732-456B-BCA0-C160F1BDFA78}"/>
    <cellStyle name="Normal 174 5 12 3 2 2" xfId="20441" xr:uid="{6144C960-68F3-4BE0-B58D-BD3D5648C414}"/>
    <cellStyle name="Normal 174 5 12 3 2 2 2" xfId="30790" xr:uid="{2B5DDE92-FDD1-46EF-BDAA-11D7C91BD6DA}"/>
    <cellStyle name="Normal 174 5 12 3 2 3" xfId="25621" xr:uid="{02790BA4-C090-4810-9C66-8A03405A0448}"/>
    <cellStyle name="Normal 174 5 12 3 3" xfId="2735" xr:uid="{E572C0B9-4300-49C6-8752-0B57A3A75FAC}"/>
    <cellStyle name="Normal 174 5 12 3 3 2" xfId="20442" xr:uid="{82414C96-CD4A-4987-BAB6-844BA31525D2}"/>
    <cellStyle name="Normal 174 5 12 3 3 2 2" xfId="30791" xr:uid="{DE7BC5B3-FA1F-405D-B8C0-D49B3949A0E0}"/>
    <cellStyle name="Normal 174 5 12 3 3 3" xfId="25622" xr:uid="{D391A8ED-38DB-4415-B659-623E93F06137}"/>
    <cellStyle name="Normal 174 5 12 3 4" xfId="20440" xr:uid="{73527183-D915-482A-BA05-922D901ECB88}"/>
    <cellStyle name="Normal 174 5 12 3 4 2" xfId="30789" xr:uid="{BBEABE1E-F099-4A0E-8816-7C2BF5473AC6}"/>
    <cellStyle name="Normal 174 5 12 3 5" xfId="25620" xr:uid="{7C08E29B-A30A-4E5C-BBC5-E2EA1F274E49}"/>
    <cellStyle name="Normal 174 5 12 4" xfId="2736" xr:uid="{B4881221-57FA-48B4-8F20-709D13EE7D2B}"/>
    <cellStyle name="Normal 174 5 12 4 2" xfId="20443" xr:uid="{D899BE9B-4206-4308-9377-1D1A87F539F6}"/>
    <cellStyle name="Normal 174 5 12 4 2 2" xfId="30792" xr:uid="{7FD86557-8001-4CF5-B826-C84EDC045D63}"/>
    <cellStyle name="Normal 174 5 12 4 3" xfId="25623" xr:uid="{2EA3808A-39F9-4FC1-A35E-9C48A37BB6B5}"/>
    <cellStyle name="Normal 174 5 12 5" xfId="2737" xr:uid="{612F9052-22BE-4A57-A767-92BD8F381AB7}"/>
    <cellStyle name="Normal 174 5 12 5 2" xfId="20444" xr:uid="{49B3D06F-01B1-42E4-AB0A-C6F3ABAC07A6}"/>
    <cellStyle name="Normal 174 5 12 5 2 2" xfId="30793" xr:uid="{737765B9-995E-475A-9F03-E66DAAD9CDA2}"/>
    <cellStyle name="Normal 174 5 12 5 3" xfId="25624" xr:uid="{FF72FC3F-88CA-456F-BB70-A7BDAA8456E5}"/>
    <cellStyle name="Normal 174 5 12 6" xfId="20433" xr:uid="{E4A3181A-A3B7-4F60-98BB-DDD5F00427D1}"/>
    <cellStyle name="Normal 174 5 12 6 2" xfId="30782" xr:uid="{1BE41CF0-E237-442D-B60D-A50F5E9B9788}"/>
    <cellStyle name="Normal 174 5 12 7" xfId="25613" xr:uid="{95C0531D-9DCB-4784-93A6-7C9C0AB32D39}"/>
    <cellStyle name="Normal 174 5 13" xfId="2738" xr:uid="{CC3FDFDD-D700-4F1C-B447-3CF3947324DD}"/>
    <cellStyle name="Normal 174 5 13 2" xfId="2739" xr:uid="{67C1858C-74EF-438F-A72E-3057ABA0D3BE}"/>
    <cellStyle name="Normal 174 5 13 2 2" xfId="2740" xr:uid="{30E5E9BF-8D98-4C6C-91F7-3574C824B5DB}"/>
    <cellStyle name="Normal 174 5 13 2 2 2" xfId="2741" xr:uid="{2056CA28-E4A7-44A4-B0DA-CD20A6905484}"/>
    <cellStyle name="Normal 174 5 13 2 2 2 2" xfId="20448" xr:uid="{C289077E-CCB8-44A7-9BE1-27DC7FA17CC9}"/>
    <cellStyle name="Normal 174 5 13 2 2 2 2 2" xfId="30797" xr:uid="{794EDEF4-C58A-4006-97A9-87FE83AE9700}"/>
    <cellStyle name="Normal 174 5 13 2 2 2 3" xfId="25628" xr:uid="{D53D73A4-F66B-4F62-8C9D-97D57E821A39}"/>
    <cellStyle name="Normal 174 5 13 2 2 3" xfId="2742" xr:uid="{13FA7848-6F54-4E1B-A691-D333061F65FC}"/>
    <cellStyle name="Normal 174 5 13 2 2 3 2" xfId="20449" xr:uid="{EAFD4AF5-998A-4C62-B8E7-FB6869ED0529}"/>
    <cellStyle name="Normal 174 5 13 2 2 3 2 2" xfId="30798" xr:uid="{11C6BFF9-A5F7-4A84-B906-F3576B1B07C0}"/>
    <cellStyle name="Normal 174 5 13 2 2 3 3" xfId="25629" xr:uid="{E826D758-54D2-4F3F-8678-BDA8FB419483}"/>
    <cellStyle name="Normal 174 5 13 2 2 4" xfId="20447" xr:uid="{4BC54039-1FF0-42E9-8B2D-3235774E394B}"/>
    <cellStyle name="Normal 174 5 13 2 2 4 2" xfId="30796" xr:uid="{D08B44AA-580B-4A85-8401-3D09DC516F99}"/>
    <cellStyle name="Normal 174 5 13 2 2 5" xfId="25627" xr:uid="{1BA712CB-346F-40C5-8804-4CA780C1F500}"/>
    <cellStyle name="Normal 174 5 13 2 3" xfId="2743" xr:uid="{5051DC8F-3027-42DD-AFDD-98B887D3C471}"/>
    <cellStyle name="Normal 174 5 13 2 3 2" xfId="20450" xr:uid="{CAFCF537-473C-4F05-BCA6-5449548180C2}"/>
    <cellStyle name="Normal 174 5 13 2 3 2 2" xfId="30799" xr:uid="{8A4665D2-5C71-4274-9A4C-EC38B2A7DBD5}"/>
    <cellStyle name="Normal 174 5 13 2 3 3" xfId="25630" xr:uid="{36774394-A61D-4C59-B615-457FF40638AA}"/>
    <cellStyle name="Normal 174 5 13 2 4" xfId="2744" xr:uid="{ABC78FBB-F03D-42B9-A04F-93AA14CC5A20}"/>
    <cellStyle name="Normal 174 5 13 2 4 2" xfId="20451" xr:uid="{7E026651-FA64-41B8-B033-D10C5C5F5323}"/>
    <cellStyle name="Normal 174 5 13 2 4 2 2" xfId="30800" xr:uid="{74A50134-9EA5-459F-9936-0719FDD8570D}"/>
    <cellStyle name="Normal 174 5 13 2 4 3" xfId="25631" xr:uid="{07BE81DB-FA51-4597-8D96-4FCAB540D122}"/>
    <cellStyle name="Normal 174 5 13 2 5" xfId="20446" xr:uid="{55880FB4-86AF-4603-8BFD-5EF2F5A29BAA}"/>
    <cellStyle name="Normal 174 5 13 2 5 2" xfId="30795" xr:uid="{D4E9EE83-8180-447C-B258-AEBBC68DFA8A}"/>
    <cellStyle name="Normal 174 5 13 2 6" xfId="25626" xr:uid="{2A8DD16E-2907-4FE5-86B4-A41CAFDFC0FA}"/>
    <cellStyle name="Normal 174 5 13 3" xfId="2745" xr:uid="{40129F41-75A4-4F71-B256-3C6437158382}"/>
    <cellStyle name="Normal 174 5 13 3 2" xfId="2746" xr:uid="{808DE37D-BAA9-4E04-A9B6-1FE9CE89DC6B}"/>
    <cellStyle name="Normal 174 5 13 3 2 2" xfId="20453" xr:uid="{16D131EB-2FF1-4EB9-86BF-680AB6A91B54}"/>
    <cellStyle name="Normal 174 5 13 3 2 2 2" xfId="30802" xr:uid="{718410F8-563B-4F10-BCAA-B6A47E27A2EC}"/>
    <cellStyle name="Normal 174 5 13 3 2 3" xfId="25633" xr:uid="{8D9DC937-7CC6-4170-B1E4-42D58240824F}"/>
    <cellStyle name="Normal 174 5 13 3 3" xfId="2747" xr:uid="{DE692288-A222-401A-95B9-25E6988801DF}"/>
    <cellStyle name="Normal 174 5 13 3 3 2" xfId="20454" xr:uid="{AAF501B9-F943-46F8-A5A0-2AAF58FCCEC6}"/>
    <cellStyle name="Normal 174 5 13 3 3 2 2" xfId="30803" xr:uid="{E33F5DA1-94C6-4407-8CA3-B451346CB3F9}"/>
    <cellStyle name="Normal 174 5 13 3 3 3" xfId="25634" xr:uid="{5900002B-54F7-4132-A130-96F1FB727446}"/>
    <cellStyle name="Normal 174 5 13 3 4" xfId="20452" xr:uid="{06FF158A-39F1-4672-AD30-623FFBA75D1D}"/>
    <cellStyle name="Normal 174 5 13 3 4 2" xfId="30801" xr:uid="{08299960-F933-4644-BF80-54486F99B999}"/>
    <cellStyle name="Normal 174 5 13 3 5" xfId="25632" xr:uid="{8150803E-FBBE-48D2-850C-500EB0514BCB}"/>
    <cellStyle name="Normal 174 5 13 4" xfId="2748" xr:uid="{01518CEB-3C6C-4AE4-95F8-6F8E654D1648}"/>
    <cellStyle name="Normal 174 5 13 4 2" xfId="20455" xr:uid="{C65E903D-DFE1-4CA2-A93E-5B0985D91558}"/>
    <cellStyle name="Normal 174 5 13 4 2 2" xfId="30804" xr:uid="{58861CAE-EAD6-4810-9424-1505F7F694BF}"/>
    <cellStyle name="Normal 174 5 13 4 3" xfId="25635" xr:uid="{7ECF2E23-4DC8-400E-A64E-F456AB2CA50B}"/>
    <cellStyle name="Normal 174 5 13 5" xfId="2749" xr:uid="{4588BC8C-341C-4685-A8ED-B5244E9680D5}"/>
    <cellStyle name="Normal 174 5 13 5 2" xfId="20456" xr:uid="{FCE56B47-0B17-43AD-99C1-F756713D033C}"/>
    <cellStyle name="Normal 174 5 13 5 2 2" xfId="30805" xr:uid="{2BC74098-9462-4266-93F5-D3147CD2FA0E}"/>
    <cellStyle name="Normal 174 5 13 5 3" xfId="25636" xr:uid="{61ACEC50-9A02-4A94-BB1F-EC06059BAE19}"/>
    <cellStyle name="Normal 174 5 13 6" xfId="20445" xr:uid="{D9F2F1B7-C3A7-462F-8804-C2B1267DC75E}"/>
    <cellStyle name="Normal 174 5 13 6 2" xfId="30794" xr:uid="{3B5F9217-478A-4F33-B066-0395CBA26FCD}"/>
    <cellStyle name="Normal 174 5 13 7" xfId="25625" xr:uid="{52866078-987C-469D-9448-8C22F5EC20A9}"/>
    <cellStyle name="Normal 174 5 14" xfId="2750" xr:uid="{FEF7F333-B78E-465D-BD70-1A4B484C9F2A}"/>
    <cellStyle name="Normal 174 5 14 2" xfId="2751" xr:uid="{06C4E056-BD82-40BE-830D-D8E0678F5DA1}"/>
    <cellStyle name="Normal 174 5 14 2 2" xfId="2752" xr:uid="{D96ECE6E-DEF3-43A4-A75C-0CAA8717D4CA}"/>
    <cellStyle name="Normal 174 5 14 2 2 2" xfId="2753" xr:uid="{1BD348F2-0F3E-472C-8CA3-EB1BC8A76AAC}"/>
    <cellStyle name="Normal 174 5 14 2 2 2 2" xfId="20460" xr:uid="{B6228E97-16F2-42CB-8823-64755D12B481}"/>
    <cellStyle name="Normal 174 5 14 2 2 2 2 2" xfId="30809" xr:uid="{EC2C696B-74DF-4FFB-9CAD-DD51A79B4E59}"/>
    <cellStyle name="Normal 174 5 14 2 2 2 3" xfId="25640" xr:uid="{58CDE6A6-8D67-4F9D-9A20-B8590E7541B7}"/>
    <cellStyle name="Normal 174 5 14 2 2 3" xfId="2754" xr:uid="{6A550E11-F36F-459B-95BB-B433D63BCA5C}"/>
    <cellStyle name="Normal 174 5 14 2 2 3 2" xfId="20461" xr:uid="{02FEF7F8-4F19-4211-909E-7AFD8E8E3A4A}"/>
    <cellStyle name="Normal 174 5 14 2 2 3 2 2" xfId="30810" xr:uid="{D4F3AD01-49CB-4E99-BD68-1FAA649339DE}"/>
    <cellStyle name="Normal 174 5 14 2 2 3 3" xfId="25641" xr:uid="{D0B6444F-B4B8-4FE1-A4F8-CC28EB786416}"/>
    <cellStyle name="Normal 174 5 14 2 2 4" xfId="20459" xr:uid="{1E606221-DD6B-41B0-9E44-70DC03CE4C97}"/>
    <cellStyle name="Normal 174 5 14 2 2 4 2" xfId="30808" xr:uid="{A5E30731-5D74-4842-BE9B-51A645C2A490}"/>
    <cellStyle name="Normal 174 5 14 2 2 5" xfId="25639" xr:uid="{9EC98E54-AEB3-401A-ABB7-0BC29D0FA8F4}"/>
    <cellStyle name="Normal 174 5 14 2 3" xfId="2755" xr:uid="{7059D49E-1DCB-408B-8152-CE4DB25A6A18}"/>
    <cellStyle name="Normal 174 5 14 2 3 2" xfId="20462" xr:uid="{78242DF0-A12C-4C38-8C1A-53887EE4EA16}"/>
    <cellStyle name="Normal 174 5 14 2 3 2 2" xfId="30811" xr:uid="{4981E129-5F04-49AD-94ED-900A2B98D870}"/>
    <cellStyle name="Normal 174 5 14 2 3 3" xfId="25642" xr:uid="{C871AD35-F730-45B2-82F9-C29115F417AD}"/>
    <cellStyle name="Normal 174 5 14 2 4" xfId="2756" xr:uid="{C1E92FD2-9DC4-4D8D-93EE-E4C77335F4E8}"/>
    <cellStyle name="Normal 174 5 14 2 4 2" xfId="20463" xr:uid="{F986145C-B94A-4F17-AA02-3F5869BD5D1F}"/>
    <cellStyle name="Normal 174 5 14 2 4 2 2" xfId="30812" xr:uid="{5194BF4B-9760-4392-8A6B-6BB924D3C54B}"/>
    <cellStyle name="Normal 174 5 14 2 4 3" xfId="25643" xr:uid="{1921707F-0E00-449B-AC16-4C4124607AAF}"/>
    <cellStyle name="Normal 174 5 14 2 5" xfId="20458" xr:uid="{B1318D86-3BD6-4819-92F5-6B9BA82A6B6E}"/>
    <cellStyle name="Normal 174 5 14 2 5 2" xfId="30807" xr:uid="{A97D1070-3C1B-49A0-B57D-B9B65EC8EC54}"/>
    <cellStyle name="Normal 174 5 14 2 6" xfId="25638" xr:uid="{AC49AA30-EF93-4C78-907C-A9E8D443CE14}"/>
    <cellStyle name="Normal 174 5 14 3" xfId="2757" xr:uid="{CFD1FED4-9985-4A92-B950-71DB943F8CA0}"/>
    <cellStyle name="Normal 174 5 14 3 2" xfId="2758" xr:uid="{0CDFCC88-7640-4152-980A-BE9DCEF59E49}"/>
    <cellStyle name="Normal 174 5 14 3 2 2" xfId="20465" xr:uid="{9CC26747-AF14-4E9D-9971-C135C2DD9717}"/>
    <cellStyle name="Normal 174 5 14 3 2 2 2" xfId="30814" xr:uid="{7259B1B8-3215-41D5-92E2-0E9A79E98BA6}"/>
    <cellStyle name="Normal 174 5 14 3 2 3" xfId="25645" xr:uid="{187230B5-F76D-415F-B0E8-377D662002AE}"/>
    <cellStyle name="Normal 174 5 14 3 3" xfId="2759" xr:uid="{41E43E5F-B94F-454C-8AC0-162FC904399B}"/>
    <cellStyle name="Normal 174 5 14 3 3 2" xfId="20466" xr:uid="{890B49D7-5EE0-424E-8E00-15AB427E3359}"/>
    <cellStyle name="Normal 174 5 14 3 3 2 2" xfId="30815" xr:uid="{4476EEAA-36DB-4DBC-B581-63D308728735}"/>
    <cellStyle name="Normal 174 5 14 3 3 3" xfId="25646" xr:uid="{172991B4-5995-4DDE-BF6A-B93F2D52A539}"/>
    <cellStyle name="Normal 174 5 14 3 4" xfId="20464" xr:uid="{CA57D234-4637-416C-8A5D-0985B35F4B19}"/>
    <cellStyle name="Normal 174 5 14 3 4 2" xfId="30813" xr:uid="{D15710E2-6F05-40FB-B2EC-7134AE230771}"/>
    <cellStyle name="Normal 174 5 14 3 5" xfId="25644" xr:uid="{23AFAC66-DBB6-4F32-BCF0-0C9FB36393EE}"/>
    <cellStyle name="Normal 174 5 14 4" xfId="2760" xr:uid="{23784FAA-FB61-4AD8-AFD7-5D78AAFD1455}"/>
    <cellStyle name="Normal 174 5 14 4 2" xfId="20467" xr:uid="{8577C3F8-FF37-467E-918D-EA8440103A78}"/>
    <cellStyle name="Normal 174 5 14 4 2 2" xfId="30816" xr:uid="{A132F3E1-2F59-40CF-9F11-E16E4D1EF935}"/>
    <cellStyle name="Normal 174 5 14 4 3" xfId="25647" xr:uid="{0DB7A7F5-2646-43AD-B06F-029997AD053A}"/>
    <cellStyle name="Normal 174 5 14 5" xfId="2761" xr:uid="{EBDBF0D9-5E59-4727-AC35-9D5E8DEAD90D}"/>
    <cellStyle name="Normal 174 5 14 5 2" xfId="20468" xr:uid="{5BD1311B-0119-48C2-B378-92212CCE54D7}"/>
    <cellStyle name="Normal 174 5 14 5 2 2" xfId="30817" xr:uid="{1F1EC18D-5360-495E-A8A3-C45D7B65B348}"/>
    <cellStyle name="Normal 174 5 14 5 3" xfId="25648" xr:uid="{380BB0A9-2D1D-4DCA-875B-7D367E19E1E6}"/>
    <cellStyle name="Normal 174 5 14 6" xfId="20457" xr:uid="{58FD9F03-F2B4-4885-9C2D-A2F25ABAA81E}"/>
    <cellStyle name="Normal 174 5 14 6 2" xfId="30806" xr:uid="{9394807F-56B5-4106-B094-F14BA554457C}"/>
    <cellStyle name="Normal 174 5 14 7" xfId="25637" xr:uid="{2429A04F-3E64-4534-848E-765310DF4A4C}"/>
    <cellStyle name="Normal 174 5 15" xfId="2762" xr:uid="{CC80C394-3A62-4030-B1D5-269FB1FBB0CB}"/>
    <cellStyle name="Normal 174 5 15 2" xfId="2763" xr:uid="{B0C7594F-6F2F-423A-B039-4C5FC0CE4670}"/>
    <cellStyle name="Normal 174 5 15 2 2" xfId="2764" xr:uid="{E4CD4FD3-3065-4752-97A9-0E6B46EBFD43}"/>
    <cellStyle name="Normal 174 5 15 2 2 2" xfId="2765" xr:uid="{C0F53413-3EEB-40AD-827C-E4A8C6B7ED6F}"/>
    <cellStyle name="Normal 174 5 15 2 2 2 2" xfId="20472" xr:uid="{B60B2187-BE24-40B1-812E-B5C3B2C1FC26}"/>
    <cellStyle name="Normal 174 5 15 2 2 2 2 2" xfId="30821" xr:uid="{699E662B-9F01-4535-A041-DB249AD3D566}"/>
    <cellStyle name="Normal 174 5 15 2 2 2 3" xfId="25652" xr:uid="{B8C9AF91-1B2E-4778-B08D-039AA1B824EB}"/>
    <cellStyle name="Normal 174 5 15 2 2 3" xfId="2766" xr:uid="{CB9B112E-B888-4A31-9602-AC034D47B534}"/>
    <cellStyle name="Normal 174 5 15 2 2 3 2" xfId="20473" xr:uid="{9C72EAFC-5FC4-456A-9415-93A44EC96F43}"/>
    <cellStyle name="Normal 174 5 15 2 2 3 2 2" xfId="30822" xr:uid="{5DA79952-C62C-4951-8189-E47A79AB7CF6}"/>
    <cellStyle name="Normal 174 5 15 2 2 3 3" xfId="25653" xr:uid="{DC84CD9E-C2D0-44C7-8C78-4235842BC937}"/>
    <cellStyle name="Normal 174 5 15 2 2 4" xfId="20471" xr:uid="{3A877A28-D900-4B00-95F8-46D1E93E8BBB}"/>
    <cellStyle name="Normal 174 5 15 2 2 4 2" xfId="30820" xr:uid="{8922488F-B17F-4B63-B75D-DE4CB81398C2}"/>
    <cellStyle name="Normal 174 5 15 2 2 5" xfId="25651" xr:uid="{5163084F-7AAC-4A12-95B2-9CDB3FFE6E40}"/>
    <cellStyle name="Normal 174 5 15 2 3" xfId="2767" xr:uid="{0CEE953D-5EB8-48BE-AE43-4EF1D34E1CE0}"/>
    <cellStyle name="Normal 174 5 15 2 3 2" xfId="20474" xr:uid="{B85AD2ED-FD61-43C7-96DF-1EC51D8E4FDA}"/>
    <cellStyle name="Normal 174 5 15 2 3 2 2" xfId="30823" xr:uid="{EA9FD3FB-DCE9-438B-988B-EB107F2EB9C6}"/>
    <cellStyle name="Normal 174 5 15 2 3 3" xfId="25654" xr:uid="{6BFED8BB-3E3F-4B83-B9AB-67ECEC94D913}"/>
    <cellStyle name="Normal 174 5 15 2 4" xfId="2768" xr:uid="{71B32F1D-6311-4D7E-AD83-1B8DBFDB3392}"/>
    <cellStyle name="Normal 174 5 15 2 4 2" xfId="20475" xr:uid="{5C2FF9B6-E8FF-44ED-9C0F-978DAFC7C9C3}"/>
    <cellStyle name="Normal 174 5 15 2 4 2 2" xfId="30824" xr:uid="{922E0A56-073E-4A69-A8AD-385113761D93}"/>
    <cellStyle name="Normal 174 5 15 2 4 3" xfId="25655" xr:uid="{B1CB4AF6-1157-426C-884E-93EE68DDEBA6}"/>
    <cellStyle name="Normal 174 5 15 2 5" xfId="20470" xr:uid="{440D7674-81DB-4AEF-922B-2DB00A8FDF40}"/>
    <cellStyle name="Normal 174 5 15 2 5 2" xfId="30819" xr:uid="{EB09BE7B-D9B2-4E14-9810-E58AE0AD02D8}"/>
    <cellStyle name="Normal 174 5 15 2 6" xfId="25650" xr:uid="{851CF831-4F82-47DB-B1CD-A7951EE23789}"/>
    <cellStyle name="Normal 174 5 15 3" xfId="2769" xr:uid="{84770F43-B668-456E-A899-2585AC2A8045}"/>
    <cellStyle name="Normal 174 5 15 3 2" xfId="2770" xr:uid="{60269F10-670B-4CCB-A713-9DA0FF32F783}"/>
    <cellStyle name="Normal 174 5 15 3 2 2" xfId="20477" xr:uid="{34C73AF6-0690-496B-8C9C-9B05BE389078}"/>
    <cellStyle name="Normal 174 5 15 3 2 2 2" xfId="30826" xr:uid="{6D072BC5-693F-4F72-B760-BF88E7F4E8D3}"/>
    <cellStyle name="Normal 174 5 15 3 2 3" xfId="25657" xr:uid="{11730C4E-E63F-4EDC-94EE-CA0012ECDB1F}"/>
    <cellStyle name="Normal 174 5 15 3 3" xfId="2771" xr:uid="{283467F4-A6D0-4C72-AF8F-1C9C12DF36D9}"/>
    <cellStyle name="Normal 174 5 15 3 3 2" xfId="20478" xr:uid="{4909FDB6-F539-4875-A7FE-47841EBA29D9}"/>
    <cellStyle name="Normal 174 5 15 3 3 2 2" xfId="30827" xr:uid="{5E4324BA-0CEE-4113-8BC1-4B93702B36BE}"/>
    <cellStyle name="Normal 174 5 15 3 3 3" xfId="25658" xr:uid="{0305476D-AF73-4B6A-9765-A990A44BEBB8}"/>
    <cellStyle name="Normal 174 5 15 3 4" xfId="20476" xr:uid="{6FB9B9C2-3AF6-4A8C-9D5D-0B1C6BBB145C}"/>
    <cellStyle name="Normal 174 5 15 3 4 2" xfId="30825" xr:uid="{7CFB68A0-592B-4ECC-83D9-59853367FDC8}"/>
    <cellStyle name="Normal 174 5 15 3 5" xfId="25656" xr:uid="{2BB949B6-5E34-457A-9C7A-75886D6C083E}"/>
    <cellStyle name="Normal 174 5 15 4" xfId="2772" xr:uid="{D243020A-69C7-454E-B0DB-588AA228E2F3}"/>
    <cellStyle name="Normal 174 5 15 4 2" xfId="20479" xr:uid="{7F953ECC-9D98-4090-BE47-13656F8A1DFE}"/>
    <cellStyle name="Normal 174 5 15 4 2 2" xfId="30828" xr:uid="{8A5DBBE0-DB44-402A-A696-5C9D51741798}"/>
    <cellStyle name="Normal 174 5 15 4 3" xfId="25659" xr:uid="{F3520DD3-4C2B-45FD-AAB1-F3E4F011F2E8}"/>
    <cellStyle name="Normal 174 5 15 5" xfId="2773" xr:uid="{12F1871C-3126-4A55-82D0-CDBC86632766}"/>
    <cellStyle name="Normal 174 5 15 5 2" xfId="20480" xr:uid="{21C3C182-136F-4106-A733-ECB06813270C}"/>
    <cellStyle name="Normal 174 5 15 5 2 2" xfId="30829" xr:uid="{CE0DE97A-F18F-4253-BE76-89CADCB637D5}"/>
    <cellStyle name="Normal 174 5 15 5 3" xfId="25660" xr:uid="{6D1AFBE3-B949-46D4-B34D-DDED3CE67069}"/>
    <cellStyle name="Normal 174 5 15 6" xfId="20469" xr:uid="{BA6BD837-4948-4A2B-BA21-38A9057EEEBD}"/>
    <cellStyle name="Normal 174 5 15 6 2" xfId="30818" xr:uid="{EAD85216-A6FD-4D3D-A24D-2A24C099A7E4}"/>
    <cellStyle name="Normal 174 5 15 7" xfId="25649" xr:uid="{4B9990B4-6038-4716-959A-B260B8BF67C1}"/>
    <cellStyle name="Normal 174 5 16" xfId="2774" xr:uid="{40163578-76DC-4183-B6B5-72C5B2C341EE}"/>
    <cellStyle name="Normal 174 5 16 2" xfId="2775" xr:uid="{9E95B285-DA1E-429B-BC8A-231CA19C3DC3}"/>
    <cellStyle name="Normal 174 5 16 2 2" xfId="2776" xr:uid="{50174B9F-2594-4664-B3E7-AE29CC08F18F}"/>
    <cellStyle name="Normal 174 5 16 2 2 2" xfId="2777" xr:uid="{0619413E-AAF7-4BC3-8FD7-EB420FDC7924}"/>
    <cellStyle name="Normal 174 5 16 2 2 2 2" xfId="20484" xr:uid="{A399EF08-E1F0-4E6B-911F-6E0011691CFC}"/>
    <cellStyle name="Normal 174 5 16 2 2 2 2 2" xfId="30833" xr:uid="{0119F522-AB9A-4890-816F-E49A2BD9AFC2}"/>
    <cellStyle name="Normal 174 5 16 2 2 2 3" xfId="25664" xr:uid="{E5F3D847-0C5D-44BE-8822-F85CD721F073}"/>
    <cellStyle name="Normal 174 5 16 2 2 3" xfId="2778" xr:uid="{B988E20F-76D9-4D12-90C9-5F490B149490}"/>
    <cellStyle name="Normal 174 5 16 2 2 3 2" xfId="20485" xr:uid="{41C4E15B-16C0-4215-BDC0-6840BCE8EA3B}"/>
    <cellStyle name="Normal 174 5 16 2 2 3 2 2" xfId="30834" xr:uid="{E9D18B19-9BA8-48CC-9414-B3D017A5CB61}"/>
    <cellStyle name="Normal 174 5 16 2 2 3 3" xfId="25665" xr:uid="{A598A622-8401-41E5-AC18-B3062B1D5024}"/>
    <cellStyle name="Normal 174 5 16 2 2 4" xfId="20483" xr:uid="{99CE29D8-8677-424B-9A38-C80CC2937DB9}"/>
    <cellStyle name="Normal 174 5 16 2 2 4 2" xfId="30832" xr:uid="{C722BDB8-B9FC-485A-85F0-99A9478D02DE}"/>
    <cellStyle name="Normal 174 5 16 2 2 5" xfId="25663" xr:uid="{93EFEEF4-C576-4D52-8D08-D61080624364}"/>
    <cellStyle name="Normal 174 5 16 2 3" xfId="2779" xr:uid="{1F569B13-B525-4CFC-B492-DE41B90D64BC}"/>
    <cellStyle name="Normal 174 5 16 2 3 2" xfId="20486" xr:uid="{1A008972-CFA3-4271-8D4A-5507011074D6}"/>
    <cellStyle name="Normal 174 5 16 2 3 2 2" xfId="30835" xr:uid="{2FF1D3A6-7492-4467-8DEF-0B76A200015D}"/>
    <cellStyle name="Normal 174 5 16 2 3 3" xfId="25666" xr:uid="{D788D10B-1BAB-4E5E-8375-A52DE00994DC}"/>
    <cellStyle name="Normal 174 5 16 2 4" xfId="2780" xr:uid="{A06BC172-9DBA-49E4-8792-54B1E385B1C7}"/>
    <cellStyle name="Normal 174 5 16 2 4 2" xfId="20487" xr:uid="{3C01445F-776C-4D4F-8874-39497B0C3553}"/>
    <cellStyle name="Normal 174 5 16 2 4 2 2" xfId="30836" xr:uid="{F24011F4-061E-4DE6-994C-037CF559D643}"/>
    <cellStyle name="Normal 174 5 16 2 4 3" xfId="25667" xr:uid="{B6ED543A-20D0-4EB1-9E2F-64F246BAF57E}"/>
    <cellStyle name="Normal 174 5 16 2 5" xfId="20482" xr:uid="{2A4C3365-DDDC-44D2-932F-4CBDA4787B83}"/>
    <cellStyle name="Normal 174 5 16 2 5 2" xfId="30831" xr:uid="{41502B6E-447D-4130-A604-7883596BA8AA}"/>
    <cellStyle name="Normal 174 5 16 2 6" xfId="25662" xr:uid="{E153F905-18E0-46C6-AED2-54C062E21128}"/>
    <cellStyle name="Normal 174 5 16 3" xfId="2781" xr:uid="{B6BAD060-204C-455C-9910-A6299FE413DA}"/>
    <cellStyle name="Normal 174 5 16 3 2" xfId="2782" xr:uid="{F69BE271-5A41-45D8-A1F1-70DD8CB0E13B}"/>
    <cellStyle name="Normal 174 5 16 3 2 2" xfId="20489" xr:uid="{FB59782B-926E-4438-89B4-10D3B8FDD307}"/>
    <cellStyle name="Normal 174 5 16 3 2 2 2" xfId="30838" xr:uid="{6E9F59D1-5D13-4ACD-82F7-B3DD96E50616}"/>
    <cellStyle name="Normal 174 5 16 3 2 3" xfId="25669" xr:uid="{36312FDD-D0A8-44E5-A559-A07454354AE3}"/>
    <cellStyle name="Normal 174 5 16 3 3" xfId="2783" xr:uid="{A1C5A14D-4A37-4AB3-9BDF-0890486014AB}"/>
    <cellStyle name="Normal 174 5 16 3 3 2" xfId="20490" xr:uid="{C09B5064-CA2E-411D-84DE-3B3494696E15}"/>
    <cellStyle name="Normal 174 5 16 3 3 2 2" xfId="30839" xr:uid="{31AD4A6B-6FF4-4EE8-94B0-584D9CA47C5B}"/>
    <cellStyle name="Normal 174 5 16 3 3 3" xfId="25670" xr:uid="{7014EB7C-4EBA-4932-9F8F-5425ED06532B}"/>
    <cellStyle name="Normal 174 5 16 3 4" xfId="20488" xr:uid="{21C9AEEB-68C9-4845-B210-72CB5016A10A}"/>
    <cellStyle name="Normal 174 5 16 3 4 2" xfId="30837" xr:uid="{17566096-A11F-4FC8-BA40-2E6C05660770}"/>
    <cellStyle name="Normal 174 5 16 3 5" xfId="25668" xr:uid="{250DD887-451B-4291-AAC7-2E632AA1D042}"/>
    <cellStyle name="Normal 174 5 16 4" xfId="2784" xr:uid="{7633D7A9-B8DC-4448-AB3A-7C8FB39D213B}"/>
    <cellStyle name="Normal 174 5 16 4 2" xfId="20491" xr:uid="{27B37537-C4AA-4B95-A04B-FC3DAEBB0988}"/>
    <cellStyle name="Normal 174 5 16 4 2 2" xfId="30840" xr:uid="{AE00A3BD-E14F-4B11-B0BC-459DAB51BF81}"/>
    <cellStyle name="Normal 174 5 16 4 3" xfId="25671" xr:uid="{140AFD2B-A9BB-47FF-93CF-695BF601240D}"/>
    <cellStyle name="Normal 174 5 16 5" xfId="2785" xr:uid="{C9D70F50-1BE9-49FB-8171-6D15863D3305}"/>
    <cellStyle name="Normal 174 5 16 5 2" xfId="20492" xr:uid="{D301BC24-4938-4AFA-925A-60BBC7A8B41F}"/>
    <cellStyle name="Normal 174 5 16 5 2 2" xfId="30841" xr:uid="{45134E57-DD4A-4293-9672-D02A46E0A5D9}"/>
    <cellStyle name="Normal 174 5 16 5 3" xfId="25672" xr:uid="{2B43DD20-33B4-4931-8D1C-C28CD215EA94}"/>
    <cellStyle name="Normal 174 5 16 6" xfId="20481" xr:uid="{4E42B066-9B64-4453-9661-F0E44C45D32F}"/>
    <cellStyle name="Normal 174 5 16 6 2" xfId="30830" xr:uid="{13653695-D6C0-45C6-B07D-EB6AF5F28ACA}"/>
    <cellStyle name="Normal 174 5 16 7" xfId="25661" xr:uid="{84A5BEF1-285A-4892-9729-12F7479EE5DC}"/>
    <cellStyle name="Normal 174 5 17" xfId="2786" xr:uid="{55A02F3A-B886-49C2-AA75-8BDE81E9CD20}"/>
    <cellStyle name="Normal 174 5 17 2" xfId="2787" xr:uid="{E5E4A829-B8D7-4FBE-8F99-562531A2BC18}"/>
    <cellStyle name="Normal 174 5 17 2 2" xfId="2788" xr:uid="{7E541880-5E29-488E-B825-3AC98DF46F21}"/>
    <cellStyle name="Normal 174 5 17 2 2 2" xfId="2789" xr:uid="{9FE0AD95-66C9-48A2-AD15-A01A7516D13D}"/>
    <cellStyle name="Normal 174 5 17 2 2 2 2" xfId="20496" xr:uid="{6DEA9123-FE5A-4B5F-9D91-4D9E8D36D135}"/>
    <cellStyle name="Normal 174 5 17 2 2 2 2 2" xfId="30845" xr:uid="{FA92EE36-7754-4C90-989F-51CB9428F143}"/>
    <cellStyle name="Normal 174 5 17 2 2 2 3" xfId="25676" xr:uid="{A36E8BD7-C84B-4D34-BE2D-916F39368108}"/>
    <cellStyle name="Normal 174 5 17 2 2 3" xfId="2790" xr:uid="{D3CD6EE8-90BE-4E2E-9092-F883D1EA72A7}"/>
    <cellStyle name="Normal 174 5 17 2 2 3 2" xfId="20497" xr:uid="{10D2EA9A-7DD3-4BB4-A7EF-7481741DEA5F}"/>
    <cellStyle name="Normal 174 5 17 2 2 3 2 2" xfId="30846" xr:uid="{2FFC7E69-98A8-4CD3-80C4-AD8F266FFF37}"/>
    <cellStyle name="Normal 174 5 17 2 2 3 3" xfId="25677" xr:uid="{70E03EA6-AE66-4C95-8F9A-9F1E5ACD2BEE}"/>
    <cellStyle name="Normal 174 5 17 2 2 4" xfId="20495" xr:uid="{64601A4F-B778-4918-8561-EA31FA6E67E2}"/>
    <cellStyle name="Normal 174 5 17 2 2 4 2" xfId="30844" xr:uid="{8CC323A5-C4A7-4AC1-843C-592201623919}"/>
    <cellStyle name="Normal 174 5 17 2 2 5" xfId="25675" xr:uid="{2D53C73D-488F-4D3F-90D3-F177F522F3C6}"/>
    <cellStyle name="Normal 174 5 17 2 3" xfId="2791" xr:uid="{2FF7C48B-4995-46F9-8835-7D50C03659BA}"/>
    <cellStyle name="Normal 174 5 17 2 3 2" xfId="20498" xr:uid="{75FEE502-0E34-45DA-B3AA-E46E43F1EBAB}"/>
    <cellStyle name="Normal 174 5 17 2 3 2 2" xfId="30847" xr:uid="{F95902D8-8B6B-4E9B-B8A5-D71E49344F6F}"/>
    <cellStyle name="Normal 174 5 17 2 3 3" xfId="25678" xr:uid="{0A7D4460-4521-4882-81C0-E5364057FEFE}"/>
    <cellStyle name="Normal 174 5 17 2 4" xfId="2792" xr:uid="{131DD807-FFC4-4E66-BB56-498A4A8B14E5}"/>
    <cellStyle name="Normal 174 5 17 2 4 2" xfId="20499" xr:uid="{BF5D6CAB-D0ED-40DF-A358-D17E476382DF}"/>
    <cellStyle name="Normal 174 5 17 2 4 2 2" xfId="30848" xr:uid="{4E276C04-BFCF-45E5-8A96-7E2210D9F5BC}"/>
    <cellStyle name="Normal 174 5 17 2 4 3" xfId="25679" xr:uid="{AB0C418C-68B4-415D-B13A-D3917FFB9CB1}"/>
    <cellStyle name="Normal 174 5 17 2 5" xfId="20494" xr:uid="{4E5E64C3-ADF6-442E-B5F1-FC750751154C}"/>
    <cellStyle name="Normal 174 5 17 2 5 2" xfId="30843" xr:uid="{615061E8-0134-4D6B-B960-F492286B047D}"/>
    <cellStyle name="Normal 174 5 17 2 6" xfId="25674" xr:uid="{BF8653DA-15AB-4689-879B-F3D5C1924329}"/>
    <cellStyle name="Normal 174 5 17 3" xfId="2793" xr:uid="{6B7BD381-D669-402A-A7E4-1C20E2E1BBF9}"/>
    <cellStyle name="Normal 174 5 17 3 2" xfId="2794" xr:uid="{D167A3DF-C21F-4674-BCA9-89637C1D9788}"/>
    <cellStyle name="Normal 174 5 17 3 2 2" xfId="20501" xr:uid="{ECD31720-78A3-45F9-A131-B9C0E08CF8B2}"/>
    <cellStyle name="Normal 174 5 17 3 2 2 2" xfId="30850" xr:uid="{79E7B9D6-1637-4FCB-802F-D1D8D789F1AE}"/>
    <cellStyle name="Normal 174 5 17 3 2 3" xfId="25681" xr:uid="{5C171C78-B048-4396-8023-2E597A430A60}"/>
    <cellStyle name="Normal 174 5 17 3 3" xfId="2795" xr:uid="{02A5CB77-1FB9-4FC1-8421-96147E8FF8B0}"/>
    <cellStyle name="Normal 174 5 17 3 3 2" xfId="20502" xr:uid="{63676B36-9F41-4DAB-93AF-530D6C71D2CF}"/>
    <cellStyle name="Normal 174 5 17 3 3 2 2" xfId="30851" xr:uid="{E67BC6C7-EB40-49E4-9DD0-7C6D81E15AFB}"/>
    <cellStyle name="Normal 174 5 17 3 3 3" xfId="25682" xr:uid="{7C38F794-4699-478A-89CE-C66EDB187ED4}"/>
    <cellStyle name="Normal 174 5 17 3 4" xfId="20500" xr:uid="{36D45180-8148-4758-A660-36595F972819}"/>
    <cellStyle name="Normal 174 5 17 3 4 2" xfId="30849" xr:uid="{3F79B96A-C66E-480C-9D39-645989635A87}"/>
    <cellStyle name="Normal 174 5 17 3 5" xfId="25680" xr:uid="{E01497E9-9FAC-4CF9-896A-EEBAD76B4720}"/>
    <cellStyle name="Normal 174 5 17 4" xfId="2796" xr:uid="{FBFCFE21-535F-4552-9E6F-406D188F08FC}"/>
    <cellStyle name="Normal 174 5 17 4 2" xfId="20503" xr:uid="{611FA409-8E73-4197-B01C-81DB70840389}"/>
    <cellStyle name="Normal 174 5 17 4 2 2" xfId="30852" xr:uid="{930113AB-421D-42B6-AF63-D8248E447725}"/>
    <cellStyle name="Normal 174 5 17 4 3" xfId="25683" xr:uid="{44B97D25-3FB6-4FF2-8FE6-3A5BF0C693B7}"/>
    <cellStyle name="Normal 174 5 17 5" xfId="2797" xr:uid="{4073F995-8F98-4561-BF24-AD136CD78E2E}"/>
    <cellStyle name="Normal 174 5 17 5 2" xfId="20504" xr:uid="{80CEB075-1A45-4C25-8791-F85288967719}"/>
    <cellStyle name="Normal 174 5 17 5 2 2" xfId="30853" xr:uid="{7924CED5-809E-40D3-AFF4-B67D0C207C05}"/>
    <cellStyle name="Normal 174 5 17 5 3" xfId="25684" xr:uid="{63406835-A4D8-40E0-8DF4-412525F70AC9}"/>
    <cellStyle name="Normal 174 5 17 6" xfId="20493" xr:uid="{53A71FBA-E408-4B92-BAB7-C6714F99E0B9}"/>
    <cellStyle name="Normal 174 5 17 6 2" xfId="30842" xr:uid="{B50ECD54-E1D6-4532-8B6D-73F5ADF3380E}"/>
    <cellStyle name="Normal 174 5 17 7" xfId="25673" xr:uid="{93A02E75-9960-4B5C-AEC6-043EBD79E058}"/>
    <cellStyle name="Normal 174 5 18" xfId="2798" xr:uid="{133175C9-B1C3-4759-85A4-5CF102ECD050}"/>
    <cellStyle name="Normal 174 5 18 2" xfId="2799" xr:uid="{5EE17293-3605-4DFB-A460-8125534E4884}"/>
    <cellStyle name="Normal 174 5 18 2 2" xfId="2800" xr:uid="{2EE4D692-FD70-468D-8EA1-3F589E04A748}"/>
    <cellStyle name="Normal 174 5 18 2 2 2" xfId="2801" xr:uid="{F5F9C8A5-81A3-4676-B93F-1BB8375C79D6}"/>
    <cellStyle name="Normal 174 5 18 2 2 2 2" xfId="20508" xr:uid="{693ECFE6-511E-4B01-B5A6-D7D3602200B4}"/>
    <cellStyle name="Normal 174 5 18 2 2 2 2 2" xfId="30857" xr:uid="{230038E0-3452-46A9-82E7-AB99FB1D9DAC}"/>
    <cellStyle name="Normal 174 5 18 2 2 2 3" xfId="25688" xr:uid="{157123E4-74E6-4C80-95FA-6E7B6B9BF8D9}"/>
    <cellStyle name="Normal 174 5 18 2 2 3" xfId="2802" xr:uid="{8C6E54AB-EAFD-4CF9-B073-C13B3DBF5B75}"/>
    <cellStyle name="Normal 174 5 18 2 2 3 2" xfId="20509" xr:uid="{3B7C3DCA-C916-49C6-BA56-6D1874A62F87}"/>
    <cellStyle name="Normal 174 5 18 2 2 3 2 2" xfId="30858" xr:uid="{634B333C-B0A7-40D9-BC6A-A827506CBEDC}"/>
    <cellStyle name="Normal 174 5 18 2 2 3 3" xfId="25689" xr:uid="{C1782F7E-3053-4C67-94DA-EEFD1DF5E149}"/>
    <cellStyle name="Normal 174 5 18 2 2 4" xfId="20507" xr:uid="{C6441F12-AB5C-4F6C-9A46-3B4C6A9715B7}"/>
    <cellStyle name="Normal 174 5 18 2 2 4 2" xfId="30856" xr:uid="{9C7C5B3E-55DC-4B2A-BB92-67E1ADB1B673}"/>
    <cellStyle name="Normal 174 5 18 2 2 5" xfId="25687" xr:uid="{6A28FF35-B50C-433A-9E04-D5A92435AC1A}"/>
    <cellStyle name="Normal 174 5 18 2 3" xfId="2803" xr:uid="{3CBE3549-141E-4F39-9C66-B123D5060048}"/>
    <cellStyle name="Normal 174 5 18 2 3 2" xfId="20510" xr:uid="{B541CD30-055B-4190-A66A-CF016530A2A7}"/>
    <cellStyle name="Normal 174 5 18 2 3 2 2" xfId="30859" xr:uid="{71718616-4E9E-4803-97CD-885BF1D1D0CF}"/>
    <cellStyle name="Normal 174 5 18 2 3 3" xfId="25690" xr:uid="{1B4AFC07-6888-452A-9468-18EF2F6391F8}"/>
    <cellStyle name="Normal 174 5 18 2 4" xfId="2804" xr:uid="{F559F6CC-5F67-4AA6-BCD2-885F9E9DED32}"/>
    <cellStyle name="Normal 174 5 18 2 4 2" xfId="20511" xr:uid="{FB1ED80B-2D7C-4F00-A3AF-959E5C3E12D0}"/>
    <cellStyle name="Normal 174 5 18 2 4 2 2" xfId="30860" xr:uid="{78687A9B-B45A-469B-99F2-4BD50B7910B2}"/>
    <cellStyle name="Normal 174 5 18 2 4 3" xfId="25691" xr:uid="{EB5B7062-FA22-4AD2-85C3-99B2BF267A5A}"/>
    <cellStyle name="Normal 174 5 18 2 5" xfId="20506" xr:uid="{D7F3128E-0FD8-40F2-9AE0-4D16E0ACE088}"/>
    <cellStyle name="Normal 174 5 18 2 5 2" xfId="30855" xr:uid="{AA0EB2F3-C7EA-40DD-B783-1004E39E4637}"/>
    <cellStyle name="Normal 174 5 18 2 6" xfId="25686" xr:uid="{3B4914B3-5370-40D2-B220-C8E31780D82C}"/>
    <cellStyle name="Normal 174 5 18 3" xfId="2805" xr:uid="{1293B14F-BF79-4E7D-B6D7-280EBFA98058}"/>
    <cellStyle name="Normal 174 5 18 3 2" xfId="2806" xr:uid="{C1D8F7D9-6842-4E8E-8B6F-4855AE99EAEA}"/>
    <cellStyle name="Normal 174 5 18 3 2 2" xfId="20513" xr:uid="{ED7B4F69-0E4F-4BA0-92CE-F2AA2AD806F8}"/>
    <cellStyle name="Normal 174 5 18 3 2 2 2" xfId="30862" xr:uid="{4627121F-7E2F-48E1-8914-C61D766E7D41}"/>
    <cellStyle name="Normal 174 5 18 3 2 3" xfId="25693" xr:uid="{D2AD8C46-301F-4A51-9F9E-824010AE3759}"/>
    <cellStyle name="Normal 174 5 18 3 3" xfId="2807" xr:uid="{57C0EE06-203D-45E8-B653-BE380729DF8A}"/>
    <cellStyle name="Normal 174 5 18 3 3 2" xfId="20514" xr:uid="{8AF4BE35-4B57-4A49-A9DB-294F278FB06A}"/>
    <cellStyle name="Normal 174 5 18 3 3 2 2" xfId="30863" xr:uid="{42643B9F-AF6F-4CC4-9839-A3F9C5471217}"/>
    <cellStyle name="Normal 174 5 18 3 3 3" xfId="25694" xr:uid="{F1198ECB-7A9E-4380-896E-1B9CBD2F260F}"/>
    <cellStyle name="Normal 174 5 18 3 4" xfId="20512" xr:uid="{04040A3D-46D8-44CD-8EC4-3D20005A5F31}"/>
    <cellStyle name="Normal 174 5 18 3 4 2" xfId="30861" xr:uid="{DBD9C050-C9ED-42F6-B69B-10E6CC660622}"/>
    <cellStyle name="Normal 174 5 18 3 5" xfId="25692" xr:uid="{5498E286-B5EB-458A-AD0D-8F89CA4E740D}"/>
    <cellStyle name="Normal 174 5 18 4" xfId="2808" xr:uid="{F98593D0-5174-4994-B3B2-D398ED1A473B}"/>
    <cellStyle name="Normal 174 5 18 4 2" xfId="20515" xr:uid="{C589D83C-2FBC-4CE6-B789-FC5E0B027D2B}"/>
    <cellStyle name="Normal 174 5 18 4 2 2" xfId="30864" xr:uid="{36A31636-397A-4780-8C12-76B5302A2EB2}"/>
    <cellStyle name="Normal 174 5 18 4 3" xfId="25695" xr:uid="{DD00F8ED-EE5A-4F1E-BD40-BEFFB4DE6DD2}"/>
    <cellStyle name="Normal 174 5 18 5" xfId="2809" xr:uid="{BEBCB5B8-47CB-417D-8885-95376CEAD9DA}"/>
    <cellStyle name="Normal 174 5 18 5 2" xfId="20516" xr:uid="{E956C1F4-EB93-4CF2-A8BB-207102D59F74}"/>
    <cellStyle name="Normal 174 5 18 5 2 2" xfId="30865" xr:uid="{466EE780-0AD1-4B80-9C5B-4B400AA9F166}"/>
    <cellStyle name="Normal 174 5 18 5 3" xfId="25696" xr:uid="{CEA67E0D-6DD8-4D3E-8286-CDF5DFCF58EB}"/>
    <cellStyle name="Normal 174 5 18 6" xfId="20505" xr:uid="{08996A43-7AE5-4C0F-ABD4-FBDC2C031209}"/>
    <cellStyle name="Normal 174 5 18 6 2" xfId="30854" xr:uid="{237B4303-B8F6-41EA-A9AB-3E118A1F38FD}"/>
    <cellStyle name="Normal 174 5 18 7" xfId="25685" xr:uid="{6D883C5D-360F-429B-8BAF-2D3401BE81AD}"/>
    <cellStyle name="Normal 174 5 19" xfId="2810" xr:uid="{8D68D63F-D91D-4DE3-AEA7-BC99731D3B9B}"/>
    <cellStyle name="Normal 174 5 19 2" xfId="2811" xr:uid="{05419681-54EF-4267-81B0-27BA1BE5F1C5}"/>
    <cellStyle name="Normal 174 5 19 2 2" xfId="2812" xr:uid="{3BA124FB-57D7-4F7C-B7C5-DD898B8FC859}"/>
    <cellStyle name="Normal 174 5 19 2 2 2" xfId="2813" xr:uid="{7C2B13E2-9AFD-4C63-A596-64EB8E62729F}"/>
    <cellStyle name="Normal 174 5 19 2 2 2 2" xfId="20520" xr:uid="{472CDB33-BE4A-44B5-B63E-F450219A5CF8}"/>
    <cellStyle name="Normal 174 5 19 2 2 2 2 2" xfId="30869" xr:uid="{FCA2AE1A-59B7-40BE-974C-9A8904062E3B}"/>
    <cellStyle name="Normal 174 5 19 2 2 2 3" xfId="25700" xr:uid="{696BE2A3-D85E-4A43-B830-67E008CFAE72}"/>
    <cellStyle name="Normal 174 5 19 2 2 3" xfId="2814" xr:uid="{05E013B3-29EC-4F8A-AEB0-8A044B48CA19}"/>
    <cellStyle name="Normal 174 5 19 2 2 3 2" xfId="20521" xr:uid="{6534AB2E-746F-4CD2-9EB3-FEFAFD14FCC9}"/>
    <cellStyle name="Normal 174 5 19 2 2 3 2 2" xfId="30870" xr:uid="{19B0E83F-3AF1-4A5C-A5D9-3B22E39E916E}"/>
    <cellStyle name="Normal 174 5 19 2 2 3 3" xfId="25701" xr:uid="{8244C78A-F21D-4EB4-8EF9-9A077A82E4A5}"/>
    <cellStyle name="Normal 174 5 19 2 2 4" xfId="20519" xr:uid="{6D0560CA-14CF-4B90-9164-F3E92C80CB9D}"/>
    <cellStyle name="Normal 174 5 19 2 2 4 2" xfId="30868" xr:uid="{184CC834-9000-4B83-A270-1D43EAD6E8F5}"/>
    <cellStyle name="Normal 174 5 19 2 2 5" xfId="25699" xr:uid="{C4033C06-2101-4730-BEE5-9B2B8A01B2F5}"/>
    <cellStyle name="Normal 174 5 19 2 3" xfId="2815" xr:uid="{92A542CB-A904-4631-92BA-239DA92F586B}"/>
    <cellStyle name="Normal 174 5 19 2 3 2" xfId="20522" xr:uid="{70B01400-71C3-43E0-B875-2A2462B8C7E5}"/>
    <cellStyle name="Normal 174 5 19 2 3 2 2" xfId="30871" xr:uid="{0D4D3B03-AF87-4DB9-A6D8-7AF317251AF6}"/>
    <cellStyle name="Normal 174 5 19 2 3 3" xfId="25702" xr:uid="{6AF377C1-CCF1-43DB-98CB-9CCA684C2698}"/>
    <cellStyle name="Normal 174 5 19 2 4" xfId="2816" xr:uid="{DC3DE6B6-E892-4A75-B8B5-62F9D2BE398E}"/>
    <cellStyle name="Normal 174 5 19 2 4 2" xfId="20523" xr:uid="{EC3FAB02-CF55-4345-A5BC-AA386CD37709}"/>
    <cellStyle name="Normal 174 5 19 2 4 2 2" xfId="30872" xr:uid="{38BBBAF7-0264-46B9-A4B3-A82A001FC10F}"/>
    <cellStyle name="Normal 174 5 19 2 4 3" xfId="25703" xr:uid="{A9A85743-4847-46DF-84F6-B1D537809704}"/>
    <cellStyle name="Normal 174 5 19 2 5" xfId="20518" xr:uid="{81F64627-3BF8-40AD-883C-4587F9520899}"/>
    <cellStyle name="Normal 174 5 19 2 5 2" xfId="30867" xr:uid="{344B7C2E-70E3-4E34-A798-7A91E83EC552}"/>
    <cellStyle name="Normal 174 5 19 2 6" xfId="25698" xr:uid="{8108AD5B-2800-49F6-B6BE-076221C12054}"/>
    <cellStyle name="Normal 174 5 19 3" xfId="2817" xr:uid="{19E3BD44-DB02-4419-BCA1-FFD72E5A8CBA}"/>
    <cellStyle name="Normal 174 5 19 3 2" xfId="2818" xr:uid="{DC543CED-451E-4506-92F1-708BADF59D51}"/>
    <cellStyle name="Normal 174 5 19 3 2 2" xfId="20525" xr:uid="{17E96288-F5AC-4644-9E04-6C3048E51928}"/>
    <cellStyle name="Normal 174 5 19 3 2 2 2" xfId="30874" xr:uid="{A54629BC-6C42-4511-8F01-ADC212A525AF}"/>
    <cellStyle name="Normal 174 5 19 3 2 3" xfId="25705" xr:uid="{491BB214-929E-4ADE-A133-7486BB3794F7}"/>
    <cellStyle name="Normal 174 5 19 3 3" xfId="2819" xr:uid="{D51D56B9-E055-44B7-88B6-EB0586CF9A4F}"/>
    <cellStyle name="Normal 174 5 19 3 3 2" xfId="20526" xr:uid="{2DF15DEB-2F2A-470E-AC7D-4C37898507E4}"/>
    <cellStyle name="Normal 174 5 19 3 3 2 2" xfId="30875" xr:uid="{6810C0C6-58C7-4467-AD1F-67295E096F89}"/>
    <cellStyle name="Normal 174 5 19 3 3 3" xfId="25706" xr:uid="{8EF5E25D-CCA9-4172-B733-CB6F678AC372}"/>
    <cellStyle name="Normal 174 5 19 3 4" xfId="20524" xr:uid="{1A8AAC23-6210-4F85-9496-312CF4F7660A}"/>
    <cellStyle name="Normal 174 5 19 3 4 2" xfId="30873" xr:uid="{2CECBCC7-9E3A-4A2D-A81A-75D8376B7288}"/>
    <cellStyle name="Normal 174 5 19 3 5" xfId="25704" xr:uid="{9DE52790-2BC8-4776-A939-19CE5033BF84}"/>
    <cellStyle name="Normal 174 5 19 4" xfId="2820" xr:uid="{8D511C2F-E586-4E17-9901-30F0812D561D}"/>
    <cellStyle name="Normal 174 5 19 4 2" xfId="20527" xr:uid="{3645B40F-2E36-42E0-8F4C-8C26426537B2}"/>
    <cellStyle name="Normal 174 5 19 4 2 2" xfId="30876" xr:uid="{D5661DA7-8B2C-49A1-8EE7-019AEE5AAE44}"/>
    <cellStyle name="Normal 174 5 19 4 3" xfId="25707" xr:uid="{84EE32D6-7163-473C-B415-1415C2FF1B47}"/>
    <cellStyle name="Normal 174 5 19 5" xfId="2821" xr:uid="{8E855C61-CC9A-4382-B4DF-D15DE9CD639E}"/>
    <cellStyle name="Normal 174 5 19 5 2" xfId="20528" xr:uid="{5665725D-8139-4672-97C2-7AE02054EC28}"/>
    <cellStyle name="Normal 174 5 19 5 2 2" xfId="30877" xr:uid="{8CA20506-DC9D-48BD-B431-CDE8A9577780}"/>
    <cellStyle name="Normal 174 5 19 5 3" xfId="25708" xr:uid="{EBA2016A-29AC-43A6-83F4-E4DEFAAF30D4}"/>
    <cellStyle name="Normal 174 5 19 6" xfId="20517" xr:uid="{7D8DBABF-BB74-4B26-A26B-5606EEBDB4DE}"/>
    <cellStyle name="Normal 174 5 19 6 2" xfId="30866" xr:uid="{340DF3B7-73D7-4072-8C1A-DC41D74C5BEE}"/>
    <cellStyle name="Normal 174 5 19 7" xfId="25697" xr:uid="{27F557D4-49D6-4E3E-90CC-6795F110E035}"/>
    <cellStyle name="Normal 174 5 2" xfId="2822" xr:uid="{28962E9F-D09C-4A15-939B-DA897AC4BF9D}"/>
    <cellStyle name="Normal 174 5 2 2" xfId="2823" xr:uid="{26E89485-DD58-4C11-9C4A-084D26E3E63C}"/>
    <cellStyle name="Normal 174 5 2 2 2" xfId="2824" xr:uid="{446972FF-7AAB-47B5-B95D-84A62675778E}"/>
    <cellStyle name="Normal 174 5 2 2 2 2" xfId="2825" xr:uid="{1EF06B76-25A3-41A9-BE24-8019C13AC861}"/>
    <cellStyle name="Normal 174 5 2 2 2 2 2" xfId="20532" xr:uid="{F0E07358-A47E-4681-95CE-A32F0D19C50D}"/>
    <cellStyle name="Normal 174 5 2 2 2 2 2 2" xfId="30881" xr:uid="{6B8632EF-ADD7-412B-813C-B93B0B27DDBD}"/>
    <cellStyle name="Normal 174 5 2 2 2 2 3" xfId="25712" xr:uid="{129EF0C9-6D4B-4BE4-813A-4D3262E44679}"/>
    <cellStyle name="Normal 174 5 2 2 2 3" xfId="2826" xr:uid="{88181FB8-8872-4170-AE33-08B8B0A182EF}"/>
    <cellStyle name="Normal 174 5 2 2 2 3 2" xfId="20533" xr:uid="{746823A1-7928-45AE-A5C3-EF5FF8064824}"/>
    <cellStyle name="Normal 174 5 2 2 2 3 2 2" xfId="30882" xr:uid="{BF845472-FD03-4AD6-A0B9-18DCEA7B7D94}"/>
    <cellStyle name="Normal 174 5 2 2 2 3 3" xfId="25713" xr:uid="{3C7BB06B-9887-47E0-972F-4744BD62BC0C}"/>
    <cellStyle name="Normal 174 5 2 2 2 4" xfId="20531" xr:uid="{F787E734-767F-492D-94E2-93A965B5D532}"/>
    <cellStyle name="Normal 174 5 2 2 2 4 2" xfId="30880" xr:uid="{8408FCBB-F782-405A-B46D-1F00A31CCFCE}"/>
    <cellStyle name="Normal 174 5 2 2 2 5" xfId="25711" xr:uid="{BDD4239C-4D5B-439E-ADE6-233D8983D051}"/>
    <cellStyle name="Normal 174 5 2 2 3" xfId="2827" xr:uid="{0D729A00-3AE5-4B3F-8BAA-46AE66B1EEA8}"/>
    <cellStyle name="Normal 174 5 2 2 3 2" xfId="20534" xr:uid="{E5BDDC36-8B41-4410-A9BA-549E75E688EB}"/>
    <cellStyle name="Normal 174 5 2 2 3 2 2" xfId="30883" xr:uid="{724D7B86-065B-4E87-8CA3-1CF74412BCE4}"/>
    <cellStyle name="Normal 174 5 2 2 3 3" xfId="25714" xr:uid="{DC132841-7EC2-4DF4-879F-D685F3D356E3}"/>
    <cellStyle name="Normal 174 5 2 2 4" xfId="2828" xr:uid="{B5BF6837-FA69-4CA8-86B7-41A95853DAFF}"/>
    <cellStyle name="Normal 174 5 2 2 4 2" xfId="20535" xr:uid="{9F1199D8-74B8-4750-A1AF-C554681D6CAE}"/>
    <cellStyle name="Normal 174 5 2 2 4 2 2" xfId="30884" xr:uid="{90429577-E25B-4856-A806-EC60C1CAC38A}"/>
    <cellStyle name="Normal 174 5 2 2 4 3" xfId="25715" xr:uid="{0FC462F9-DB89-4248-BC87-5FD23E062619}"/>
    <cellStyle name="Normal 174 5 2 2 5" xfId="20530" xr:uid="{5D20539E-FAC8-4DAB-B220-C749BB491AD6}"/>
    <cellStyle name="Normal 174 5 2 2 5 2" xfId="30879" xr:uid="{67BFD8AA-5100-4F76-92EB-16870836E0B8}"/>
    <cellStyle name="Normal 174 5 2 2 6" xfId="25710" xr:uid="{15D107CC-9A6C-4FF8-BDBD-0DB80370F48F}"/>
    <cellStyle name="Normal 174 5 2 3" xfId="2829" xr:uid="{4531E940-71DA-4E49-B8C9-C4375F5DF699}"/>
    <cellStyle name="Normal 174 5 2 3 2" xfId="2830" xr:uid="{6F9684E2-D254-4F65-A5A7-E9804E1DEBA4}"/>
    <cellStyle name="Normal 174 5 2 3 2 2" xfId="20537" xr:uid="{4B914EAE-5A13-4B16-8094-0839692F1737}"/>
    <cellStyle name="Normal 174 5 2 3 2 2 2" xfId="30886" xr:uid="{35E401EF-C096-4D59-A06E-D01013F5B911}"/>
    <cellStyle name="Normal 174 5 2 3 2 3" xfId="25717" xr:uid="{E64B0352-A82C-4211-B5EF-3F30F57753B4}"/>
    <cellStyle name="Normal 174 5 2 3 3" xfId="2831" xr:uid="{2600E89D-FD90-4359-8D69-131F10B42406}"/>
    <cellStyle name="Normal 174 5 2 3 3 2" xfId="20538" xr:uid="{7CEE6570-36D9-4B7B-A061-034B2FB20640}"/>
    <cellStyle name="Normal 174 5 2 3 3 2 2" xfId="30887" xr:uid="{0426D3A9-BDAE-434B-9F09-DED456833149}"/>
    <cellStyle name="Normal 174 5 2 3 3 3" xfId="25718" xr:uid="{8502511A-A241-4D47-BE17-4AB2D324F633}"/>
    <cellStyle name="Normal 174 5 2 3 4" xfId="20536" xr:uid="{290D2815-70F0-4374-A8BA-0F3C1685E52A}"/>
    <cellStyle name="Normal 174 5 2 3 4 2" xfId="30885" xr:uid="{A0270E17-ED31-4AC1-BF78-FB2464018258}"/>
    <cellStyle name="Normal 174 5 2 3 5" xfId="25716" xr:uid="{482F68E5-FC1C-426F-8E56-9424B1B11CCB}"/>
    <cellStyle name="Normal 174 5 2 4" xfId="2832" xr:uid="{D1BE42C8-C4AF-44AC-A446-4229B8E9151D}"/>
    <cellStyle name="Normal 174 5 2 4 2" xfId="20539" xr:uid="{A764590D-4367-4EB6-9181-64E31229A94B}"/>
    <cellStyle name="Normal 174 5 2 4 2 2" xfId="30888" xr:uid="{7FA39AEF-9B34-48B6-9872-8D485D0659A2}"/>
    <cellStyle name="Normal 174 5 2 4 3" xfId="25719" xr:uid="{8616E136-B90E-4CE0-98F7-ADA597FC36E7}"/>
    <cellStyle name="Normal 174 5 2 5" xfId="2833" xr:uid="{E19126C0-858E-457F-A013-9B55160B3EB5}"/>
    <cellStyle name="Normal 174 5 2 5 2" xfId="20540" xr:uid="{C0F42595-6FFD-4DE3-A2BC-C862A945BF7C}"/>
    <cellStyle name="Normal 174 5 2 5 2 2" xfId="30889" xr:uid="{A496F480-5423-4535-B6F3-62D5CAAE116C}"/>
    <cellStyle name="Normal 174 5 2 5 3" xfId="25720" xr:uid="{A546CE27-2D4F-438F-9110-A03DEF7AFB68}"/>
    <cellStyle name="Normal 174 5 2 6" xfId="20529" xr:uid="{BB800A5F-8A38-467D-99C6-920BD3A41AAA}"/>
    <cellStyle name="Normal 174 5 2 6 2" xfId="30878" xr:uid="{ABFEC3DC-B25A-4BBE-8A8E-0306F3EF0CB9}"/>
    <cellStyle name="Normal 174 5 2 7" xfId="25709" xr:uid="{AF6E3635-0B18-4CE8-B45D-05D8631F3D0B}"/>
    <cellStyle name="Normal 174 5 20" xfId="2834" xr:uid="{C3AA4EE8-1124-497C-BD2F-CC290068119F}"/>
    <cellStyle name="Normal 174 5 20 2" xfId="2835" xr:uid="{24D10F18-3889-4765-BBFA-B8E37DEA9F39}"/>
    <cellStyle name="Normal 174 5 20 2 2" xfId="2836" xr:uid="{A48D8D0D-E011-4E21-856C-1F70B840EE66}"/>
    <cellStyle name="Normal 174 5 20 2 2 2" xfId="20543" xr:uid="{EDFFCB1C-0BF5-4EFA-890A-7FC73D1CAE91}"/>
    <cellStyle name="Normal 174 5 20 2 2 2 2" xfId="30892" xr:uid="{3E516D1C-029D-46EE-AE47-FD795F46183F}"/>
    <cellStyle name="Normal 174 5 20 2 2 3" xfId="25723" xr:uid="{8E5D9E20-879A-4AB2-8978-2D76542AA7C6}"/>
    <cellStyle name="Normal 174 5 20 2 3" xfId="2837" xr:uid="{96542656-F62C-4DF6-8F8E-966DF728E1B6}"/>
    <cellStyle name="Normal 174 5 20 2 3 2" xfId="20544" xr:uid="{DD17F0D5-4BB0-4F0D-9681-E6A5A028D708}"/>
    <cellStyle name="Normal 174 5 20 2 3 2 2" xfId="30893" xr:uid="{AA1DC453-1E65-4922-9804-59CE7EB81D78}"/>
    <cellStyle name="Normal 174 5 20 2 3 3" xfId="25724" xr:uid="{88CCC8A3-4388-4F8B-9E9A-7E08A7BD7997}"/>
    <cellStyle name="Normal 174 5 20 2 4" xfId="20542" xr:uid="{7AE331B2-C6C4-4BC1-A4C6-1F6808F7685F}"/>
    <cellStyle name="Normal 174 5 20 2 4 2" xfId="30891" xr:uid="{136742BE-9D91-465F-8678-6207D7750A28}"/>
    <cellStyle name="Normal 174 5 20 2 5" xfId="25722" xr:uid="{561F12FD-5AB7-40B3-9EF8-2CD7A4410531}"/>
    <cellStyle name="Normal 174 5 20 3" xfId="2838" xr:uid="{F03A9FAD-7C11-49E8-A1C3-EE91B03DE712}"/>
    <cellStyle name="Normal 174 5 20 3 2" xfId="20545" xr:uid="{80B0A6E2-AD50-4B40-801B-B41F16F8C730}"/>
    <cellStyle name="Normal 174 5 20 3 2 2" xfId="30894" xr:uid="{B93041A0-48FB-4D88-9427-2E44D8A6AE62}"/>
    <cellStyle name="Normal 174 5 20 3 3" xfId="25725" xr:uid="{BA14FA93-0F7B-4232-AD77-220796D56FCB}"/>
    <cellStyle name="Normal 174 5 20 4" xfId="2839" xr:uid="{EA12B247-0923-4E28-9AAB-63DE8B67D01C}"/>
    <cellStyle name="Normal 174 5 20 4 2" xfId="20546" xr:uid="{D639612F-C839-437E-8CA2-00876BA17CF0}"/>
    <cellStyle name="Normal 174 5 20 4 2 2" xfId="30895" xr:uid="{80970CEC-DC45-4666-82D0-7D85B37462D2}"/>
    <cellStyle name="Normal 174 5 20 4 3" xfId="25726" xr:uid="{8075B665-FEBA-4D75-8007-4D790E3F34A3}"/>
    <cellStyle name="Normal 174 5 20 5" xfId="20541" xr:uid="{C2B870CA-8424-4C54-B661-FE2446BF5A5B}"/>
    <cellStyle name="Normal 174 5 20 5 2" xfId="30890" xr:uid="{6EDB492B-7AB9-47CD-9815-F132F023EDD9}"/>
    <cellStyle name="Normal 174 5 20 6" xfId="25721" xr:uid="{572EAC97-399A-4036-A98D-90012C4333AE}"/>
    <cellStyle name="Normal 174 5 21" xfId="2840" xr:uid="{F34755C5-826D-4BA5-A031-6E521302EEAF}"/>
    <cellStyle name="Normal 174 5 21 2" xfId="2841" xr:uid="{4FA09670-B49E-47B0-9FF9-1DAB6A94B87D}"/>
    <cellStyle name="Normal 174 5 21 2 2" xfId="20548" xr:uid="{8CF7876C-A24F-453A-B10B-DBAD6B0006AC}"/>
    <cellStyle name="Normal 174 5 21 2 2 2" xfId="30897" xr:uid="{EA1D496D-240B-42BC-AAEE-05C9091D9B5B}"/>
    <cellStyle name="Normal 174 5 21 2 3" xfId="25728" xr:uid="{2B8A6F85-DEA1-4E35-8AA5-D4943B804735}"/>
    <cellStyle name="Normal 174 5 21 3" xfId="2842" xr:uid="{6AEA64A2-C056-4AC6-8B91-3CA67B41BDD7}"/>
    <cellStyle name="Normal 174 5 21 3 2" xfId="20549" xr:uid="{DED1C3ED-A413-41BC-BA74-EB006A3F4A39}"/>
    <cellStyle name="Normal 174 5 21 3 2 2" xfId="30898" xr:uid="{5E678980-82EE-48CB-8C00-8168AA8783D3}"/>
    <cellStyle name="Normal 174 5 21 3 3" xfId="25729" xr:uid="{B9F8FCF1-9DF2-4076-AFE0-33B1B8FD7F56}"/>
    <cellStyle name="Normal 174 5 21 4" xfId="20547" xr:uid="{2ED50F6D-F218-4DAD-995C-55EFA05D667B}"/>
    <cellStyle name="Normal 174 5 21 4 2" xfId="30896" xr:uid="{F469B683-E426-49E6-A8AC-D5BBFC6A1F86}"/>
    <cellStyle name="Normal 174 5 21 5" xfId="25727" xr:uid="{A3C8B99D-0489-4D21-B76F-5A41FFFB93CB}"/>
    <cellStyle name="Normal 174 5 22" xfId="2843" xr:uid="{E987D072-6B55-452F-9B69-D7CDF57C23B1}"/>
    <cellStyle name="Normal 174 5 22 2" xfId="20550" xr:uid="{15529B86-CBB0-4937-86DF-E30CB6B4F211}"/>
    <cellStyle name="Normal 174 5 22 2 2" xfId="30899" xr:uid="{B08EF0AB-C46A-4417-8F84-D419B61596EE}"/>
    <cellStyle name="Normal 174 5 22 3" xfId="25730" xr:uid="{08D4994A-8802-437E-B33D-1FAC2006F9AA}"/>
    <cellStyle name="Normal 174 5 23" xfId="2844" xr:uid="{0ED52CCA-E5F3-49F3-B05B-7F242B3193DD}"/>
    <cellStyle name="Normal 174 5 23 2" xfId="20551" xr:uid="{61021442-3FEC-4DAF-93DF-08D4C568C624}"/>
    <cellStyle name="Normal 174 5 23 2 2" xfId="30900" xr:uid="{16C96956-DAA7-4000-80B9-36CFE8EAE22D}"/>
    <cellStyle name="Normal 174 5 23 3" xfId="25731" xr:uid="{00D415FE-761B-4064-BA01-2CC89EDF0A23}"/>
    <cellStyle name="Normal 174 5 24" xfId="20408" xr:uid="{9A45CEBD-5025-488A-B7CD-22C567976C69}"/>
    <cellStyle name="Normal 174 5 24 2" xfId="30757" xr:uid="{85D513A7-32C1-4E54-9A5E-B3790FAE601E}"/>
    <cellStyle name="Normal 174 5 25" xfId="25588" xr:uid="{B86D6E6F-2704-4245-900A-68D9C08BE24A}"/>
    <cellStyle name="Normal 174 5 3" xfId="2845" xr:uid="{28B221C5-5EBB-49E1-999D-41F1395CD548}"/>
    <cellStyle name="Normal 174 5 3 2" xfId="2846" xr:uid="{F0A3E5F4-5C18-49FF-A305-78C0125DCD88}"/>
    <cellStyle name="Normal 174 5 3 2 2" xfId="2847" xr:uid="{9FBC631D-EE8A-4B20-AF5F-0AD64AA857EA}"/>
    <cellStyle name="Normal 174 5 3 2 2 2" xfId="2848" xr:uid="{0299DFE8-EC45-49E0-97A7-D9BACAA64979}"/>
    <cellStyle name="Normal 174 5 3 2 2 2 2" xfId="20555" xr:uid="{0EAEAFE3-7644-42F3-9A3D-B8CA9B6A321C}"/>
    <cellStyle name="Normal 174 5 3 2 2 2 2 2" xfId="30904" xr:uid="{7368120D-4143-4D0C-BA8A-DEB0518B1667}"/>
    <cellStyle name="Normal 174 5 3 2 2 2 3" xfId="25735" xr:uid="{1A4AFA8C-4990-48A6-833F-792A2D95E4AD}"/>
    <cellStyle name="Normal 174 5 3 2 2 3" xfId="2849" xr:uid="{4BCF82BC-CDAC-4AB4-ADA4-F67EB67F907B}"/>
    <cellStyle name="Normal 174 5 3 2 2 3 2" xfId="20556" xr:uid="{296F6871-E86B-4AD7-A968-EDD14B014D41}"/>
    <cellStyle name="Normal 174 5 3 2 2 3 2 2" xfId="30905" xr:uid="{DBF70768-8BC2-4C10-965C-220ACC8A5DA7}"/>
    <cellStyle name="Normal 174 5 3 2 2 3 3" xfId="25736" xr:uid="{A341E057-E650-4330-BD00-585D7700613B}"/>
    <cellStyle name="Normal 174 5 3 2 2 4" xfId="20554" xr:uid="{B30FA627-CD55-477B-88B8-988C47B5E1D8}"/>
    <cellStyle name="Normal 174 5 3 2 2 4 2" xfId="30903" xr:uid="{932C544D-F551-4071-957C-D5B23DB8846E}"/>
    <cellStyle name="Normal 174 5 3 2 2 5" xfId="25734" xr:uid="{FAA8288D-E0A1-4AF1-974F-8CBBF45D2608}"/>
    <cellStyle name="Normal 174 5 3 2 3" xfId="2850" xr:uid="{DEBE1DC8-9F81-418D-9941-3B4F71B8B399}"/>
    <cellStyle name="Normal 174 5 3 2 3 2" xfId="20557" xr:uid="{FA7D39A7-18C9-47A9-87D2-E68EB1BF4B71}"/>
    <cellStyle name="Normal 174 5 3 2 3 2 2" xfId="30906" xr:uid="{CAC0838B-ACD6-4E9F-81ED-0DCADBBCB3FD}"/>
    <cellStyle name="Normal 174 5 3 2 3 3" xfId="25737" xr:uid="{E4691092-4E8C-42CF-AB41-BDFA8115DF6A}"/>
    <cellStyle name="Normal 174 5 3 2 4" xfId="2851" xr:uid="{EC5088AA-FC61-4504-BE85-B52B0A35D9DF}"/>
    <cellStyle name="Normal 174 5 3 2 4 2" xfId="20558" xr:uid="{35EC7685-8B13-4D88-9D27-442BC1C290FF}"/>
    <cellStyle name="Normal 174 5 3 2 4 2 2" xfId="30907" xr:uid="{B13C0C3F-5C8F-4E12-BBD0-4B8DEF927AA2}"/>
    <cellStyle name="Normal 174 5 3 2 4 3" xfId="25738" xr:uid="{C4BB10C5-21E3-419A-BEF4-43BE64380476}"/>
    <cellStyle name="Normal 174 5 3 2 5" xfId="20553" xr:uid="{878DD009-E94F-426B-8751-2307CF0136F3}"/>
    <cellStyle name="Normal 174 5 3 2 5 2" xfId="30902" xr:uid="{E6EEDA4A-2124-4C59-BD47-4C73448D9404}"/>
    <cellStyle name="Normal 174 5 3 2 6" xfId="25733" xr:uid="{F3CABB7B-0AE6-427A-92C9-C6E6E92C9247}"/>
    <cellStyle name="Normal 174 5 3 3" xfId="2852" xr:uid="{7145214F-454E-4A31-94D1-1F345B9128B9}"/>
    <cellStyle name="Normal 174 5 3 3 2" xfId="2853" xr:uid="{E7B8A020-7E7A-4B00-8512-AD8F3FB5E477}"/>
    <cellStyle name="Normal 174 5 3 3 2 2" xfId="20560" xr:uid="{E668B402-ADC8-4987-964F-A15B98D8AFCA}"/>
    <cellStyle name="Normal 174 5 3 3 2 2 2" xfId="30909" xr:uid="{C84B7A21-1BF4-4F13-992A-62F06880A754}"/>
    <cellStyle name="Normal 174 5 3 3 2 3" xfId="25740" xr:uid="{7865761F-AF9A-47E0-83F2-83488A80B63B}"/>
    <cellStyle name="Normal 174 5 3 3 3" xfId="2854" xr:uid="{86F7A1CC-CAB2-47D2-82C2-9260BAF20E41}"/>
    <cellStyle name="Normal 174 5 3 3 3 2" xfId="20561" xr:uid="{35E7DFB7-440F-4365-AB9B-C40D70CBCB13}"/>
    <cellStyle name="Normal 174 5 3 3 3 2 2" xfId="30910" xr:uid="{F919BC79-E639-4515-847E-5749F7542213}"/>
    <cellStyle name="Normal 174 5 3 3 3 3" xfId="25741" xr:uid="{C89FABB6-C430-402B-9007-176D03800FCF}"/>
    <cellStyle name="Normal 174 5 3 3 4" xfId="20559" xr:uid="{045085E5-B750-42A9-8F85-BD6B964D57EE}"/>
    <cellStyle name="Normal 174 5 3 3 4 2" xfId="30908" xr:uid="{676A8494-F138-4BA9-9938-ECEE7FDAFBDC}"/>
    <cellStyle name="Normal 174 5 3 3 5" xfId="25739" xr:uid="{5988CFE4-FE22-4FB7-9EA0-208DE0D23D79}"/>
    <cellStyle name="Normal 174 5 3 4" xfId="2855" xr:uid="{CEA73340-6FDC-4139-9153-27EBC22A0DBC}"/>
    <cellStyle name="Normal 174 5 3 4 2" xfId="20562" xr:uid="{DF1C9FFA-3763-4789-82CD-948D90D434CF}"/>
    <cellStyle name="Normal 174 5 3 4 2 2" xfId="30911" xr:uid="{9030ED37-1E8C-4DC7-A7E3-C6349E389B40}"/>
    <cellStyle name="Normal 174 5 3 4 3" xfId="25742" xr:uid="{6649E662-8B54-46BD-B5DB-B914B0DDB380}"/>
    <cellStyle name="Normal 174 5 3 5" xfId="2856" xr:uid="{F9FCB0DF-B31F-4E52-93E0-6451DA25F267}"/>
    <cellStyle name="Normal 174 5 3 5 2" xfId="20563" xr:uid="{CDD55D7E-B429-495F-9A65-7889ED61D975}"/>
    <cellStyle name="Normal 174 5 3 5 2 2" xfId="30912" xr:uid="{4F2375D0-C7D0-4275-9F93-DF1BD5344A70}"/>
    <cellStyle name="Normal 174 5 3 5 3" xfId="25743" xr:uid="{1A87C9CE-5A75-4BD6-8940-923103FBF8C9}"/>
    <cellStyle name="Normal 174 5 3 6" xfId="20552" xr:uid="{1B849516-676C-49CB-AB9A-D2B5909C6DD4}"/>
    <cellStyle name="Normal 174 5 3 6 2" xfId="30901" xr:uid="{3855A360-E4FE-42F2-B4A5-0CE5CCA4CD88}"/>
    <cellStyle name="Normal 174 5 3 7" xfId="25732" xr:uid="{1641055D-3C3C-4341-A1F5-0BDEDA7C8FEC}"/>
    <cellStyle name="Normal 174 5 4" xfId="2857" xr:uid="{894A0850-BCBB-4177-BEF0-C20B65DA86DD}"/>
    <cellStyle name="Normal 174 5 4 2" xfId="2858" xr:uid="{A1C914D0-6521-4D54-A3DB-3B7434C3E927}"/>
    <cellStyle name="Normal 174 5 4 2 2" xfId="2859" xr:uid="{6790DC3B-017A-4A2E-A091-B30ACB3B717B}"/>
    <cellStyle name="Normal 174 5 4 2 2 2" xfId="2860" xr:uid="{679EA2C6-E8B6-401D-9B2D-BD77C68574E7}"/>
    <cellStyle name="Normal 174 5 4 2 2 2 2" xfId="20567" xr:uid="{AB3F3D98-AEE9-42B0-B6CB-7E290EE0983B}"/>
    <cellStyle name="Normal 174 5 4 2 2 2 2 2" xfId="30916" xr:uid="{79C3D0F6-C158-4D15-BA16-95398FB57F8D}"/>
    <cellStyle name="Normal 174 5 4 2 2 2 3" xfId="25747" xr:uid="{8A34EFA4-886F-45D7-A3D5-7C13CACFFF57}"/>
    <cellStyle name="Normal 174 5 4 2 2 3" xfId="2861" xr:uid="{730C25F7-6581-4066-BA07-D1EE57F06F8C}"/>
    <cellStyle name="Normal 174 5 4 2 2 3 2" xfId="20568" xr:uid="{0D1F6F5C-FC8D-448F-AE13-A912277E2D1C}"/>
    <cellStyle name="Normal 174 5 4 2 2 3 2 2" xfId="30917" xr:uid="{37CACF67-A20A-48ED-84CF-19021A858A9D}"/>
    <cellStyle name="Normal 174 5 4 2 2 3 3" xfId="25748" xr:uid="{CEE19428-99B7-4916-9CE0-81616D13FF07}"/>
    <cellStyle name="Normal 174 5 4 2 2 4" xfId="20566" xr:uid="{B93EF0AB-514C-482E-BF03-436882256503}"/>
    <cellStyle name="Normal 174 5 4 2 2 4 2" xfId="30915" xr:uid="{C895F406-29DC-4281-8A22-BD0332B0C369}"/>
    <cellStyle name="Normal 174 5 4 2 2 5" xfId="25746" xr:uid="{D6453BFE-3BB5-4399-8155-A7441072D35D}"/>
    <cellStyle name="Normal 174 5 4 2 3" xfId="2862" xr:uid="{FD67F555-B424-4438-BE32-143F2919BBED}"/>
    <cellStyle name="Normal 174 5 4 2 3 2" xfId="20569" xr:uid="{1C04DE4E-D339-4919-91E4-7FD3B876F9FE}"/>
    <cellStyle name="Normal 174 5 4 2 3 2 2" xfId="30918" xr:uid="{A4D2F5F8-031B-474B-B331-DA5B928D64FF}"/>
    <cellStyle name="Normal 174 5 4 2 3 3" xfId="25749" xr:uid="{23F4A85A-E150-4235-B378-F642F1C688F0}"/>
    <cellStyle name="Normal 174 5 4 2 4" xfId="2863" xr:uid="{07CC5B7E-FAF1-46A8-A6B6-801B0665403B}"/>
    <cellStyle name="Normal 174 5 4 2 4 2" xfId="20570" xr:uid="{8270E40D-7614-4867-A562-97A6B14EAE04}"/>
    <cellStyle name="Normal 174 5 4 2 4 2 2" xfId="30919" xr:uid="{D31E134B-1A03-4864-9C45-765905A7B35F}"/>
    <cellStyle name="Normal 174 5 4 2 4 3" xfId="25750" xr:uid="{1AF589FA-CD3F-4313-B948-4F9A1C5218D9}"/>
    <cellStyle name="Normal 174 5 4 2 5" xfId="20565" xr:uid="{CAA15DC6-D5F6-4964-BDD5-1E60DE75825D}"/>
    <cellStyle name="Normal 174 5 4 2 5 2" xfId="30914" xr:uid="{F341D05A-E31C-4857-B308-6EA9DA49E7B1}"/>
    <cellStyle name="Normal 174 5 4 2 6" xfId="25745" xr:uid="{077E2B92-D326-47AE-BAF3-CFDC3CD55F95}"/>
    <cellStyle name="Normal 174 5 4 3" xfId="2864" xr:uid="{08FC8DC3-9A4C-44AA-ADCA-E088970EAB10}"/>
    <cellStyle name="Normal 174 5 4 3 2" xfId="2865" xr:uid="{928BF355-98C5-437A-97FA-87843024FDD2}"/>
    <cellStyle name="Normal 174 5 4 3 2 2" xfId="20572" xr:uid="{5F205BB5-B105-44F1-BD8B-12B13B50003D}"/>
    <cellStyle name="Normal 174 5 4 3 2 2 2" xfId="30921" xr:uid="{6B2BEEDD-A340-4ED7-9DA2-6198CC7B2024}"/>
    <cellStyle name="Normal 174 5 4 3 2 3" xfId="25752" xr:uid="{15927A8B-C35E-48BA-A974-1DB72C3B6E8F}"/>
    <cellStyle name="Normal 174 5 4 3 3" xfId="2866" xr:uid="{40FA17C9-1B90-42D7-9683-00540BA4A47B}"/>
    <cellStyle name="Normal 174 5 4 3 3 2" xfId="20573" xr:uid="{B0C6DAF0-E155-4449-8B3B-08567D01473F}"/>
    <cellStyle name="Normal 174 5 4 3 3 2 2" xfId="30922" xr:uid="{7A971620-4EA4-4380-8580-4DB5F7D3E5EF}"/>
    <cellStyle name="Normal 174 5 4 3 3 3" xfId="25753" xr:uid="{9FFE88EE-66A4-4AAB-8C99-802D307733C4}"/>
    <cellStyle name="Normal 174 5 4 3 4" xfId="20571" xr:uid="{9656EEEA-8A33-42B1-9AF2-9319FE83D966}"/>
    <cellStyle name="Normal 174 5 4 3 4 2" xfId="30920" xr:uid="{43D317E5-CB8E-4C41-B842-87D27411C673}"/>
    <cellStyle name="Normal 174 5 4 3 5" xfId="25751" xr:uid="{5E2D776A-476A-4356-8727-BF2E2B7E2E09}"/>
    <cellStyle name="Normal 174 5 4 4" xfId="2867" xr:uid="{39E18C25-8236-4412-8C09-BEA7644D6791}"/>
    <cellStyle name="Normal 174 5 4 4 2" xfId="20574" xr:uid="{90203725-5FE6-42AD-93DE-2A4399D299DD}"/>
    <cellStyle name="Normal 174 5 4 4 2 2" xfId="30923" xr:uid="{FCB27C89-2134-435D-9C28-9CAFD09F2DEE}"/>
    <cellStyle name="Normal 174 5 4 4 3" xfId="25754" xr:uid="{373B395F-5F10-435A-BBA5-F1138DCA99B8}"/>
    <cellStyle name="Normal 174 5 4 5" xfId="2868" xr:uid="{46AB52ED-E3A5-4C5D-B04B-960494402E10}"/>
    <cellStyle name="Normal 174 5 4 5 2" xfId="20575" xr:uid="{6821C1B0-A5F3-40C6-9D36-2FE51DF35869}"/>
    <cellStyle name="Normal 174 5 4 5 2 2" xfId="30924" xr:uid="{08151177-57ED-48FD-96C8-8A6CEDAA3E60}"/>
    <cellStyle name="Normal 174 5 4 5 3" xfId="25755" xr:uid="{43C235C1-F49B-42A0-9900-15FAD7DC022D}"/>
    <cellStyle name="Normal 174 5 4 6" xfId="20564" xr:uid="{52A28C2C-79DA-4D17-B06B-EF6B5C9A91BD}"/>
    <cellStyle name="Normal 174 5 4 6 2" xfId="30913" xr:uid="{A8DD8B61-9E7B-4174-8FA6-6DDA66F49F94}"/>
    <cellStyle name="Normal 174 5 4 7" xfId="25744" xr:uid="{01004FEC-D528-4894-9098-0E64DF4ACCCB}"/>
    <cellStyle name="Normal 174 5 5" xfId="2869" xr:uid="{E630CA8C-0DD5-4AD8-A8F6-2346BB4FAA01}"/>
    <cellStyle name="Normal 174 5 5 2" xfId="2870" xr:uid="{FACC99FD-CD53-45D5-A995-D019EF4BA9ED}"/>
    <cellStyle name="Normal 174 5 5 2 2" xfId="2871" xr:uid="{C8B7D2FF-66EB-4AF4-85B1-D394B1E74791}"/>
    <cellStyle name="Normal 174 5 5 2 2 2" xfId="2872" xr:uid="{1D244064-B0AF-4B54-B8D1-AFA335079161}"/>
    <cellStyle name="Normal 174 5 5 2 2 2 2" xfId="20579" xr:uid="{33595C94-D313-4BEA-9B7A-054E987DA29D}"/>
    <cellStyle name="Normal 174 5 5 2 2 2 2 2" xfId="30928" xr:uid="{E2283647-2C1E-4506-9421-32AE9E7ED637}"/>
    <cellStyle name="Normal 174 5 5 2 2 2 3" xfId="25759" xr:uid="{A457C8E6-26B0-40F1-8CD3-24F11F2EC798}"/>
    <cellStyle name="Normal 174 5 5 2 2 3" xfId="2873" xr:uid="{5F82CEC7-A59C-48C6-960F-50A708E8DC81}"/>
    <cellStyle name="Normal 174 5 5 2 2 3 2" xfId="20580" xr:uid="{0FE32A1F-175E-4F5D-84E6-A8162BE852DE}"/>
    <cellStyle name="Normal 174 5 5 2 2 3 2 2" xfId="30929" xr:uid="{40888301-8FBE-4CF4-A729-173B99889EE6}"/>
    <cellStyle name="Normal 174 5 5 2 2 3 3" xfId="25760" xr:uid="{8DE8A015-8AA6-48EF-ADD8-E4DE2D009D8D}"/>
    <cellStyle name="Normal 174 5 5 2 2 4" xfId="20578" xr:uid="{3951365E-9A4F-4EA6-8D77-46AE76CC9B20}"/>
    <cellStyle name="Normal 174 5 5 2 2 4 2" xfId="30927" xr:uid="{67D5166C-A633-4B58-A270-DDF7CB146DCB}"/>
    <cellStyle name="Normal 174 5 5 2 2 5" xfId="25758" xr:uid="{53973EC5-26EA-4B37-A3C5-EC4C474F3D9B}"/>
    <cellStyle name="Normal 174 5 5 2 3" xfId="2874" xr:uid="{3B7A9754-189C-43C6-B366-D6DC21467A92}"/>
    <cellStyle name="Normal 174 5 5 2 3 2" xfId="20581" xr:uid="{99971B91-BD47-42BC-8888-96A404896399}"/>
    <cellStyle name="Normal 174 5 5 2 3 2 2" xfId="30930" xr:uid="{C49D9C13-C151-4023-BB2A-D9939BABEFCE}"/>
    <cellStyle name="Normal 174 5 5 2 3 3" xfId="25761" xr:uid="{CAA96483-DCE1-4D8C-AC12-55028C422B15}"/>
    <cellStyle name="Normal 174 5 5 2 4" xfId="2875" xr:uid="{CBF129AD-7BA5-4BC2-B470-BB151264A1E6}"/>
    <cellStyle name="Normal 174 5 5 2 4 2" xfId="20582" xr:uid="{2B64DDEC-70E4-4855-8BF9-9212B9378BC3}"/>
    <cellStyle name="Normal 174 5 5 2 4 2 2" xfId="30931" xr:uid="{F7A35723-248C-4CB0-BE91-879286488284}"/>
    <cellStyle name="Normal 174 5 5 2 4 3" xfId="25762" xr:uid="{71C3CD8C-8E9F-4786-99D0-4452841C5924}"/>
    <cellStyle name="Normal 174 5 5 2 5" xfId="20577" xr:uid="{9FBB62A7-F00B-48EF-B2E1-25A396D1D77E}"/>
    <cellStyle name="Normal 174 5 5 2 5 2" xfId="30926" xr:uid="{46034E7F-A250-41C1-9B37-5AB7C2A02B1D}"/>
    <cellStyle name="Normal 174 5 5 2 6" xfId="25757" xr:uid="{13B7A2FA-369A-4392-90D2-04C7E50C9706}"/>
    <cellStyle name="Normal 174 5 5 3" xfId="2876" xr:uid="{C17A9ABA-37FF-4F16-9786-471245C1D256}"/>
    <cellStyle name="Normal 174 5 5 3 2" xfId="2877" xr:uid="{BC4C6F03-5461-4F6C-A267-5E158856453D}"/>
    <cellStyle name="Normal 174 5 5 3 2 2" xfId="20584" xr:uid="{5B31E971-BCBA-4CA4-BAF5-3D97D45BE25A}"/>
    <cellStyle name="Normal 174 5 5 3 2 2 2" xfId="30933" xr:uid="{6E6F9707-0D80-4C83-85CA-76EDD89B46C1}"/>
    <cellStyle name="Normal 174 5 5 3 2 3" xfId="25764" xr:uid="{67D87104-B6F0-4F33-8AB2-EAF6867FF60E}"/>
    <cellStyle name="Normal 174 5 5 3 3" xfId="2878" xr:uid="{6904C684-5EB6-4486-836A-BF99BEE35ECE}"/>
    <cellStyle name="Normal 174 5 5 3 3 2" xfId="20585" xr:uid="{579D9CEF-5AD3-4BDF-9439-AA9B4C66A160}"/>
    <cellStyle name="Normal 174 5 5 3 3 2 2" xfId="30934" xr:uid="{481719A7-8667-4707-A935-3C6F2CAEC209}"/>
    <cellStyle name="Normal 174 5 5 3 3 3" xfId="25765" xr:uid="{10797277-723E-4035-BD80-44062275B82E}"/>
    <cellStyle name="Normal 174 5 5 3 4" xfId="20583" xr:uid="{0779F522-1227-42D2-911D-EE43D43EC9DE}"/>
    <cellStyle name="Normal 174 5 5 3 4 2" xfId="30932" xr:uid="{00C6FCEF-8DBB-4A8E-8063-5DA85ADFDCDD}"/>
    <cellStyle name="Normal 174 5 5 3 5" xfId="25763" xr:uid="{6B11F2AB-4D37-44F9-B7D6-C1D7141EF2BC}"/>
    <cellStyle name="Normal 174 5 5 4" xfId="2879" xr:uid="{E3EA84B8-2751-4EFA-B3D2-9E7588A32ABB}"/>
    <cellStyle name="Normal 174 5 5 4 2" xfId="20586" xr:uid="{899027CC-046C-4962-9FCB-4E3C1D2641E8}"/>
    <cellStyle name="Normal 174 5 5 4 2 2" xfId="30935" xr:uid="{9D348B61-8ED4-453E-A4F5-66A95979A19F}"/>
    <cellStyle name="Normal 174 5 5 4 3" xfId="25766" xr:uid="{E1C28308-F43E-4597-B777-48B8E93FD138}"/>
    <cellStyle name="Normal 174 5 5 5" xfId="2880" xr:uid="{009A219A-BD16-48F7-B798-9EF4475ABEAE}"/>
    <cellStyle name="Normal 174 5 5 5 2" xfId="20587" xr:uid="{5E987563-E61D-4331-8064-A4938FA6F175}"/>
    <cellStyle name="Normal 174 5 5 5 2 2" xfId="30936" xr:uid="{E106E514-41D1-4452-8DC3-A7B2D1F9A5F5}"/>
    <cellStyle name="Normal 174 5 5 5 3" xfId="25767" xr:uid="{02DC2EF5-1649-417A-8024-3CF7254EBB3E}"/>
    <cellStyle name="Normal 174 5 5 6" xfId="20576" xr:uid="{410FADE0-3F41-479F-98CC-17C931701DED}"/>
    <cellStyle name="Normal 174 5 5 6 2" xfId="30925" xr:uid="{C889B733-0927-414D-B455-15F92ACB6EFD}"/>
    <cellStyle name="Normal 174 5 5 7" xfId="25756" xr:uid="{56A22DFE-045B-406A-9561-ADE17C53AA66}"/>
    <cellStyle name="Normal 174 5 6" xfId="2881" xr:uid="{41C76B1C-6063-439D-8BA5-19EC9BD9C027}"/>
    <cellStyle name="Normal 174 5 6 2" xfId="2882" xr:uid="{DA6040AC-1CC5-4E9A-BF58-54AF1E2E318D}"/>
    <cellStyle name="Normal 174 5 6 2 2" xfId="2883" xr:uid="{E8CBBBEA-5925-4FCF-A315-5AF3A81240AA}"/>
    <cellStyle name="Normal 174 5 6 2 2 2" xfId="2884" xr:uid="{750071B8-A9B0-4AC1-954A-70B1DDD34F1D}"/>
    <cellStyle name="Normal 174 5 6 2 2 2 2" xfId="20591" xr:uid="{AD950AE9-D46F-4AD2-ACEB-A9AAC41CF3CD}"/>
    <cellStyle name="Normal 174 5 6 2 2 2 2 2" xfId="30940" xr:uid="{A129FA4B-5A71-4566-9AC0-790B8672FDB9}"/>
    <cellStyle name="Normal 174 5 6 2 2 2 3" xfId="25771" xr:uid="{9B92F7D5-8F4E-4A07-AAF5-88F61D523760}"/>
    <cellStyle name="Normal 174 5 6 2 2 3" xfId="2885" xr:uid="{A1BA3807-4382-434F-B798-B8EEDDC206B7}"/>
    <cellStyle name="Normal 174 5 6 2 2 3 2" xfId="20592" xr:uid="{06944190-407E-4F1C-BE98-E33B9C6310DF}"/>
    <cellStyle name="Normal 174 5 6 2 2 3 2 2" xfId="30941" xr:uid="{46B56609-7B3A-4498-9070-E53334ED54C0}"/>
    <cellStyle name="Normal 174 5 6 2 2 3 3" xfId="25772" xr:uid="{4249E848-1040-470F-A38F-8994446BECB6}"/>
    <cellStyle name="Normal 174 5 6 2 2 4" xfId="20590" xr:uid="{6B89F55F-516A-494D-A81F-543CBB18865F}"/>
    <cellStyle name="Normal 174 5 6 2 2 4 2" xfId="30939" xr:uid="{30588034-C09E-4489-9E9F-578621B0B843}"/>
    <cellStyle name="Normal 174 5 6 2 2 5" xfId="25770" xr:uid="{1CFB95B1-5730-4AFE-977E-3B99716889F8}"/>
    <cellStyle name="Normal 174 5 6 2 3" xfId="2886" xr:uid="{FCDF06B8-F091-4271-A734-25C15CE57D33}"/>
    <cellStyle name="Normal 174 5 6 2 3 2" xfId="20593" xr:uid="{0A420A0F-9035-446D-B7E8-0B4E6338EDA0}"/>
    <cellStyle name="Normal 174 5 6 2 3 2 2" xfId="30942" xr:uid="{6021E7E6-3474-4E91-9DE1-9E9666A80C0F}"/>
    <cellStyle name="Normal 174 5 6 2 3 3" xfId="25773" xr:uid="{178EBD88-6642-4F95-85D2-6344E15D625B}"/>
    <cellStyle name="Normal 174 5 6 2 4" xfId="2887" xr:uid="{F00F41EB-7009-450D-A212-70C8EA5EEE5C}"/>
    <cellStyle name="Normal 174 5 6 2 4 2" xfId="20594" xr:uid="{EC5AE620-BF68-4424-BE48-4B1B46E184A1}"/>
    <cellStyle name="Normal 174 5 6 2 4 2 2" xfId="30943" xr:uid="{3B248F67-7BC8-4964-B405-22925FC253ED}"/>
    <cellStyle name="Normal 174 5 6 2 4 3" xfId="25774" xr:uid="{FA65FA89-C570-4E45-B038-E081E1E17161}"/>
    <cellStyle name="Normal 174 5 6 2 5" xfId="20589" xr:uid="{AE515AE2-83DE-4671-8573-9814FFD1ED92}"/>
    <cellStyle name="Normal 174 5 6 2 5 2" xfId="30938" xr:uid="{AAD529B3-1926-49C2-B163-40003CC3D968}"/>
    <cellStyle name="Normal 174 5 6 2 6" xfId="25769" xr:uid="{A5378069-4B09-41B8-89B0-F4E168CF9E7D}"/>
    <cellStyle name="Normal 174 5 6 3" xfId="2888" xr:uid="{CBEA0C32-1430-4879-9838-056BD3A77B04}"/>
    <cellStyle name="Normal 174 5 6 3 2" xfId="2889" xr:uid="{A9ABB049-2081-4536-8905-A3912F073A2C}"/>
    <cellStyle name="Normal 174 5 6 3 2 2" xfId="20596" xr:uid="{09FA7686-143C-48E9-89A3-F9F4C3054ABE}"/>
    <cellStyle name="Normal 174 5 6 3 2 2 2" xfId="30945" xr:uid="{432B4FC4-4262-4A12-82E3-A246D813D584}"/>
    <cellStyle name="Normal 174 5 6 3 2 3" xfId="25776" xr:uid="{589D17C7-BD80-4BDB-A592-A6296F7EF83C}"/>
    <cellStyle name="Normal 174 5 6 3 3" xfId="2890" xr:uid="{83B39750-FC47-4386-A5C3-2C31D00C1F39}"/>
    <cellStyle name="Normal 174 5 6 3 3 2" xfId="20597" xr:uid="{F0C00476-BFFC-4B66-96D0-68C9A6133A35}"/>
    <cellStyle name="Normal 174 5 6 3 3 2 2" xfId="30946" xr:uid="{15068BE7-43C8-4634-A650-6CF389507ECE}"/>
    <cellStyle name="Normal 174 5 6 3 3 3" xfId="25777" xr:uid="{618514DF-A213-4F4C-82B9-A6882B77430B}"/>
    <cellStyle name="Normal 174 5 6 3 4" xfId="20595" xr:uid="{D236DAA3-E701-4F6D-84FE-B6C8F6407450}"/>
    <cellStyle name="Normal 174 5 6 3 4 2" xfId="30944" xr:uid="{891EFD0C-7761-453A-9989-53245A41CF6A}"/>
    <cellStyle name="Normal 174 5 6 3 5" xfId="25775" xr:uid="{1D4D956E-7825-4414-A00C-2E0A2E9F4C34}"/>
    <cellStyle name="Normal 174 5 6 4" xfId="2891" xr:uid="{DFD5F093-3281-47DB-B2C4-8F46427EC45D}"/>
    <cellStyle name="Normal 174 5 6 4 2" xfId="20598" xr:uid="{0B2BA543-8373-4ECF-A89B-FE21420F6C23}"/>
    <cellStyle name="Normal 174 5 6 4 2 2" xfId="30947" xr:uid="{C81C3DE6-321D-4E82-8558-AD98BC0F2D8C}"/>
    <cellStyle name="Normal 174 5 6 4 3" xfId="25778" xr:uid="{81FD2AB9-BDF5-4FD4-BFC3-A23DE986FE21}"/>
    <cellStyle name="Normal 174 5 6 5" xfId="2892" xr:uid="{4AB640AD-77B4-4628-B6F8-3165E0C9195A}"/>
    <cellStyle name="Normal 174 5 6 5 2" xfId="20599" xr:uid="{86B040C4-ABCE-4EC0-B247-2ED31E2733EC}"/>
    <cellStyle name="Normal 174 5 6 5 2 2" xfId="30948" xr:uid="{CCDB7C02-018B-4EA7-A2D0-8A251F0D50B2}"/>
    <cellStyle name="Normal 174 5 6 5 3" xfId="25779" xr:uid="{8E168505-D4C4-437D-8614-716CAD3E5116}"/>
    <cellStyle name="Normal 174 5 6 6" xfId="20588" xr:uid="{63E3D976-1AB1-4128-ABFA-9BE08E844119}"/>
    <cellStyle name="Normal 174 5 6 6 2" xfId="30937" xr:uid="{377EB5D8-85BA-405E-9BE6-BADDEE73F6B5}"/>
    <cellStyle name="Normal 174 5 6 7" xfId="25768" xr:uid="{4735F327-7277-4C95-9BC6-8C0E0B4DC25D}"/>
    <cellStyle name="Normal 174 5 7" xfId="2893" xr:uid="{8CA4A305-41B2-4F92-96F6-0BD5C8939059}"/>
    <cellStyle name="Normal 174 5 7 2" xfId="2894" xr:uid="{E1E3B70B-4CBE-4527-A076-BD0EAEAD6F21}"/>
    <cellStyle name="Normal 174 5 7 2 2" xfId="2895" xr:uid="{5EB367CB-4D20-4A7C-B2CC-A2E9E07848E8}"/>
    <cellStyle name="Normal 174 5 7 2 2 2" xfId="2896" xr:uid="{581EF353-623C-4269-B39B-096564BFEC21}"/>
    <cellStyle name="Normal 174 5 7 2 2 2 2" xfId="20603" xr:uid="{0F594CC4-5E98-415B-AB14-B742C0B59CFF}"/>
    <cellStyle name="Normal 174 5 7 2 2 2 2 2" xfId="30952" xr:uid="{B7D5F364-FCA8-452D-89C2-3FB67E46443C}"/>
    <cellStyle name="Normal 174 5 7 2 2 2 3" xfId="25783" xr:uid="{DB3A94A8-30D3-4E38-8938-543E1ECEBBA3}"/>
    <cellStyle name="Normal 174 5 7 2 2 3" xfId="2897" xr:uid="{88A976D7-05D9-40E6-93E2-661E4E48CA34}"/>
    <cellStyle name="Normal 174 5 7 2 2 3 2" xfId="20604" xr:uid="{7B70EAF7-C641-48C1-ADAB-21AB750C16CE}"/>
    <cellStyle name="Normal 174 5 7 2 2 3 2 2" xfId="30953" xr:uid="{D9D685F8-0260-4E02-A623-9959A60FD6DB}"/>
    <cellStyle name="Normal 174 5 7 2 2 3 3" xfId="25784" xr:uid="{675C37DE-3ECE-465A-8ED1-FB89E3601EBC}"/>
    <cellStyle name="Normal 174 5 7 2 2 4" xfId="20602" xr:uid="{8B93F228-FAEE-4E36-9A03-196262A62C09}"/>
    <cellStyle name="Normal 174 5 7 2 2 4 2" xfId="30951" xr:uid="{6FC34ECA-1966-4054-B5BD-B0E0CF0F2964}"/>
    <cellStyle name="Normal 174 5 7 2 2 5" xfId="25782" xr:uid="{BB815193-737B-473C-B0DD-F2B63E28B56C}"/>
    <cellStyle name="Normal 174 5 7 2 3" xfId="2898" xr:uid="{462590AF-9A6B-4DD0-9A58-437F145F8170}"/>
    <cellStyle name="Normal 174 5 7 2 3 2" xfId="20605" xr:uid="{DDC2E457-CF56-4CBC-AC6E-45DC62D0EFC0}"/>
    <cellStyle name="Normal 174 5 7 2 3 2 2" xfId="30954" xr:uid="{AE4B99E2-8FF4-4805-A245-A1ADF701AC83}"/>
    <cellStyle name="Normal 174 5 7 2 3 3" xfId="25785" xr:uid="{67E51E42-03F6-4A42-B8EC-73B147D85021}"/>
    <cellStyle name="Normal 174 5 7 2 4" xfId="2899" xr:uid="{CE5E1AD6-78A3-4522-B702-245DAFDE055F}"/>
    <cellStyle name="Normal 174 5 7 2 4 2" xfId="20606" xr:uid="{04462FF8-613A-4F96-8C09-64A0C20CEB24}"/>
    <cellStyle name="Normal 174 5 7 2 4 2 2" xfId="30955" xr:uid="{2A469079-EC8D-4F1C-9726-7083D127AB26}"/>
    <cellStyle name="Normal 174 5 7 2 4 3" xfId="25786" xr:uid="{51EC4811-3E77-4CF4-AF1F-29749B43E8B9}"/>
    <cellStyle name="Normal 174 5 7 2 5" xfId="20601" xr:uid="{258A7E9B-320F-4C4F-84CA-860F01F49E2D}"/>
    <cellStyle name="Normal 174 5 7 2 5 2" xfId="30950" xr:uid="{CCE57ABE-29F0-44A1-B990-A15C0625114F}"/>
    <cellStyle name="Normal 174 5 7 2 6" xfId="25781" xr:uid="{9324794D-7A7E-4E1A-B78C-7EF5AF282FE3}"/>
    <cellStyle name="Normal 174 5 7 3" xfId="2900" xr:uid="{8C05892E-2FD7-42C6-AF58-2D5F44CF59DB}"/>
    <cellStyle name="Normal 174 5 7 3 2" xfId="2901" xr:uid="{838E0CE5-0210-47E9-84F7-8CAD43E3C988}"/>
    <cellStyle name="Normal 174 5 7 3 2 2" xfId="20608" xr:uid="{8E520A22-5351-4C7A-A830-177DFD1940F8}"/>
    <cellStyle name="Normal 174 5 7 3 2 2 2" xfId="30957" xr:uid="{7C00BFF7-1652-4F13-B95E-0A6A024489DC}"/>
    <cellStyle name="Normal 174 5 7 3 2 3" xfId="25788" xr:uid="{E26B127A-2B4D-4419-8099-D1DFF583FE4D}"/>
    <cellStyle name="Normal 174 5 7 3 3" xfId="2902" xr:uid="{154F9D12-A61D-438E-98A0-A7C924E76333}"/>
    <cellStyle name="Normal 174 5 7 3 3 2" xfId="20609" xr:uid="{66420B7F-5A86-4A6E-8679-D1DA02A26CB3}"/>
    <cellStyle name="Normal 174 5 7 3 3 2 2" xfId="30958" xr:uid="{36F58A30-90DB-41FC-A0BC-1E6126A799C5}"/>
    <cellStyle name="Normal 174 5 7 3 3 3" xfId="25789" xr:uid="{CB1A9653-7E74-4357-8B7F-1705C3013976}"/>
    <cellStyle name="Normal 174 5 7 3 4" xfId="20607" xr:uid="{7D9F67A8-8E9E-48E7-AC4E-9C4025DD5C39}"/>
    <cellStyle name="Normal 174 5 7 3 4 2" xfId="30956" xr:uid="{1758AE5E-075E-41D4-976C-EADC431A9B55}"/>
    <cellStyle name="Normal 174 5 7 3 5" xfId="25787" xr:uid="{E92389C5-F4CA-4002-A502-8DA44FF10DC8}"/>
    <cellStyle name="Normal 174 5 7 4" xfId="2903" xr:uid="{AC69137A-9D68-4353-A621-1255B0230B89}"/>
    <cellStyle name="Normal 174 5 7 4 2" xfId="20610" xr:uid="{426EFDD6-F062-41CC-8BF9-26D0FECEEDBE}"/>
    <cellStyle name="Normal 174 5 7 4 2 2" xfId="30959" xr:uid="{8BC64D75-FBCF-4B0E-8E55-74C99204F708}"/>
    <cellStyle name="Normal 174 5 7 4 3" xfId="25790" xr:uid="{D2FCC1A8-7C9B-4B01-95A0-E0FFD88367F4}"/>
    <cellStyle name="Normal 174 5 7 5" xfId="2904" xr:uid="{15610F21-AFB3-4D6F-885E-FCD71ECB01CB}"/>
    <cellStyle name="Normal 174 5 7 5 2" xfId="20611" xr:uid="{63B0E08F-3F8B-4BA8-AC59-D67DC5D33BA2}"/>
    <cellStyle name="Normal 174 5 7 5 2 2" xfId="30960" xr:uid="{49D6E850-B8C2-4E05-BB8B-E164B14654BD}"/>
    <cellStyle name="Normal 174 5 7 5 3" xfId="25791" xr:uid="{A132BA0C-6069-4BA0-BAF7-89BFD0BF7FAB}"/>
    <cellStyle name="Normal 174 5 7 6" xfId="20600" xr:uid="{4809AB83-E4DA-4F6F-8A4D-05A71AD810F6}"/>
    <cellStyle name="Normal 174 5 7 6 2" xfId="30949" xr:uid="{2FA86192-FCB3-45DC-BE6A-6FFBF7660BEA}"/>
    <cellStyle name="Normal 174 5 7 7" xfId="25780" xr:uid="{A9633A9F-0D3B-4245-B0D4-4B9448D65003}"/>
    <cellStyle name="Normal 174 5 8" xfId="2905" xr:uid="{24867667-987C-47DE-B1A7-06EFDC28E96C}"/>
    <cellStyle name="Normal 174 5 8 2" xfId="2906" xr:uid="{4CFF1FF8-876B-4E34-877C-C474812D8919}"/>
    <cellStyle name="Normal 174 5 8 2 2" xfId="2907" xr:uid="{6D0614AA-66EA-4B26-BB76-9C0EBB101C0D}"/>
    <cellStyle name="Normal 174 5 8 2 2 2" xfId="2908" xr:uid="{63235562-5630-4A8D-AA00-C0A8A872B840}"/>
    <cellStyle name="Normal 174 5 8 2 2 2 2" xfId="20615" xr:uid="{39EBBBA7-9C6C-4741-A45A-9BBA558C4AF2}"/>
    <cellStyle name="Normal 174 5 8 2 2 2 2 2" xfId="30964" xr:uid="{C35F9BFD-948B-4BC7-93DF-D20A29FDF2AD}"/>
    <cellStyle name="Normal 174 5 8 2 2 2 3" xfId="25795" xr:uid="{0B7FE2EF-E636-46C6-8D90-149DED63A739}"/>
    <cellStyle name="Normal 174 5 8 2 2 3" xfId="2909" xr:uid="{FE41C45F-7A92-4C78-AF81-C2A454FBDEF1}"/>
    <cellStyle name="Normal 174 5 8 2 2 3 2" xfId="20616" xr:uid="{9D7910E9-B2D9-487C-B573-5B8DD7C4862E}"/>
    <cellStyle name="Normal 174 5 8 2 2 3 2 2" xfId="30965" xr:uid="{4BF98FC1-8223-48F3-81C3-A6CBAC2489B3}"/>
    <cellStyle name="Normal 174 5 8 2 2 3 3" xfId="25796" xr:uid="{010ACAEC-A0C6-4B23-954D-3631B7C5C611}"/>
    <cellStyle name="Normal 174 5 8 2 2 4" xfId="20614" xr:uid="{D7847F1B-7F17-41F9-8098-93CEDA68D6B0}"/>
    <cellStyle name="Normal 174 5 8 2 2 4 2" xfId="30963" xr:uid="{B59ADCC2-25B0-4629-94B1-DEA55620C246}"/>
    <cellStyle name="Normal 174 5 8 2 2 5" xfId="25794" xr:uid="{6FAA5B80-8B59-43F0-AF8F-06DCC57FC844}"/>
    <cellStyle name="Normal 174 5 8 2 3" xfId="2910" xr:uid="{80872638-7819-4D82-A039-2A3AC9061C16}"/>
    <cellStyle name="Normal 174 5 8 2 3 2" xfId="20617" xr:uid="{A0A7FF39-EEA8-49D3-8943-DDE354D8595F}"/>
    <cellStyle name="Normal 174 5 8 2 3 2 2" xfId="30966" xr:uid="{7F86B56C-4E4F-46C8-B7A9-A34CBED8FBCE}"/>
    <cellStyle name="Normal 174 5 8 2 3 3" xfId="25797" xr:uid="{537580E7-19AD-484B-80CB-2ED06654629A}"/>
    <cellStyle name="Normal 174 5 8 2 4" xfId="2911" xr:uid="{20FDC2CB-B529-4A6E-B66A-C3933E9AF902}"/>
    <cellStyle name="Normal 174 5 8 2 4 2" xfId="20618" xr:uid="{9EE3B589-26F9-4CDC-80FC-072669682A1C}"/>
    <cellStyle name="Normal 174 5 8 2 4 2 2" xfId="30967" xr:uid="{7E795B90-3FC6-40FF-9651-17C6355B88D9}"/>
    <cellStyle name="Normal 174 5 8 2 4 3" xfId="25798" xr:uid="{484AB93B-C619-4618-9DBA-48E055A42DBC}"/>
    <cellStyle name="Normal 174 5 8 2 5" xfId="20613" xr:uid="{E6FA45B3-09E8-4C46-9A1B-F420AC29013F}"/>
    <cellStyle name="Normal 174 5 8 2 5 2" xfId="30962" xr:uid="{2BB3C788-C271-4B7D-9DDA-C5BE70AED715}"/>
    <cellStyle name="Normal 174 5 8 2 6" xfId="25793" xr:uid="{D0EEC228-E58E-46B5-B5B3-4227F324A441}"/>
    <cellStyle name="Normal 174 5 8 3" xfId="2912" xr:uid="{9B740ACB-8434-4827-8578-C8E0507AA38D}"/>
    <cellStyle name="Normal 174 5 8 3 2" xfId="2913" xr:uid="{810E12F4-409D-43B2-8A30-C15E06AAE57B}"/>
    <cellStyle name="Normal 174 5 8 3 2 2" xfId="20620" xr:uid="{6117947A-32E3-404F-9D3B-6C0E5842EED0}"/>
    <cellStyle name="Normal 174 5 8 3 2 2 2" xfId="30969" xr:uid="{8045B010-5594-47B3-A946-7248E3437478}"/>
    <cellStyle name="Normal 174 5 8 3 2 3" xfId="25800" xr:uid="{1A07BFB5-1C62-498E-874D-03EF13DB502E}"/>
    <cellStyle name="Normal 174 5 8 3 3" xfId="2914" xr:uid="{C7E2A792-4BF4-4AC9-8C2E-2629DB373E16}"/>
    <cellStyle name="Normal 174 5 8 3 3 2" xfId="20621" xr:uid="{0EEEACCA-8CE0-47F2-9AD7-DF13E06D1E09}"/>
    <cellStyle name="Normal 174 5 8 3 3 2 2" xfId="30970" xr:uid="{1F5DF10F-A363-4925-9E10-4A542D9318E7}"/>
    <cellStyle name="Normal 174 5 8 3 3 3" xfId="25801" xr:uid="{C7A43C09-279C-49C8-A741-C2F1AC30ED72}"/>
    <cellStyle name="Normal 174 5 8 3 4" xfId="20619" xr:uid="{921F0A95-1363-43B6-8CB1-5AF3756C0672}"/>
    <cellStyle name="Normal 174 5 8 3 4 2" xfId="30968" xr:uid="{53D19D5A-B3FB-46AB-999B-FFB4853F82E4}"/>
    <cellStyle name="Normal 174 5 8 3 5" xfId="25799" xr:uid="{AACFA5B4-1F95-4900-A901-1AE7A0CE8BA9}"/>
    <cellStyle name="Normal 174 5 8 4" xfId="2915" xr:uid="{E667EF54-6DF2-4BCD-B999-D26540169940}"/>
    <cellStyle name="Normal 174 5 8 4 2" xfId="20622" xr:uid="{D3B5AAEE-BC55-4BCF-91F3-A4B55A40159A}"/>
    <cellStyle name="Normal 174 5 8 4 2 2" xfId="30971" xr:uid="{A5ABACA3-4CFE-468C-BC37-120466CB0C83}"/>
    <cellStyle name="Normal 174 5 8 4 3" xfId="25802" xr:uid="{C1C0BAE1-4C7A-48F2-9E0E-FDE9843B7CFF}"/>
    <cellStyle name="Normal 174 5 8 5" xfId="2916" xr:uid="{C6C03986-0EBF-4887-B929-7320D8717888}"/>
    <cellStyle name="Normal 174 5 8 5 2" xfId="20623" xr:uid="{BD0CF915-9635-4DE8-A259-DE4218FE0AB6}"/>
    <cellStyle name="Normal 174 5 8 5 2 2" xfId="30972" xr:uid="{535B904F-947F-495A-8E2B-10ED1DCEF3AE}"/>
    <cellStyle name="Normal 174 5 8 5 3" xfId="25803" xr:uid="{E64778DC-3C59-4972-997E-0F31FD27CDD7}"/>
    <cellStyle name="Normal 174 5 8 6" xfId="20612" xr:uid="{96F230A3-0337-43B4-851E-2A84E154B744}"/>
    <cellStyle name="Normal 174 5 8 6 2" xfId="30961" xr:uid="{83821503-5BCA-4150-A3F8-17938136FEE9}"/>
    <cellStyle name="Normal 174 5 8 7" xfId="25792" xr:uid="{3C436930-EE36-44F7-9644-95349BBE07BD}"/>
    <cellStyle name="Normal 174 5 9" xfId="2917" xr:uid="{88FC1778-FC3F-4FB9-8649-80ABA2954039}"/>
    <cellStyle name="Normal 174 5 9 2" xfId="2918" xr:uid="{70524D0B-59CD-44D6-97C6-DAA9160B2EBC}"/>
    <cellStyle name="Normal 174 5 9 2 2" xfId="2919" xr:uid="{18FD81D0-7EA9-4862-AEFC-B2EB7C077526}"/>
    <cellStyle name="Normal 174 5 9 2 2 2" xfId="2920" xr:uid="{C7B010D6-E398-457C-B0B6-1AC4F999249E}"/>
    <cellStyle name="Normal 174 5 9 2 2 2 2" xfId="20627" xr:uid="{2C6A2EAB-1C8B-43AC-A48C-944A87DF694C}"/>
    <cellStyle name="Normal 174 5 9 2 2 2 2 2" xfId="30976" xr:uid="{DA521DD5-57FB-4595-B745-4A43C96A1F0F}"/>
    <cellStyle name="Normal 174 5 9 2 2 2 3" xfId="25807" xr:uid="{7ADA35D0-2696-4079-BC40-88E5E7743D2D}"/>
    <cellStyle name="Normal 174 5 9 2 2 3" xfId="2921" xr:uid="{3D6FF20C-4F22-492A-8366-F024E4E1C812}"/>
    <cellStyle name="Normal 174 5 9 2 2 3 2" xfId="20628" xr:uid="{D512BF9A-8686-4572-9FF0-D8A9E417DE12}"/>
    <cellStyle name="Normal 174 5 9 2 2 3 2 2" xfId="30977" xr:uid="{827F1C07-1FE8-4BA3-85A3-C211E76A4813}"/>
    <cellStyle name="Normal 174 5 9 2 2 3 3" xfId="25808" xr:uid="{B4F66A59-BA37-46A7-84F9-8516795F7B27}"/>
    <cellStyle name="Normal 174 5 9 2 2 4" xfId="20626" xr:uid="{2B984CBB-100F-4D7B-B2F0-5045760A6F7D}"/>
    <cellStyle name="Normal 174 5 9 2 2 4 2" xfId="30975" xr:uid="{1891A635-9017-4A29-959E-C2F73BA00FD9}"/>
    <cellStyle name="Normal 174 5 9 2 2 5" xfId="25806" xr:uid="{D182FFC7-153B-433F-9ABF-E8FB96F9E3F6}"/>
    <cellStyle name="Normal 174 5 9 2 3" xfId="2922" xr:uid="{91988A7F-7441-4D6A-850D-AEA5CE21267E}"/>
    <cellStyle name="Normal 174 5 9 2 3 2" xfId="20629" xr:uid="{84628C20-FAD5-4445-A677-45ED60BA47CB}"/>
    <cellStyle name="Normal 174 5 9 2 3 2 2" xfId="30978" xr:uid="{89941B98-F4BD-4D8E-B30B-5AC1BBFF06AB}"/>
    <cellStyle name="Normal 174 5 9 2 3 3" xfId="25809" xr:uid="{C91BAAFC-2B81-4D91-A3D3-DA67E87AD362}"/>
    <cellStyle name="Normal 174 5 9 2 4" xfId="2923" xr:uid="{84566C25-FFB8-48F0-8292-A2E5FBFB4A63}"/>
    <cellStyle name="Normal 174 5 9 2 4 2" xfId="20630" xr:uid="{EF4B5BCC-4625-4DAC-9961-BE0B1D24CA32}"/>
    <cellStyle name="Normal 174 5 9 2 4 2 2" xfId="30979" xr:uid="{FC5C6C67-283B-4BE7-9FC8-424630CD2F9C}"/>
    <cellStyle name="Normal 174 5 9 2 4 3" xfId="25810" xr:uid="{7348113C-24CF-4AC6-9A43-6F66D14BFA1E}"/>
    <cellStyle name="Normal 174 5 9 2 5" xfId="20625" xr:uid="{68854CD5-2955-4588-B1DF-83427381A1B7}"/>
    <cellStyle name="Normal 174 5 9 2 5 2" xfId="30974" xr:uid="{5CA29B73-2887-4B02-8F46-13477C3EAFE3}"/>
    <cellStyle name="Normal 174 5 9 2 6" xfId="25805" xr:uid="{E5E022D6-93CF-4A88-AC12-269465ABAE9F}"/>
    <cellStyle name="Normal 174 5 9 3" xfId="2924" xr:uid="{8393683D-D1C3-494A-BAEE-84D146752381}"/>
    <cellStyle name="Normal 174 5 9 3 2" xfId="2925" xr:uid="{FC4B7074-E09E-4591-BECB-BE6678A18128}"/>
    <cellStyle name="Normal 174 5 9 3 2 2" xfId="20632" xr:uid="{988EFA04-D334-4E5E-99CB-3B7C3D75BF65}"/>
    <cellStyle name="Normal 174 5 9 3 2 2 2" xfId="30981" xr:uid="{B2E4E5ED-10FD-479D-A51E-6271194F5130}"/>
    <cellStyle name="Normal 174 5 9 3 2 3" xfId="25812" xr:uid="{AB08DF00-A8F9-4CDF-9B06-38A4D8D47B51}"/>
    <cellStyle name="Normal 174 5 9 3 3" xfId="2926" xr:uid="{04EC8C13-4D57-4DF4-BA4E-7A3EAB5133B1}"/>
    <cellStyle name="Normal 174 5 9 3 3 2" xfId="20633" xr:uid="{7764795E-2F1C-4A9E-B550-10AD9CB2C222}"/>
    <cellStyle name="Normal 174 5 9 3 3 2 2" xfId="30982" xr:uid="{1F58E668-D3FB-429E-BF79-D312F153CB54}"/>
    <cellStyle name="Normal 174 5 9 3 3 3" xfId="25813" xr:uid="{362CB99F-F1A2-452C-88B8-85859541337D}"/>
    <cellStyle name="Normal 174 5 9 3 4" xfId="20631" xr:uid="{04104225-2498-4016-8070-8A8BFA9BA516}"/>
    <cellStyle name="Normal 174 5 9 3 4 2" xfId="30980" xr:uid="{5B338177-7852-4971-BE5F-5494A0A99E70}"/>
    <cellStyle name="Normal 174 5 9 3 5" xfId="25811" xr:uid="{64234ADD-C60E-4119-A11B-C5BDADF81331}"/>
    <cellStyle name="Normal 174 5 9 4" xfId="2927" xr:uid="{BA8F6C5E-8B2D-4FA8-8448-2038F55C5EF5}"/>
    <cellStyle name="Normal 174 5 9 4 2" xfId="20634" xr:uid="{6389FA56-FE67-4C80-8F30-8BA249A2EA78}"/>
    <cellStyle name="Normal 174 5 9 4 2 2" xfId="30983" xr:uid="{5BAABCC6-FC3B-42EE-8601-B8EC2C44D05A}"/>
    <cellStyle name="Normal 174 5 9 4 3" xfId="25814" xr:uid="{F243D819-B3A4-45D6-819D-CC0213D4E1A0}"/>
    <cellStyle name="Normal 174 5 9 5" xfId="2928" xr:uid="{FB793D6D-2BB7-4382-9FD2-CB3414906618}"/>
    <cellStyle name="Normal 174 5 9 5 2" xfId="20635" xr:uid="{08D9487E-DE34-4C1A-A3CB-7209DF4BAAB3}"/>
    <cellStyle name="Normal 174 5 9 5 2 2" xfId="30984" xr:uid="{076652CF-0201-4847-AE93-12D2364731DE}"/>
    <cellStyle name="Normal 174 5 9 5 3" xfId="25815" xr:uid="{11D5D41D-2B90-4C5D-83F4-50EA869B8F5A}"/>
    <cellStyle name="Normal 174 5 9 6" xfId="20624" xr:uid="{88234997-DAB9-4648-84B0-3AB71600199A}"/>
    <cellStyle name="Normal 174 5 9 6 2" xfId="30973" xr:uid="{FB5D6F4F-7B25-4419-8074-2844834757C7}"/>
    <cellStyle name="Normal 174 5 9 7" xfId="25804" xr:uid="{6278A1A0-8203-40ED-8130-B8CF73B2FD36}"/>
    <cellStyle name="Normal 174 6" xfId="2929" xr:uid="{37BFA794-A32D-477E-8675-6F40B6B2AF5C}"/>
    <cellStyle name="Normal 174 6 2" xfId="2930" xr:uid="{193C35D1-A2D6-4A36-817D-CED6F5D4FD84}"/>
    <cellStyle name="Normal 174 6 2 2" xfId="2931" xr:uid="{652F367B-B7DB-447F-BB8F-1CA93F7BCA82}"/>
    <cellStyle name="Normal 174 6 2 2 2" xfId="2932" xr:uid="{EB3E6817-7F85-4CD6-8847-E701BE36888E}"/>
    <cellStyle name="Normal 174 6 2 2 2 2" xfId="20639" xr:uid="{1FFB4372-4CEF-42B1-B23C-BA3DB04D374B}"/>
    <cellStyle name="Normal 174 6 2 2 2 2 2" xfId="30988" xr:uid="{958E8DEA-14BA-4398-B555-8FA515760408}"/>
    <cellStyle name="Normal 174 6 2 2 2 3" xfId="25819" xr:uid="{FF1EBC76-18F0-431C-8540-14B9DF36118B}"/>
    <cellStyle name="Normal 174 6 2 2 3" xfId="2933" xr:uid="{5009FB0A-DFEA-4D54-9BFA-138804740515}"/>
    <cellStyle name="Normal 174 6 2 2 3 2" xfId="20640" xr:uid="{04094029-77A9-43D7-9215-38F1F28C1BB2}"/>
    <cellStyle name="Normal 174 6 2 2 3 2 2" xfId="30989" xr:uid="{632BC725-FBC2-433E-8C01-8BC6CE88E050}"/>
    <cellStyle name="Normal 174 6 2 2 3 3" xfId="25820" xr:uid="{A4377F0F-C57C-4F09-8E30-F813EE85294B}"/>
    <cellStyle name="Normal 174 6 2 2 4" xfId="20638" xr:uid="{B17B4B79-2AE3-4E97-ADBF-93E6B60B2418}"/>
    <cellStyle name="Normal 174 6 2 2 4 2" xfId="30987" xr:uid="{4DB64754-C99E-4D5A-9FF6-89229C689916}"/>
    <cellStyle name="Normal 174 6 2 2 5" xfId="25818" xr:uid="{C32F8F1B-0ED3-43B5-91A9-01D9C57D1889}"/>
    <cellStyle name="Normal 174 6 2 3" xfId="2934" xr:uid="{0F60F8DA-22C4-48A3-827A-6EAE6648B07C}"/>
    <cellStyle name="Normal 174 6 2 3 2" xfId="20641" xr:uid="{F1A2F2F1-2C33-43DB-B2D6-36CF522AC6A2}"/>
    <cellStyle name="Normal 174 6 2 3 2 2" xfId="30990" xr:uid="{FBB3AB18-F0F7-47F2-82AC-AB65E41C803E}"/>
    <cellStyle name="Normal 174 6 2 3 3" xfId="25821" xr:uid="{B6474DD1-FFD7-4FFC-B36D-D7B91153601C}"/>
    <cellStyle name="Normal 174 6 2 4" xfId="2935" xr:uid="{95FC6EA7-1C53-4EA9-9609-924CACF89020}"/>
    <cellStyle name="Normal 174 6 2 4 2" xfId="20642" xr:uid="{63A0070B-9E01-4752-BF58-1C7440FA2B59}"/>
    <cellStyle name="Normal 174 6 2 4 2 2" xfId="30991" xr:uid="{BA13C507-D9B8-4960-A59A-FA989D09ABAA}"/>
    <cellStyle name="Normal 174 6 2 4 3" xfId="25822" xr:uid="{DBB0E3B0-1C9F-442F-8CF6-1B42954FD61E}"/>
    <cellStyle name="Normal 174 6 2 5" xfId="20637" xr:uid="{656DFCD0-045A-48EF-853C-E722AEADB10B}"/>
    <cellStyle name="Normal 174 6 2 5 2" xfId="30986" xr:uid="{99910071-A1A5-45F8-9853-088774ED7D42}"/>
    <cellStyle name="Normal 174 6 2 6" xfId="25817" xr:uid="{ECD0B103-5B84-459C-8673-5F7332E8794F}"/>
    <cellStyle name="Normal 174 6 3" xfId="2936" xr:uid="{E2523887-01B7-4DFB-AC1C-0642348862A6}"/>
    <cellStyle name="Normal 174 6 3 2" xfId="2937" xr:uid="{8F21EB03-9F02-4498-A4E7-BB93C055E1B6}"/>
    <cellStyle name="Normal 174 6 3 2 2" xfId="20644" xr:uid="{385A8492-EECF-4308-B494-C90B5EF6EBAE}"/>
    <cellStyle name="Normal 174 6 3 2 2 2" xfId="30993" xr:uid="{BCCFFD4A-443B-470E-927B-D69FFE2F7C33}"/>
    <cellStyle name="Normal 174 6 3 2 3" xfId="25824" xr:uid="{C5AA696C-A099-4702-A339-CCE92E7E0E0A}"/>
    <cellStyle name="Normal 174 6 3 3" xfId="2938" xr:uid="{171956E8-634A-4D5C-8985-4BE5BD351C7B}"/>
    <cellStyle name="Normal 174 6 3 3 2" xfId="20645" xr:uid="{3ABB208E-9D90-463F-8F0E-656DE0A14B8D}"/>
    <cellStyle name="Normal 174 6 3 3 2 2" xfId="30994" xr:uid="{8F94A1EA-61B5-4478-8743-657B45EDC582}"/>
    <cellStyle name="Normal 174 6 3 3 3" xfId="25825" xr:uid="{789A7BF4-0E46-4A13-A248-E790E90E5C78}"/>
    <cellStyle name="Normal 174 6 3 4" xfId="20643" xr:uid="{CF9513D6-8346-41CC-B0E9-2AE9BF335879}"/>
    <cellStyle name="Normal 174 6 3 4 2" xfId="30992" xr:uid="{A16347A5-BD29-4A94-B479-C9B689333E78}"/>
    <cellStyle name="Normal 174 6 3 5" xfId="25823" xr:uid="{A8C3F71E-0F9A-4554-81FD-DACC8A27779B}"/>
    <cellStyle name="Normal 174 6 4" xfId="2939" xr:uid="{74308ED9-C7A3-4E12-9F98-77C2F5D10013}"/>
    <cellStyle name="Normal 174 6 4 2" xfId="20646" xr:uid="{AEE4D081-0245-4F49-9335-08C4DFCD6A79}"/>
    <cellStyle name="Normal 174 6 4 2 2" xfId="30995" xr:uid="{36C2D4D3-BD76-4359-A469-AE24F81164E6}"/>
    <cellStyle name="Normal 174 6 4 3" xfId="25826" xr:uid="{98AC8FBB-759C-4D98-82ED-1E0D0C224500}"/>
    <cellStyle name="Normal 174 6 5" xfId="2940" xr:uid="{BE092180-77B8-4B71-BA76-2623AC7DE8A2}"/>
    <cellStyle name="Normal 174 6 5 2" xfId="20647" xr:uid="{77F1EF2C-5952-4615-A951-83D2A9521920}"/>
    <cellStyle name="Normal 174 6 5 2 2" xfId="30996" xr:uid="{DB15A1A6-7E07-40B1-AFE3-422420D2A158}"/>
    <cellStyle name="Normal 174 6 5 3" xfId="25827" xr:uid="{5F333A62-779C-4701-AFFB-874DDBB0989F}"/>
    <cellStyle name="Normal 174 6 6" xfId="20636" xr:uid="{86F359AC-47E4-4900-ADE6-774C9A9103C4}"/>
    <cellStyle name="Normal 174 6 6 2" xfId="30985" xr:uid="{59B657C3-49E3-4A56-9ABB-572D61661976}"/>
    <cellStyle name="Normal 174 6 7" xfId="25816" xr:uid="{97CC697A-FF7D-42C0-9A92-8076017E4D28}"/>
    <cellStyle name="Normal 174 7" xfId="2941" xr:uid="{C45F772B-7720-4FCD-B5A6-8584DBFC0EC5}"/>
    <cellStyle name="Normal 174 7 2" xfId="2942" xr:uid="{1752A7FE-8BCF-4B0D-A417-15939FF45FC3}"/>
    <cellStyle name="Normal 174 7 2 2" xfId="2943" xr:uid="{6C0B8D1F-4032-4D8B-9879-2739518369FF}"/>
    <cellStyle name="Normal 174 7 2 2 2" xfId="2944" xr:uid="{9E5BAF0B-B80B-4EAD-A057-A54980884F83}"/>
    <cellStyle name="Normal 174 7 2 2 2 2" xfId="20651" xr:uid="{7917EC7F-706F-474A-A09D-C4943AF2994C}"/>
    <cellStyle name="Normal 174 7 2 2 2 2 2" xfId="31000" xr:uid="{9200194B-3525-434C-AF25-97AF4299EC66}"/>
    <cellStyle name="Normal 174 7 2 2 2 3" xfId="25831" xr:uid="{B4140F58-07EE-430C-9626-E0ADC649A78B}"/>
    <cellStyle name="Normal 174 7 2 2 3" xfId="2945" xr:uid="{6BC63400-6A1F-4BA7-A629-149B163C6758}"/>
    <cellStyle name="Normal 174 7 2 2 3 2" xfId="20652" xr:uid="{20384233-FB47-4423-814A-2130B28EBFAC}"/>
    <cellStyle name="Normal 174 7 2 2 3 2 2" xfId="31001" xr:uid="{56F49761-1F17-4759-BBF3-81A03473679C}"/>
    <cellStyle name="Normal 174 7 2 2 3 3" xfId="25832" xr:uid="{C9A72900-7CDE-4112-9FBD-6D917AD1C675}"/>
    <cellStyle name="Normal 174 7 2 2 4" xfId="20650" xr:uid="{8D8FFDDD-8C01-47EF-9C75-421F734324B4}"/>
    <cellStyle name="Normal 174 7 2 2 4 2" xfId="30999" xr:uid="{9CB42AB1-56EC-4DCA-B40E-2CA86CEEA154}"/>
    <cellStyle name="Normal 174 7 2 2 5" xfId="25830" xr:uid="{5388CE04-5FA9-4995-ABDD-F4126E1EABDE}"/>
    <cellStyle name="Normal 174 7 2 3" xfId="2946" xr:uid="{891020B9-1AB3-4EF8-BB92-73B4EB52B8C1}"/>
    <cellStyle name="Normal 174 7 2 3 2" xfId="20653" xr:uid="{22BDCAC3-750E-4B93-A8FC-CC3590CA39BB}"/>
    <cellStyle name="Normal 174 7 2 3 2 2" xfId="31002" xr:uid="{B11DB685-A903-45BD-BDC3-4F2D9A083B63}"/>
    <cellStyle name="Normal 174 7 2 3 3" xfId="25833" xr:uid="{1D250587-ABD0-4A9D-A03F-D9B2FC865058}"/>
    <cellStyle name="Normal 174 7 2 4" xfId="2947" xr:uid="{CB2B6CB2-18AB-40D4-9765-82923AC67F25}"/>
    <cellStyle name="Normal 174 7 2 4 2" xfId="20654" xr:uid="{DEC35CD2-045B-439F-BE2C-436947DB8F16}"/>
    <cellStyle name="Normal 174 7 2 4 2 2" xfId="31003" xr:uid="{37066E2E-EB97-40C0-9BE5-3B320772EE74}"/>
    <cellStyle name="Normal 174 7 2 4 3" xfId="25834" xr:uid="{3CB7BBD2-D3A7-4D01-8139-6F024D9355BA}"/>
    <cellStyle name="Normal 174 7 2 5" xfId="20649" xr:uid="{CE245886-D080-4603-A273-F0391B764D01}"/>
    <cellStyle name="Normal 174 7 2 5 2" xfId="30998" xr:uid="{429315D6-6783-488D-AA11-E477198BE7CA}"/>
    <cellStyle name="Normal 174 7 2 6" xfId="25829" xr:uid="{B0FECF31-A9A2-4E43-BE09-BBF7660D6706}"/>
    <cellStyle name="Normal 174 7 3" xfId="2948" xr:uid="{19A97A67-E0D3-450E-9B7C-D6140D953FC9}"/>
    <cellStyle name="Normal 174 7 3 2" xfId="2949" xr:uid="{3C3F4F12-F667-4B98-B67B-B43936C6AB68}"/>
    <cellStyle name="Normal 174 7 3 2 2" xfId="20656" xr:uid="{3788D919-F309-46E5-A4FF-86E2FA6BF114}"/>
    <cellStyle name="Normal 174 7 3 2 2 2" xfId="31005" xr:uid="{F75FDFDC-CD9D-4584-88C9-8008B0E647B6}"/>
    <cellStyle name="Normal 174 7 3 2 3" xfId="25836" xr:uid="{417B8287-B46C-4FFD-A765-1BF8DD18C5C9}"/>
    <cellStyle name="Normal 174 7 3 3" xfId="2950" xr:uid="{32B18FB8-A93E-4739-A557-81BFB9377197}"/>
    <cellStyle name="Normal 174 7 3 3 2" xfId="20657" xr:uid="{D4E1A1C2-3E00-4402-A81B-FA04B6DF1B05}"/>
    <cellStyle name="Normal 174 7 3 3 2 2" xfId="31006" xr:uid="{9EDFC2CA-31F3-4FE2-9D5F-19397AB9A79B}"/>
    <cellStyle name="Normal 174 7 3 3 3" xfId="25837" xr:uid="{4085B770-7E73-4F2E-B924-8EAD6DF2D1D4}"/>
    <cellStyle name="Normal 174 7 3 4" xfId="20655" xr:uid="{15C77FF7-E1DA-4220-BACF-6D58659F280B}"/>
    <cellStyle name="Normal 174 7 3 4 2" xfId="31004" xr:uid="{268E1073-605F-43B1-A342-91B913D551F8}"/>
    <cellStyle name="Normal 174 7 3 5" xfId="25835" xr:uid="{55A956A5-7995-4F12-8E85-FC6B11FE1562}"/>
    <cellStyle name="Normal 174 7 4" xfId="2951" xr:uid="{F57895E4-9232-42FD-903D-36FF772D5EDF}"/>
    <cellStyle name="Normal 174 7 4 2" xfId="20658" xr:uid="{D2A907D6-98BE-4351-899B-DA13FAE240F8}"/>
    <cellStyle name="Normal 174 7 4 2 2" xfId="31007" xr:uid="{CBF9265F-B053-45C0-9638-FAB4C3958A94}"/>
    <cellStyle name="Normal 174 7 4 3" xfId="25838" xr:uid="{40359057-A805-40C6-A6E9-D4304599882D}"/>
    <cellStyle name="Normal 174 7 5" xfId="2952" xr:uid="{EA8DC774-F8F6-42F8-8D9D-6E3337491439}"/>
    <cellStyle name="Normal 174 7 5 2" xfId="20659" xr:uid="{216E67E9-8B20-4051-B7D0-869294F85B75}"/>
    <cellStyle name="Normal 174 7 5 2 2" xfId="31008" xr:uid="{A8FA823C-790F-4783-BB57-043B5014FEFA}"/>
    <cellStyle name="Normal 174 7 5 3" xfId="25839" xr:uid="{3AAEE0A1-DD58-4216-B804-95000B99CB50}"/>
    <cellStyle name="Normal 174 7 6" xfId="20648" xr:uid="{980C0F92-6B4B-4051-A60F-852089502A5E}"/>
    <cellStyle name="Normal 174 7 6 2" xfId="30997" xr:uid="{D403AF4A-6B3D-46EB-B2A2-3F333A62E19C}"/>
    <cellStyle name="Normal 174 7 7" xfId="25828" xr:uid="{658549B8-AB57-4692-BDD8-5990389FFB83}"/>
    <cellStyle name="Normal 174 8" xfId="2953" xr:uid="{9BE4DB3E-A5C0-4E2E-B1A2-86D62FDEF6E6}"/>
    <cellStyle name="Normal 174 8 2" xfId="2954" xr:uid="{E4489A19-E2A9-4873-B35B-E7C7C12ED3E6}"/>
    <cellStyle name="Normal 174 8 2 2" xfId="2955" xr:uid="{BA0492A0-7AD2-43BE-A223-D736735A673C}"/>
    <cellStyle name="Normal 174 8 2 2 2" xfId="2956" xr:uid="{65418027-08F4-4B8F-8C67-52072563B9AB}"/>
    <cellStyle name="Normal 174 8 2 2 2 2" xfId="20663" xr:uid="{52B46E1D-7DBE-4AAE-9B09-BDB06FD6DD55}"/>
    <cellStyle name="Normal 174 8 2 2 2 2 2" xfId="31012" xr:uid="{30A5F704-AB12-4192-8534-102023BF39EB}"/>
    <cellStyle name="Normal 174 8 2 2 2 3" xfId="25843" xr:uid="{BA445BA5-EFC5-48E9-9E7A-2C7C1EF7EA0D}"/>
    <cellStyle name="Normal 174 8 2 2 3" xfId="2957" xr:uid="{CA71D16E-6B0D-4438-A932-74EFE1659DC1}"/>
    <cellStyle name="Normal 174 8 2 2 3 2" xfId="20664" xr:uid="{3CB484AB-6D52-4761-83AE-3DCEDE1E3B21}"/>
    <cellStyle name="Normal 174 8 2 2 3 2 2" xfId="31013" xr:uid="{71A47C2E-8657-4720-82E8-77E3769C6D8C}"/>
    <cellStyle name="Normal 174 8 2 2 3 3" xfId="25844" xr:uid="{9D201550-303E-4BB8-8C6B-4DAACA0A819F}"/>
    <cellStyle name="Normal 174 8 2 2 4" xfId="20662" xr:uid="{8279419A-2C31-42CC-9B14-F8D48573E91E}"/>
    <cellStyle name="Normal 174 8 2 2 4 2" xfId="31011" xr:uid="{C996E65C-B2CF-4630-B95F-EF3A9FD03D62}"/>
    <cellStyle name="Normal 174 8 2 2 5" xfId="25842" xr:uid="{78254205-F0D2-47DE-A922-CD9939DFF694}"/>
    <cellStyle name="Normal 174 8 2 3" xfId="2958" xr:uid="{95A033BE-F524-45B7-9351-02309A867D93}"/>
    <cellStyle name="Normal 174 8 2 3 2" xfId="20665" xr:uid="{E713575D-3575-4A0C-B471-0624A90A4DDC}"/>
    <cellStyle name="Normal 174 8 2 3 2 2" xfId="31014" xr:uid="{5049E9BF-40C4-4ED1-BCD7-28F4ED589140}"/>
    <cellStyle name="Normal 174 8 2 3 3" xfId="25845" xr:uid="{4B017113-4AD7-420F-952A-81A5B0EE6803}"/>
    <cellStyle name="Normal 174 8 2 4" xfId="2959" xr:uid="{67D6EBCC-C85E-496D-A267-B0D9D3E2176C}"/>
    <cellStyle name="Normal 174 8 2 4 2" xfId="20666" xr:uid="{85CA4AC1-43FB-4202-9AF4-16DD8232AA57}"/>
    <cellStyle name="Normal 174 8 2 4 2 2" xfId="31015" xr:uid="{6D3B12CD-2DE0-4DA6-B8A4-5E963F220D7C}"/>
    <cellStyle name="Normal 174 8 2 4 3" xfId="25846" xr:uid="{87354908-2DD3-428A-8550-95F50BD56467}"/>
    <cellStyle name="Normal 174 8 2 5" xfId="20661" xr:uid="{F610209C-B667-465E-BCD7-B70E641DB92E}"/>
    <cellStyle name="Normal 174 8 2 5 2" xfId="31010" xr:uid="{4FE423FA-902F-49DC-B24D-6C2F2B1E6AC2}"/>
    <cellStyle name="Normal 174 8 2 6" xfId="25841" xr:uid="{565AA34D-A00D-45A2-B0A9-32847D5C0E0D}"/>
    <cellStyle name="Normal 174 8 3" xfId="2960" xr:uid="{20C17354-074C-4238-8B96-465A9131BDAA}"/>
    <cellStyle name="Normal 174 8 3 2" xfId="2961" xr:uid="{65AEE2D9-A610-4C04-9225-E125D71C98E0}"/>
    <cellStyle name="Normal 174 8 3 2 2" xfId="20668" xr:uid="{1B20FAE2-0FBB-4BEA-9EEE-BBCED9DB9CE9}"/>
    <cellStyle name="Normal 174 8 3 2 2 2" xfId="31017" xr:uid="{B23B32D2-5353-4E95-9476-FE6961AB6F65}"/>
    <cellStyle name="Normal 174 8 3 2 3" xfId="25848" xr:uid="{A6C70DB7-79C2-47B1-B680-3FA85D62C990}"/>
    <cellStyle name="Normal 174 8 3 3" xfId="2962" xr:uid="{765BE68E-CB90-4989-87F9-E451B87677F0}"/>
    <cellStyle name="Normal 174 8 3 3 2" xfId="20669" xr:uid="{BE6D44B1-45B6-44A7-BAB2-BAAF8A29D95C}"/>
    <cellStyle name="Normal 174 8 3 3 2 2" xfId="31018" xr:uid="{05E4D07B-A778-46C1-B9FC-F70B911445F6}"/>
    <cellStyle name="Normal 174 8 3 3 3" xfId="25849" xr:uid="{80065BEB-6159-48BD-8A34-45CF741356B2}"/>
    <cellStyle name="Normal 174 8 3 4" xfId="20667" xr:uid="{80D600D7-EDDA-4EF1-BE83-25A7FEF9398F}"/>
    <cellStyle name="Normal 174 8 3 4 2" xfId="31016" xr:uid="{F8253D87-7EAD-4C08-8D0A-AF6E7135B0DD}"/>
    <cellStyle name="Normal 174 8 3 5" xfId="25847" xr:uid="{0B3001DE-4D95-4E99-88F1-A2EA1E52367E}"/>
    <cellStyle name="Normal 174 8 4" xfId="2963" xr:uid="{94CF4668-09C7-425D-B327-562045D0D79D}"/>
    <cellStyle name="Normal 174 8 4 2" xfId="20670" xr:uid="{69C5CF70-ABB0-409E-AF28-44F2668EE457}"/>
    <cellStyle name="Normal 174 8 4 2 2" xfId="31019" xr:uid="{DE89F82E-7D9D-4C8A-8F5D-A62728EE60FD}"/>
    <cellStyle name="Normal 174 8 4 3" xfId="25850" xr:uid="{E10C7C0D-C025-437E-B9FB-F28C2238AC19}"/>
    <cellStyle name="Normal 174 8 5" xfId="2964" xr:uid="{2735CE89-1528-42B8-939D-F6DE1526781E}"/>
    <cellStyle name="Normal 174 8 5 2" xfId="20671" xr:uid="{E8DC9032-A205-41F6-98C0-C4DAC0EF91FC}"/>
    <cellStyle name="Normal 174 8 5 2 2" xfId="31020" xr:uid="{C965DD98-5BD2-45BC-AC76-638BAD689945}"/>
    <cellStyle name="Normal 174 8 5 3" xfId="25851" xr:uid="{20479177-7326-4AC7-A86A-E6E629699CA1}"/>
    <cellStyle name="Normal 174 8 6" xfId="20660" xr:uid="{ADDA2B11-C30B-48BF-AADC-52774303D162}"/>
    <cellStyle name="Normal 174 8 6 2" xfId="31009" xr:uid="{FF127B2E-92FF-456F-A98A-4C31BA682F90}"/>
    <cellStyle name="Normal 174 8 7" xfId="25840" xr:uid="{265500E4-D266-4B12-81C7-C676FC4475BE}"/>
    <cellStyle name="Normal 174 9" xfId="2965" xr:uid="{D7B31A0B-F716-4680-A082-D64454E05F57}"/>
    <cellStyle name="Normal 174 9 2" xfId="2966" xr:uid="{53D439B1-14CC-4F40-A16F-85495CE29B88}"/>
    <cellStyle name="Normal 174 9 2 2" xfId="2967" xr:uid="{71EB2D2C-13D2-49B0-81C5-3AEF3673E4B0}"/>
    <cellStyle name="Normal 174 9 2 2 2" xfId="2968" xr:uid="{1C336502-FC89-4C41-B818-A53C3A00B7BB}"/>
    <cellStyle name="Normal 174 9 2 2 2 2" xfId="20675" xr:uid="{AD86E32C-1B93-4B9F-AE8C-F3B3A46246ED}"/>
    <cellStyle name="Normal 174 9 2 2 2 2 2" xfId="31024" xr:uid="{C7FE3C3B-8F26-4EF1-9CF1-3D2EADC5DA21}"/>
    <cellStyle name="Normal 174 9 2 2 2 3" xfId="25855" xr:uid="{898A44DD-EB7D-470C-8702-1DA6570EEC91}"/>
    <cellStyle name="Normal 174 9 2 2 3" xfId="2969" xr:uid="{06D31154-CCE0-4341-A3E3-0D6970F03A2A}"/>
    <cellStyle name="Normal 174 9 2 2 3 2" xfId="20676" xr:uid="{511EB927-3DEA-4B1D-89CA-A177D1213100}"/>
    <cellStyle name="Normal 174 9 2 2 3 2 2" xfId="31025" xr:uid="{EE7E8A4D-ECAA-42AC-84AB-8D6975AB50B3}"/>
    <cellStyle name="Normal 174 9 2 2 3 3" xfId="25856" xr:uid="{CF0E6963-0A01-467B-BBBE-47F248FBA75E}"/>
    <cellStyle name="Normal 174 9 2 2 4" xfId="20674" xr:uid="{DA32281B-F666-4F2E-B8C8-2A877D15CC1F}"/>
    <cellStyle name="Normal 174 9 2 2 4 2" xfId="31023" xr:uid="{48AA6915-8C70-43D7-A235-A33A1005A88F}"/>
    <cellStyle name="Normal 174 9 2 2 5" xfId="25854" xr:uid="{03508F64-E8A5-47E1-B147-87A731D5F7F9}"/>
    <cellStyle name="Normal 174 9 2 3" xfId="2970" xr:uid="{4B6B2C38-2D4B-4D3A-A9E8-4879A5509580}"/>
    <cellStyle name="Normal 174 9 2 3 2" xfId="20677" xr:uid="{A26FF44D-DA84-409E-BB83-296CB3CB9861}"/>
    <cellStyle name="Normal 174 9 2 3 2 2" xfId="31026" xr:uid="{183A90A4-C64E-4E16-9F4D-D5BC03C5FD8B}"/>
    <cellStyle name="Normal 174 9 2 3 3" xfId="25857" xr:uid="{BF89A043-E7FA-4B31-853D-A86C334B806C}"/>
    <cellStyle name="Normal 174 9 2 4" xfId="2971" xr:uid="{DA9DF7C3-4665-4AF8-A8DC-1ADC66133E52}"/>
    <cellStyle name="Normal 174 9 2 4 2" xfId="20678" xr:uid="{FC2AE3F0-3968-4430-B614-E4A3FCD8347A}"/>
    <cellStyle name="Normal 174 9 2 4 2 2" xfId="31027" xr:uid="{D83BC4F5-AB69-440F-8819-F240A6B14C84}"/>
    <cellStyle name="Normal 174 9 2 4 3" xfId="25858" xr:uid="{9DE9805D-3019-4BFC-8F4F-3590643C5B1B}"/>
    <cellStyle name="Normal 174 9 2 5" xfId="20673" xr:uid="{AFEAD363-1000-439C-871D-5365C2DCBC14}"/>
    <cellStyle name="Normal 174 9 2 5 2" xfId="31022" xr:uid="{7877A011-A3D2-4642-9AD6-F4CF6B83B632}"/>
    <cellStyle name="Normal 174 9 2 6" xfId="25853" xr:uid="{C105F324-D0A5-4579-8956-686E34EEAFC3}"/>
    <cellStyle name="Normal 174 9 3" xfId="2972" xr:uid="{7F1411B1-6814-43A0-9B2A-AFBB0E4E4D24}"/>
    <cellStyle name="Normal 174 9 3 2" xfId="2973" xr:uid="{E57DFC4F-6BC1-43F1-B774-5F046B07E3B3}"/>
    <cellStyle name="Normal 174 9 3 2 2" xfId="20680" xr:uid="{E0D4E8CB-5178-4482-987E-F29073F9AA51}"/>
    <cellStyle name="Normal 174 9 3 2 2 2" xfId="31029" xr:uid="{2A58D8C2-3B2C-4E24-897C-19FDAADF9284}"/>
    <cellStyle name="Normal 174 9 3 2 3" xfId="25860" xr:uid="{6F0E26C1-55F3-451A-9B66-4C8995C5A121}"/>
    <cellStyle name="Normal 174 9 3 3" xfId="2974" xr:uid="{1B63136E-ABB4-42DD-8562-D27232DB59E0}"/>
    <cellStyle name="Normal 174 9 3 3 2" xfId="20681" xr:uid="{1978E881-C0CC-4D5C-89B0-B454D7C05D76}"/>
    <cellStyle name="Normal 174 9 3 3 2 2" xfId="31030" xr:uid="{08735D4F-57DE-4D47-ABBF-C8D98F92426F}"/>
    <cellStyle name="Normal 174 9 3 3 3" xfId="25861" xr:uid="{65D693AA-B3D9-4A9F-9142-256A7DDD7290}"/>
    <cellStyle name="Normal 174 9 3 4" xfId="20679" xr:uid="{37C9089E-B03A-420E-BE99-4CC90274F2AB}"/>
    <cellStyle name="Normal 174 9 3 4 2" xfId="31028" xr:uid="{326E6537-1F74-452D-864A-44292C4B5BE4}"/>
    <cellStyle name="Normal 174 9 3 5" xfId="25859" xr:uid="{0FF8D633-AFAB-4265-AB22-4E7E1FB5F7FB}"/>
    <cellStyle name="Normal 174 9 4" xfId="2975" xr:uid="{336E37F3-0640-4219-BF0B-4D6EC6299F06}"/>
    <cellStyle name="Normal 174 9 4 2" xfId="20682" xr:uid="{57EAF118-FE35-4416-BBB2-4FA46A9E1DAE}"/>
    <cellStyle name="Normal 174 9 4 2 2" xfId="31031" xr:uid="{9D8FC326-4B02-4799-9255-AA2D5A1486C4}"/>
    <cellStyle name="Normal 174 9 4 3" xfId="25862" xr:uid="{74EE631D-8222-4424-83A0-BCDAB1411B9B}"/>
    <cellStyle name="Normal 174 9 5" xfId="2976" xr:uid="{2F39C378-73F9-4799-9642-40A66E2F3A12}"/>
    <cellStyle name="Normal 174 9 5 2" xfId="20683" xr:uid="{3058F99C-2DA9-4B16-818D-4113C994E7C4}"/>
    <cellStyle name="Normal 174 9 5 2 2" xfId="31032" xr:uid="{46FB6FD7-9F5B-4F77-92B5-7730B817998E}"/>
    <cellStyle name="Normal 174 9 5 3" xfId="25863" xr:uid="{BD3E4E82-CF53-4DA7-9898-5C78FD8512C2}"/>
    <cellStyle name="Normal 174 9 6" xfId="20672" xr:uid="{DC54E5DA-7E86-4529-80AB-2F2FBD364E03}"/>
    <cellStyle name="Normal 174 9 6 2" xfId="31021" xr:uid="{A7DA6F23-3641-46AA-B1AC-5853AFE6C10E}"/>
    <cellStyle name="Normal 174 9 7" xfId="25852" xr:uid="{5D897B8C-7787-4B59-BDBC-491759E9A0FE}"/>
    <cellStyle name="Normal 175" xfId="2977" xr:uid="{1C5D693C-7702-4DD7-8960-D972D2687A60}"/>
    <cellStyle name="Normal 175 10" xfId="2978" xr:uid="{5733CF2F-D000-41DE-AA44-43B2984D1509}"/>
    <cellStyle name="Normal 175 10 2" xfId="2979" xr:uid="{84F39216-AC49-4942-89C7-3087933EE7AC}"/>
    <cellStyle name="Normal 175 10 2 2" xfId="2980" xr:uid="{7390D443-8A28-46F2-B687-A25EB2E7C586}"/>
    <cellStyle name="Normal 175 10 2 2 2" xfId="2981" xr:uid="{E091F1C3-3063-4A22-AFF8-61A6ADD0130C}"/>
    <cellStyle name="Normal 175 10 2 2 2 2" xfId="20688" xr:uid="{AE7DA39C-C31D-46BD-B613-2BC6357595BC}"/>
    <cellStyle name="Normal 175 10 2 2 2 2 2" xfId="31037" xr:uid="{D0116B39-4A99-4A5A-A331-A4AE83F36FDB}"/>
    <cellStyle name="Normal 175 10 2 2 2 3" xfId="25868" xr:uid="{DC2532DD-6158-4DD9-83A1-257D95335E09}"/>
    <cellStyle name="Normal 175 10 2 2 3" xfId="2982" xr:uid="{6165AA26-73EF-42C0-8284-C9EB30A33004}"/>
    <cellStyle name="Normal 175 10 2 2 3 2" xfId="20689" xr:uid="{EE7F8528-3D67-4ED4-BC57-D7FA4812AAC5}"/>
    <cellStyle name="Normal 175 10 2 2 3 2 2" xfId="31038" xr:uid="{BC92A523-B6AA-494D-B025-B0A0C791A9F9}"/>
    <cellStyle name="Normal 175 10 2 2 3 3" xfId="25869" xr:uid="{7FF6F414-BEA7-43A6-AB6D-A15EEE0586C8}"/>
    <cellStyle name="Normal 175 10 2 2 4" xfId="20687" xr:uid="{8DF35C17-CB3C-48DB-BCAB-1CE3D02DD3B0}"/>
    <cellStyle name="Normal 175 10 2 2 4 2" xfId="31036" xr:uid="{D419B014-422D-4AD7-A368-21C1555B87CB}"/>
    <cellStyle name="Normal 175 10 2 2 5" xfId="25867" xr:uid="{E7E3A5A2-C5A6-4BD3-9380-7CB6FDCBCCDF}"/>
    <cellStyle name="Normal 175 10 2 3" xfId="2983" xr:uid="{DF6E32CA-F6B0-4E59-A461-D4622BCAB445}"/>
    <cellStyle name="Normal 175 10 2 3 2" xfId="20690" xr:uid="{B690F468-D29F-465B-8207-3964833E3F01}"/>
    <cellStyle name="Normal 175 10 2 3 2 2" xfId="31039" xr:uid="{38760F19-402C-46CB-A174-FF50F3A07D1B}"/>
    <cellStyle name="Normal 175 10 2 3 3" xfId="25870" xr:uid="{45691152-DDB2-4889-BBA9-8CAC30B94652}"/>
    <cellStyle name="Normal 175 10 2 4" xfId="2984" xr:uid="{AD47B243-597E-4B88-9ADB-88F5B7ADB78C}"/>
    <cellStyle name="Normal 175 10 2 4 2" xfId="20691" xr:uid="{F97DCD51-0BDA-4441-9921-C962100EAECB}"/>
    <cellStyle name="Normal 175 10 2 4 2 2" xfId="31040" xr:uid="{1F86092F-A33A-4756-8F0D-60122E8233CD}"/>
    <cellStyle name="Normal 175 10 2 4 3" xfId="25871" xr:uid="{264E025B-2262-4B1F-ADA2-6BFE23685246}"/>
    <cellStyle name="Normal 175 10 2 5" xfId="20686" xr:uid="{7C84BE85-C454-4CE1-B199-3D6B2EC9C2D0}"/>
    <cellStyle name="Normal 175 10 2 5 2" xfId="31035" xr:uid="{16A09C4E-098C-4713-A59B-7D13C2317173}"/>
    <cellStyle name="Normal 175 10 2 6" xfId="25866" xr:uid="{A2698589-6427-46D8-B08D-6D82127B1F63}"/>
    <cellStyle name="Normal 175 10 3" xfId="2985" xr:uid="{433C3C48-F9BA-46B9-835B-6CFC94612564}"/>
    <cellStyle name="Normal 175 10 3 2" xfId="2986" xr:uid="{4BCD4DF6-BD44-4A80-8D4E-805136D71910}"/>
    <cellStyle name="Normal 175 10 3 2 2" xfId="20693" xr:uid="{24789197-F56C-47F2-8343-B1E58B0924EE}"/>
    <cellStyle name="Normal 175 10 3 2 2 2" xfId="31042" xr:uid="{FF0E3CDF-CB72-47E0-849A-8F791557FDF8}"/>
    <cellStyle name="Normal 175 10 3 2 3" xfId="25873" xr:uid="{7EC49972-86FC-4515-B12A-C899018A06E3}"/>
    <cellStyle name="Normal 175 10 3 3" xfId="2987" xr:uid="{F61BF624-C22E-425D-934D-69CD10AFE610}"/>
    <cellStyle name="Normal 175 10 3 3 2" xfId="20694" xr:uid="{4AC5CC54-A7A8-4B8E-A49F-256D530E1E85}"/>
    <cellStyle name="Normal 175 10 3 3 2 2" xfId="31043" xr:uid="{2D81E7C4-6F74-4006-9AEC-7A4F780DE9C2}"/>
    <cellStyle name="Normal 175 10 3 3 3" xfId="25874" xr:uid="{5FE9B0FA-A256-4317-90E5-4D0F0BFA19B0}"/>
    <cellStyle name="Normal 175 10 3 4" xfId="20692" xr:uid="{7E3A9067-009B-4A3C-89F4-84297CED8ACC}"/>
    <cellStyle name="Normal 175 10 3 4 2" xfId="31041" xr:uid="{C984332E-C68C-4B14-8B26-88A49AC8667E}"/>
    <cellStyle name="Normal 175 10 3 5" xfId="25872" xr:uid="{A4C20544-7F6E-4256-BD4D-30A83815D7ED}"/>
    <cellStyle name="Normal 175 10 4" xfId="2988" xr:uid="{51968449-D72E-4C5A-8652-6D28DA5D577B}"/>
    <cellStyle name="Normal 175 10 4 2" xfId="20695" xr:uid="{01231ECA-D4D7-4948-BC14-011E9708B921}"/>
    <cellStyle name="Normal 175 10 4 2 2" xfId="31044" xr:uid="{D7E2EF8C-C1DA-46AA-8C67-AD0222E72DFA}"/>
    <cellStyle name="Normal 175 10 4 3" xfId="25875" xr:uid="{EEC4039C-1EBD-453B-ADCE-E953189C900E}"/>
    <cellStyle name="Normal 175 10 5" xfId="2989" xr:uid="{F5897126-8317-4FA2-8FC8-FFE431F9B32D}"/>
    <cellStyle name="Normal 175 10 5 2" xfId="20696" xr:uid="{CAFC87E6-539C-45AB-9DF5-E7EB025A0AA1}"/>
    <cellStyle name="Normal 175 10 5 2 2" xfId="31045" xr:uid="{1CD31FDC-8228-4F5E-9E5B-46526718CCF6}"/>
    <cellStyle name="Normal 175 10 5 3" xfId="25876" xr:uid="{BBCF4A4E-4E6D-42EA-8EE1-D6442420978B}"/>
    <cellStyle name="Normal 175 10 6" xfId="20685" xr:uid="{40639078-F904-4B91-872F-E32008C4FD30}"/>
    <cellStyle name="Normal 175 10 6 2" xfId="31034" xr:uid="{D7B15E9A-7D87-40F6-B670-CA5CE5C76AA9}"/>
    <cellStyle name="Normal 175 10 7" xfId="25865" xr:uid="{DDB72240-AB58-43B7-98A2-B28354EB8260}"/>
    <cellStyle name="Normal 175 11" xfId="2990" xr:uid="{3580E07C-62E5-49BE-B24E-355634016672}"/>
    <cellStyle name="Normal 175 11 2" xfId="2991" xr:uid="{7ADE7ABA-5EA1-47FD-B57D-C6C33CF5DC24}"/>
    <cellStyle name="Normal 175 11 2 2" xfId="2992" xr:uid="{379C5B71-5DA7-4A19-97AA-006B53384BC8}"/>
    <cellStyle name="Normal 175 11 2 2 2" xfId="2993" xr:uid="{2E795555-7FFB-443A-BE2D-D18A906E58BB}"/>
    <cellStyle name="Normal 175 11 2 2 2 2" xfId="20700" xr:uid="{3DD769EF-7329-4587-B445-73DF9502A198}"/>
    <cellStyle name="Normal 175 11 2 2 2 2 2" xfId="31049" xr:uid="{864877E7-60C8-4AC4-8DE9-33FD7494F00B}"/>
    <cellStyle name="Normal 175 11 2 2 2 3" xfId="25880" xr:uid="{7313F00D-A234-4637-80A7-027A9AECC716}"/>
    <cellStyle name="Normal 175 11 2 2 3" xfId="2994" xr:uid="{DBDA65B3-F97F-432E-B7B3-1284A413B005}"/>
    <cellStyle name="Normal 175 11 2 2 3 2" xfId="20701" xr:uid="{A40E5C9D-5900-4832-8F88-E67CA20CDB8F}"/>
    <cellStyle name="Normal 175 11 2 2 3 2 2" xfId="31050" xr:uid="{BFE77EB0-C5F5-46AA-930D-F7016AB2F2CE}"/>
    <cellStyle name="Normal 175 11 2 2 3 3" xfId="25881" xr:uid="{88297F88-B4B8-4F74-A879-4EE6E65882C4}"/>
    <cellStyle name="Normal 175 11 2 2 4" xfId="20699" xr:uid="{09077EED-465A-46BA-8A8E-8180AC3D18A2}"/>
    <cellStyle name="Normal 175 11 2 2 4 2" xfId="31048" xr:uid="{0A859211-E539-4BFB-A761-43976E4662C6}"/>
    <cellStyle name="Normal 175 11 2 2 5" xfId="25879" xr:uid="{FA20D29E-3E34-4048-9422-DA0F6C140987}"/>
    <cellStyle name="Normal 175 11 2 3" xfId="2995" xr:uid="{B14C77AC-B701-4799-B0EC-D3AC76FD017C}"/>
    <cellStyle name="Normal 175 11 2 3 2" xfId="20702" xr:uid="{1CC492CB-DC1A-411D-A37A-132991466DD7}"/>
    <cellStyle name="Normal 175 11 2 3 2 2" xfId="31051" xr:uid="{E5F8CA7B-7713-4933-BCB4-BCC89506EDD4}"/>
    <cellStyle name="Normal 175 11 2 3 3" xfId="25882" xr:uid="{86214661-15F6-4A51-86CE-76B0D1C6457E}"/>
    <cellStyle name="Normal 175 11 2 4" xfId="2996" xr:uid="{9D93182E-356D-40BF-B10E-02F733F0066E}"/>
    <cellStyle name="Normal 175 11 2 4 2" xfId="20703" xr:uid="{137DA859-8F20-4EFE-A032-ED3F81E18B57}"/>
    <cellStyle name="Normal 175 11 2 4 2 2" xfId="31052" xr:uid="{7AB7BEAC-C387-4E81-A9FB-3AF0AE74A148}"/>
    <cellStyle name="Normal 175 11 2 4 3" xfId="25883" xr:uid="{04F24CCB-40DC-48FB-90C4-CD4EBCF93714}"/>
    <cellStyle name="Normal 175 11 2 5" xfId="20698" xr:uid="{C2A55CAE-F9CE-4B28-B6A1-FA34CF3F6F84}"/>
    <cellStyle name="Normal 175 11 2 5 2" xfId="31047" xr:uid="{CCBBBE1A-68B4-461E-A81B-5279BEF70AD5}"/>
    <cellStyle name="Normal 175 11 2 6" xfId="25878" xr:uid="{42D8603B-E538-4A29-AC3C-FE3F55F95C7C}"/>
    <cellStyle name="Normal 175 11 3" xfId="2997" xr:uid="{5D68E401-0290-425B-B116-30870CC0A7AD}"/>
    <cellStyle name="Normal 175 11 3 2" xfId="2998" xr:uid="{FF3EBC9E-30BF-43E8-A904-D15DB3EC3D0C}"/>
    <cellStyle name="Normal 175 11 3 2 2" xfId="20705" xr:uid="{2C27FC3F-C198-476F-8799-A935C4ED2263}"/>
    <cellStyle name="Normal 175 11 3 2 2 2" xfId="31054" xr:uid="{0DE06557-CE72-461D-9517-4A2312DE9D94}"/>
    <cellStyle name="Normal 175 11 3 2 3" xfId="25885" xr:uid="{17C0995C-E129-4B77-8260-BA6F4F1D331D}"/>
    <cellStyle name="Normal 175 11 3 3" xfId="2999" xr:uid="{1FC921F9-4F4C-4F7E-B981-E15A8453BC2A}"/>
    <cellStyle name="Normal 175 11 3 3 2" xfId="20706" xr:uid="{62833D62-C11E-44AB-8000-F741C58FD1DA}"/>
    <cellStyle name="Normal 175 11 3 3 2 2" xfId="31055" xr:uid="{D6772355-7297-4C1C-A92B-FA47405A5461}"/>
    <cellStyle name="Normal 175 11 3 3 3" xfId="25886" xr:uid="{95B4E2A9-684E-47BB-967C-3429162E78A2}"/>
    <cellStyle name="Normal 175 11 3 4" xfId="20704" xr:uid="{C699AD07-699F-4375-B9DC-9981AD3A0ADC}"/>
    <cellStyle name="Normal 175 11 3 4 2" xfId="31053" xr:uid="{AB4DA85A-7737-451B-B53D-616BCE59D95B}"/>
    <cellStyle name="Normal 175 11 3 5" xfId="25884" xr:uid="{D0FA9D9B-1CCF-4BE7-B751-F467CAAA0F32}"/>
    <cellStyle name="Normal 175 11 4" xfId="3000" xr:uid="{087EBF21-8DF5-437E-A8E1-2FDC7E6F4492}"/>
    <cellStyle name="Normal 175 11 4 2" xfId="20707" xr:uid="{EAB9867D-D4BC-4AE7-A1A6-977BE512462F}"/>
    <cellStyle name="Normal 175 11 4 2 2" xfId="31056" xr:uid="{C0B59BEE-7214-4BE3-98B6-9F14F66CE2EA}"/>
    <cellStyle name="Normal 175 11 4 3" xfId="25887" xr:uid="{56A2D989-55C2-4C2B-8D6A-77725C1DBEC3}"/>
    <cellStyle name="Normal 175 11 5" xfId="3001" xr:uid="{16D69A97-38AD-4180-B8AD-0905F2E31C0B}"/>
    <cellStyle name="Normal 175 11 5 2" xfId="20708" xr:uid="{009FE1C9-79A9-4372-913E-65DAC332DFC9}"/>
    <cellStyle name="Normal 175 11 5 2 2" xfId="31057" xr:uid="{A4AA8FD9-3F1C-4366-9EE2-E08A1D61462D}"/>
    <cellStyle name="Normal 175 11 5 3" xfId="25888" xr:uid="{48B28EF4-B491-4968-B0FD-671FDDDD8645}"/>
    <cellStyle name="Normal 175 11 6" xfId="20697" xr:uid="{D42FB912-AF11-49FD-9C0A-8EE0D8E04B58}"/>
    <cellStyle name="Normal 175 11 6 2" xfId="31046" xr:uid="{A0E46057-B6CC-4331-AC92-F2BD661FE96D}"/>
    <cellStyle name="Normal 175 11 7" xfId="25877" xr:uid="{D8810B29-0EA3-468D-B1E0-9CA915038C9B}"/>
    <cellStyle name="Normal 175 12" xfId="3002" xr:uid="{D90F7B43-9CF6-4470-956E-B2E7F826CA5E}"/>
    <cellStyle name="Normal 175 12 2" xfId="3003" xr:uid="{B2B0B4FE-B7BB-46E0-8385-7850792AD5DC}"/>
    <cellStyle name="Normal 175 12 2 2" xfId="3004" xr:uid="{D270FD13-CE39-4615-BC05-DBA75128DAFD}"/>
    <cellStyle name="Normal 175 12 2 2 2" xfId="3005" xr:uid="{D1F29584-F3A2-4BE4-8704-C3675B341474}"/>
    <cellStyle name="Normal 175 12 2 2 2 2" xfId="20712" xr:uid="{1635FD93-A323-4C3D-91D2-9211BCEEBB13}"/>
    <cellStyle name="Normal 175 12 2 2 2 2 2" xfId="31061" xr:uid="{B8E7A65A-02EE-45B2-9FB1-AB2309631706}"/>
    <cellStyle name="Normal 175 12 2 2 2 3" xfId="25892" xr:uid="{2D96FA64-2F6A-4F84-9EE0-2BDA602244A0}"/>
    <cellStyle name="Normal 175 12 2 2 3" xfId="3006" xr:uid="{080D3945-E7A4-4E46-A9F2-6087B95C8AA3}"/>
    <cellStyle name="Normal 175 12 2 2 3 2" xfId="20713" xr:uid="{1329DD3B-DFE0-408C-8120-AAD602EC37BE}"/>
    <cellStyle name="Normal 175 12 2 2 3 2 2" xfId="31062" xr:uid="{7DC838BA-73C6-4F92-9B53-3B93541DC2F4}"/>
    <cellStyle name="Normal 175 12 2 2 3 3" xfId="25893" xr:uid="{50F52328-FDC9-4176-A0CD-2333990C63B8}"/>
    <cellStyle name="Normal 175 12 2 2 4" xfId="20711" xr:uid="{644B2AD1-AADE-4C13-BDCB-43BA5AF577E8}"/>
    <cellStyle name="Normal 175 12 2 2 4 2" xfId="31060" xr:uid="{34F421CA-B2CA-4551-BEE0-6CB5E54DA736}"/>
    <cellStyle name="Normal 175 12 2 2 5" xfId="25891" xr:uid="{F3604509-8BE0-48AC-A5A8-6D799D14135B}"/>
    <cellStyle name="Normal 175 12 2 3" xfId="3007" xr:uid="{8806010C-BCFE-4387-AE23-C0BA39329E5B}"/>
    <cellStyle name="Normal 175 12 2 3 2" xfId="20714" xr:uid="{7B1B8FDC-3956-4DE0-BD5D-4D7A6985F44B}"/>
    <cellStyle name="Normal 175 12 2 3 2 2" xfId="31063" xr:uid="{553318AA-5B07-42E8-A098-CD7E259D8267}"/>
    <cellStyle name="Normal 175 12 2 3 3" xfId="25894" xr:uid="{D3D80D46-7182-4C94-805C-142E6787B0CD}"/>
    <cellStyle name="Normal 175 12 2 4" xfId="3008" xr:uid="{78B7665E-019D-4A3A-8101-D66BEB858E75}"/>
    <cellStyle name="Normal 175 12 2 4 2" xfId="20715" xr:uid="{E917BD6C-EBF3-43DC-A617-28878636FFF5}"/>
    <cellStyle name="Normal 175 12 2 4 2 2" xfId="31064" xr:uid="{AE115C1C-2E66-494E-A007-DAB841B1AB49}"/>
    <cellStyle name="Normal 175 12 2 4 3" xfId="25895" xr:uid="{5D196A07-E64C-408A-A5BD-12BFAC94EA0E}"/>
    <cellStyle name="Normal 175 12 2 5" xfId="20710" xr:uid="{C9072EF9-BC82-4ECB-AE12-9C5EA217C065}"/>
    <cellStyle name="Normal 175 12 2 5 2" xfId="31059" xr:uid="{DABE79AB-0AEB-44F0-A391-3453284BF371}"/>
    <cellStyle name="Normal 175 12 2 6" xfId="25890" xr:uid="{27323793-3134-436C-BA10-8CEE8C5E0356}"/>
    <cellStyle name="Normal 175 12 3" xfId="3009" xr:uid="{40917942-B46D-4AEC-9D64-495E9356D526}"/>
    <cellStyle name="Normal 175 12 3 2" xfId="3010" xr:uid="{08FD83A1-797C-4596-BF7D-8BF1044D8F5A}"/>
    <cellStyle name="Normal 175 12 3 2 2" xfId="20717" xr:uid="{D4B4DFE9-4223-416D-B2C9-B4A9444942D8}"/>
    <cellStyle name="Normal 175 12 3 2 2 2" xfId="31066" xr:uid="{141FB3C1-A685-4184-9E35-139187E29772}"/>
    <cellStyle name="Normal 175 12 3 2 3" xfId="25897" xr:uid="{A6C8277E-3110-4507-AE67-C86FC59C6AD3}"/>
    <cellStyle name="Normal 175 12 3 3" xfId="3011" xr:uid="{35BC443F-E83C-4871-BF04-22B3E0E7AC41}"/>
    <cellStyle name="Normal 175 12 3 3 2" xfId="20718" xr:uid="{AE1C9A43-C372-4235-930D-D638FA1E1007}"/>
    <cellStyle name="Normal 175 12 3 3 2 2" xfId="31067" xr:uid="{481D714B-8065-4A91-A275-DA4FE4628D1B}"/>
    <cellStyle name="Normal 175 12 3 3 3" xfId="25898" xr:uid="{E169FF34-EDF8-41B3-B3D3-0C2474AA3A96}"/>
    <cellStyle name="Normal 175 12 3 4" xfId="20716" xr:uid="{F8890619-54F6-4E61-812F-E3B3A2CDAE79}"/>
    <cellStyle name="Normal 175 12 3 4 2" xfId="31065" xr:uid="{DDBCE035-92D0-4AC1-808C-737472B08C22}"/>
    <cellStyle name="Normal 175 12 3 5" xfId="25896" xr:uid="{0C8BBBB7-F637-48D2-908E-8C5FBB408BB4}"/>
    <cellStyle name="Normal 175 12 4" xfId="3012" xr:uid="{82132133-E127-47AD-8E16-9E77F05CAF4E}"/>
    <cellStyle name="Normal 175 12 4 2" xfId="20719" xr:uid="{CE906FBF-9413-43F1-A547-966911D44F6B}"/>
    <cellStyle name="Normal 175 12 4 2 2" xfId="31068" xr:uid="{86BF2767-8959-4D2A-B562-D9D102C6D397}"/>
    <cellStyle name="Normal 175 12 4 3" xfId="25899" xr:uid="{144E49E9-C3FD-4F4E-BFCC-9107C5A1A01D}"/>
    <cellStyle name="Normal 175 12 5" xfId="3013" xr:uid="{6E0B4372-02BE-419D-9D1D-31C784AC5CC9}"/>
    <cellStyle name="Normal 175 12 5 2" xfId="20720" xr:uid="{97FF5F59-E84A-472B-A038-DBAA53F15BBC}"/>
    <cellStyle name="Normal 175 12 5 2 2" xfId="31069" xr:uid="{B11D761C-6EA1-4E29-B9D1-98F52A677451}"/>
    <cellStyle name="Normal 175 12 5 3" xfId="25900" xr:uid="{B3C76048-B01F-41EA-A298-6BEC38D5AAE6}"/>
    <cellStyle name="Normal 175 12 6" xfId="20709" xr:uid="{8F0C1362-E98D-4C77-BC02-B96656D88AB7}"/>
    <cellStyle name="Normal 175 12 6 2" xfId="31058" xr:uid="{185F0C28-BCD3-49B7-99B6-81AC9C83BBC8}"/>
    <cellStyle name="Normal 175 12 7" xfId="25889" xr:uid="{CF42A32D-B61D-49B3-A624-179F50F11E47}"/>
    <cellStyle name="Normal 175 13" xfId="3014" xr:uid="{E74FC990-40BA-44DD-81D6-CF26432160C0}"/>
    <cellStyle name="Normal 175 13 2" xfId="3015" xr:uid="{CD7BFF47-00CA-4504-9FE1-4BF6516E2799}"/>
    <cellStyle name="Normal 175 13 2 2" xfId="3016" xr:uid="{A2739BA7-E54F-4769-9326-C0B303CBEFD4}"/>
    <cellStyle name="Normal 175 13 2 2 2" xfId="3017" xr:uid="{40C867C5-7467-4D8E-8FF7-A2990D88A0B2}"/>
    <cellStyle name="Normal 175 13 2 2 2 2" xfId="20724" xr:uid="{EE34D52A-C0DA-41C7-9F99-6CB5032256E4}"/>
    <cellStyle name="Normal 175 13 2 2 2 2 2" xfId="31073" xr:uid="{BD77114E-B617-4602-A357-B1A7E3B15B79}"/>
    <cellStyle name="Normal 175 13 2 2 2 3" xfId="25904" xr:uid="{E3C80437-904D-41F5-AD56-1147A49839F6}"/>
    <cellStyle name="Normal 175 13 2 2 3" xfId="3018" xr:uid="{8C411F17-D583-4D57-BFEA-312278FE63F2}"/>
    <cellStyle name="Normal 175 13 2 2 3 2" xfId="20725" xr:uid="{22477DDA-93C1-4313-8900-01BF7B3656DC}"/>
    <cellStyle name="Normal 175 13 2 2 3 2 2" xfId="31074" xr:uid="{B08E6C96-F5B2-414A-BB54-739B1D3C92B0}"/>
    <cellStyle name="Normal 175 13 2 2 3 3" xfId="25905" xr:uid="{AE79AA9C-4258-47CC-B7C6-A04EEA91C82E}"/>
    <cellStyle name="Normal 175 13 2 2 4" xfId="20723" xr:uid="{17C98DB0-2ECE-44E7-AF8F-CF3CC049B02E}"/>
    <cellStyle name="Normal 175 13 2 2 4 2" xfId="31072" xr:uid="{F5865AED-0AC9-4E7F-8904-CC34DA4D5CE3}"/>
    <cellStyle name="Normal 175 13 2 2 5" xfId="25903" xr:uid="{CB3F18E9-A824-4ED0-ABE7-B93633C6C749}"/>
    <cellStyle name="Normal 175 13 2 3" xfId="3019" xr:uid="{28941DFB-A8F9-477A-A56B-85159FE291C2}"/>
    <cellStyle name="Normal 175 13 2 3 2" xfId="20726" xr:uid="{2BC709E3-794D-48CE-ADBE-FD9921FE06D3}"/>
    <cellStyle name="Normal 175 13 2 3 2 2" xfId="31075" xr:uid="{ADB3FA80-74C9-40CF-9DB2-B95CA8DB0600}"/>
    <cellStyle name="Normal 175 13 2 3 3" xfId="25906" xr:uid="{F6746E03-70A2-4656-A214-C8B08B9E8832}"/>
    <cellStyle name="Normal 175 13 2 4" xfId="3020" xr:uid="{52C47CC4-352D-4C58-9109-A64626E19960}"/>
    <cellStyle name="Normal 175 13 2 4 2" xfId="20727" xr:uid="{FD3B2EBB-C8C9-4A5A-ABCA-C59C33FDB6E9}"/>
    <cellStyle name="Normal 175 13 2 4 2 2" xfId="31076" xr:uid="{F94B86E0-060A-4744-8708-0C9DB5D8AF1B}"/>
    <cellStyle name="Normal 175 13 2 4 3" xfId="25907" xr:uid="{02F114E7-1A87-4BEA-B410-D0946CBE1773}"/>
    <cellStyle name="Normal 175 13 2 5" xfId="20722" xr:uid="{20437C35-1B91-4E20-AA52-F8D62C8481B6}"/>
    <cellStyle name="Normal 175 13 2 5 2" xfId="31071" xr:uid="{75B5AB9F-1F3E-4B20-8DC0-211812AAE95A}"/>
    <cellStyle name="Normal 175 13 2 6" xfId="25902" xr:uid="{47110385-2C10-462A-854C-8EBE3A009BFA}"/>
    <cellStyle name="Normal 175 13 3" xfId="3021" xr:uid="{9781DE2B-5A34-479D-80C9-242E6E5BD70D}"/>
    <cellStyle name="Normal 175 13 3 2" xfId="3022" xr:uid="{5297256F-5AA5-4FCC-A74C-3F14BE940CE8}"/>
    <cellStyle name="Normal 175 13 3 2 2" xfId="20729" xr:uid="{E18BD1DF-C06F-4EED-A228-4A2402CC949C}"/>
    <cellStyle name="Normal 175 13 3 2 2 2" xfId="31078" xr:uid="{3EF494BD-9BA5-473C-8890-A54C8C8D24E2}"/>
    <cellStyle name="Normal 175 13 3 2 3" xfId="25909" xr:uid="{2F78042F-2C33-4BED-AA02-39C04BCA933D}"/>
    <cellStyle name="Normal 175 13 3 3" xfId="3023" xr:uid="{2B94A11B-9CCD-4106-8E83-C06B67699D2E}"/>
    <cellStyle name="Normal 175 13 3 3 2" xfId="20730" xr:uid="{A7C10A8C-66F0-4602-9B0F-64EC652860D7}"/>
    <cellStyle name="Normal 175 13 3 3 2 2" xfId="31079" xr:uid="{18DD6DBA-358E-45D6-8E9E-81ECE7A2A48C}"/>
    <cellStyle name="Normal 175 13 3 3 3" xfId="25910" xr:uid="{DCE3C2F0-3DA2-47F9-AEA1-4DCAB675C5E2}"/>
    <cellStyle name="Normal 175 13 3 4" xfId="20728" xr:uid="{C841304F-44A5-4784-A38F-7E979D6E2550}"/>
    <cellStyle name="Normal 175 13 3 4 2" xfId="31077" xr:uid="{65AC1BFD-8C27-4B91-A565-46D7167EEE22}"/>
    <cellStyle name="Normal 175 13 3 5" xfId="25908" xr:uid="{D05C1335-1F23-4B4F-81F7-D3391DBD98B4}"/>
    <cellStyle name="Normal 175 13 4" xfId="3024" xr:uid="{C202CBCB-A4EF-4E9B-AC26-40E3E80A1CA2}"/>
    <cellStyle name="Normal 175 13 4 2" xfId="20731" xr:uid="{22D2B51C-F2D7-407E-B5FA-E84BFA54749F}"/>
    <cellStyle name="Normal 175 13 4 2 2" xfId="31080" xr:uid="{6A2E893F-8193-43CB-9E28-FBF16845CF46}"/>
    <cellStyle name="Normal 175 13 4 3" xfId="25911" xr:uid="{7D25C88B-5BA1-45AD-AF7B-82B6D2E14EBD}"/>
    <cellStyle name="Normal 175 13 5" xfId="3025" xr:uid="{B3287C04-0A81-4E8B-AD43-14D6025DCC2D}"/>
    <cellStyle name="Normal 175 13 5 2" xfId="20732" xr:uid="{731D9AFD-F925-4736-A9FA-75F0A7439BF8}"/>
    <cellStyle name="Normal 175 13 5 2 2" xfId="31081" xr:uid="{299E400F-2662-479C-B2C8-EA768C9E0203}"/>
    <cellStyle name="Normal 175 13 5 3" xfId="25912" xr:uid="{827F137C-6D72-45C6-AE30-E45F890837B2}"/>
    <cellStyle name="Normal 175 13 6" xfId="20721" xr:uid="{239334E3-AE24-41B0-BB3A-0F4AE3469C57}"/>
    <cellStyle name="Normal 175 13 6 2" xfId="31070" xr:uid="{E281BDC7-119B-4BC8-B9BB-E46041FFA5D8}"/>
    <cellStyle name="Normal 175 13 7" xfId="25901" xr:uid="{952C6C77-D851-47AC-9A38-080447AF6795}"/>
    <cellStyle name="Normal 175 14" xfId="3026" xr:uid="{977D2948-19BF-4408-90AB-A0B174BF5FF3}"/>
    <cellStyle name="Normal 175 14 2" xfId="3027" xr:uid="{4C9A3608-81C2-4E9D-87B3-E75DFEE1A26D}"/>
    <cellStyle name="Normal 175 14 2 2" xfId="3028" xr:uid="{FBE0A039-C06C-48DA-A9D2-28BBDD1C304B}"/>
    <cellStyle name="Normal 175 14 2 2 2" xfId="3029" xr:uid="{D2FD1644-9F83-4BD4-868C-D54B4B797873}"/>
    <cellStyle name="Normal 175 14 2 2 2 2" xfId="20736" xr:uid="{F3CBB894-A07C-45F3-9183-D1719068580E}"/>
    <cellStyle name="Normal 175 14 2 2 2 2 2" xfId="31085" xr:uid="{7E1CB600-1A5F-4839-B5CA-355D156C3F53}"/>
    <cellStyle name="Normal 175 14 2 2 2 3" xfId="25916" xr:uid="{BDA6E7C5-7937-48A9-BC68-F2B9979A35E3}"/>
    <cellStyle name="Normal 175 14 2 2 3" xfId="3030" xr:uid="{DF54FE57-3449-4502-BC6F-6943F9BACBD1}"/>
    <cellStyle name="Normal 175 14 2 2 3 2" xfId="20737" xr:uid="{BC01DEE3-78B1-4F9A-9AF2-75B0C53D2F59}"/>
    <cellStyle name="Normal 175 14 2 2 3 2 2" xfId="31086" xr:uid="{0F7DAD71-9E17-412F-9257-52AD2C0F4C66}"/>
    <cellStyle name="Normal 175 14 2 2 3 3" xfId="25917" xr:uid="{1895CB32-1537-463D-8B98-DDEDE31D2B55}"/>
    <cellStyle name="Normal 175 14 2 2 4" xfId="20735" xr:uid="{3F981181-01FE-4914-B2CD-FE99A3768D4E}"/>
    <cellStyle name="Normal 175 14 2 2 4 2" xfId="31084" xr:uid="{B9754C25-944F-446F-8634-316DDC185922}"/>
    <cellStyle name="Normal 175 14 2 2 5" xfId="25915" xr:uid="{F90ABF78-5CF2-483F-9A12-908CD1770446}"/>
    <cellStyle name="Normal 175 14 2 3" xfId="3031" xr:uid="{13F86F87-0739-4FCE-A2EA-1C70568FEB5E}"/>
    <cellStyle name="Normal 175 14 2 3 2" xfId="20738" xr:uid="{1F88A248-4EAB-4991-A276-B72BFD446C40}"/>
    <cellStyle name="Normal 175 14 2 3 2 2" xfId="31087" xr:uid="{1EEE24D6-2A01-40D1-A836-24871EEDDF55}"/>
    <cellStyle name="Normal 175 14 2 3 3" xfId="25918" xr:uid="{08093BD8-473C-4B8C-9899-CE0B6B4602A8}"/>
    <cellStyle name="Normal 175 14 2 4" xfId="3032" xr:uid="{589956BB-D891-42FD-A4BE-8DC2D2975968}"/>
    <cellStyle name="Normal 175 14 2 4 2" xfId="20739" xr:uid="{B5ADB698-5447-4E35-BA7A-94DE2F8F3C0A}"/>
    <cellStyle name="Normal 175 14 2 4 2 2" xfId="31088" xr:uid="{9DB5B956-160C-4CF7-B703-C7BE90B68211}"/>
    <cellStyle name="Normal 175 14 2 4 3" xfId="25919" xr:uid="{7015CDAC-86A0-4DB9-BFFC-C13BDDB829A0}"/>
    <cellStyle name="Normal 175 14 2 5" xfId="20734" xr:uid="{8241D05C-51B1-4EA6-BD22-C1DD5582B4B6}"/>
    <cellStyle name="Normal 175 14 2 5 2" xfId="31083" xr:uid="{04F16114-46DB-4D7C-B6AE-ECDA751859F1}"/>
    <cellStyle name="Normal 175 14 2 6" xfId="25914" xr:uid="{F0A75CF0-DF95-4E18-BF60-0171F7834A32}"/>
    <cellStyle name="Normal 175 14 3" xfId="3033" xr:uid="{4E782339-BCB6-451A-A7AB-A56138A4B463}"/>
    <cellStyle name="Normal 175 14 3 2" xfId="3034" xr:uid="{6C8A347D-3045-4A45-BE34-6D2EFCD34AE8}"/>
    <cellStyle name="Normal 175 14 3 2 2" xfId="20741" xr:uid="{AC4A5016-B40F-4D55-8C77-41BA69397F22}"/>
    <cellStyle name="Normal 175 14 3 2 2 2" xfId="31090" xr:uid="{10F3DDE4-F14D-4A26-82E9-5D1A628B0BD5}"/>
    <cellStyle name="Normal 175 14 3 2 3" xfId="25921" xr:uid="{DCAAD5AD-B426-4B0D-90EC-C96E0D6661CD}"/>
    <cellStyle name="Normal 175 14 3 3" xfId="3035" xr:uid="{69158FA1-F470-484B-88F7-7BAF30491EFE}"/>
    <cellStyle name="Normal 175 14 3 3 2" xfId="20742" xr:uid="{0651F90E-BE56-4463-A948-CB4949EA1BD3}"/>
    <cellStyle name="Normal 175 14 3 3 2 2" xfId="31091" xr:uid="{80BAE182-7DE0-4463-AC76-995C30D74935}"/>
    <cellStyle name="Normal 175 14 3 3 3" xfId="25922" xr:uid="{CDA29EE3-AE34-4A3A-A99A-DB52A41CF62E}"/>
    <cellStyle name="Normal 175 14 3 4" xfId="20740" xr:uid="{FA7935CD-4102-4A59-B23B-0C30AB210827}"/>
    <cellStyle name="Normal 175 14 3 4 2" xfId="31089" xr:uid="{DFA749F3-FC63-4F39-88AE-D8265637C1ED}"/>
    <cellStyle name="Normal 175 14 3 5" xfId="25920" xr:uid="{525EC156-E67F-417D-946B-E1E3DA5014D4}"/>
    <cellStyle name="Normal 175 14 4" xfId="3036" xr:uid="{EB536128-6D11-49A1-A56E-462F86DF7A5D}"/>
    <cellStyle name="Normal 175 14 4 2" xfId="20743" xr:uid="{61D7A1AF-E068-47EF-A5EE-710E1CEEBB35}"/>
    <cellStyle name="Normal 175 14 4 2 2" xfId="31092" xr:uid="{8DFDDCF0-A643-41BB-9CC6-F590B1A2B01F}"/>
    <cellStyle name="Normal 175 14 4 3" xfId="25923" xr:uid="{54691727-7B30-422D-9EB1-ED6F6A41208A}"/>
    <cellStyle name="Normal 175 14 5" xfId="3037" xr:uid="{C1D88377-E13F-4C16-9A6D-19933A3BD3D9}"/>
    <cellStyle name="Normal 175 14 5 2" xfId="20744" xr:uid="{8A7687D5-F086-44E2-8277-A2A15D9AF4F1}"/>
    <cellStyle name="Normal 175 14 5 2 2" xfId="31093" xr:uid="{F2AD6E0B-80BA-43B6-8C55-04410997ECD5}"/>
    <cellStyle name="Normal 175 14 5 3" xfId="25924" xr:uid="{17232F1D-B70D-4848-B8A5-C0AF26A082F9}"/>
    <cellStyle name="Normal 175 14 6" xfId="20733" xr:uid="{1DB863F1-1C79-4FE2-BF09-0CF7A6D4CD7F}"/>
    <cellStyle name="Normal 175 14 6 2" xfId="31082" xr:uid="{E0CD8814-1BAB-4B80-A3AB-77651C14B5C6}"/>
    <cellStyle name="Normal 175 14 7" xfId="25913" xr:uid="{F9043C12-4477-4781-8FDE-0EF09B9A3C39}"/>
    <cellStyle name="Normal 175 15" xfId="3038" xr:uid="{4E8985CA-6411-42BC-90F6-6F6629ED1E10}"/>
    <cellStyle name="Normal 175 15 2" xfId="3039" xr:uid="{F7D0DFBB-A2C4-4E4F-AB63-95DED58F16B6}"/>
    <cellStyle name="Normal 175 15 2 2" xfId="3040" xr:uid="{59ADFFA6-6C30-4B2F-B224-2CF417382421}"/>
    <cellStyle name="Normal 175 15 2 2 2" xfId="3041" xr:uid="{E85A223D-008D-4FA2-A460-D1CC52E57F42}"/>
    <cellStyle name="Normal 175 15 2 2 2 2" xfId="20748" xr:uid="{F69B3F06-2C7F-4A0E-8013-7B14F2123D45}"/>
    <cellStyle name="Normal 175 15 2 2 2 2 2" xfId="31097" xr:uid="{B0CA5812-C450-4BA8-BAFC-6492CDABCC79}"/>
    <cellStyle name="Normal 175 15 2 2 2 3" xfId="25928" xr:uid="{C341644A-5B26-43B3-9A26-E4053FDD0651}"/>
    <cellStyle name="Normal 175 15 2 2 3" xfId="3042" xr:uid="{F851785E-14B1-444D-BBF6-04C8142CCB1E}"/>
    <cellStyle name="Normal 175 15 2 2 3 2" xfId="20749" xr:uid="{EC224488-C359-4CE4-A0B5-B3A30D8F43ED}"/>
    <cellStyle name="Normal 175 15 2 2 3 2 2" xfId="31098" xr:uid="{0135182A-6451-4674-A212-434B1D66EAEF}"/>
    <cellStyle name="Normal 175 15 2 2 3 3" xfId="25929" xr:uid="{4FC858C8-A2FD-47CA-8CC5-B89971C8A228}"/>
    <cellStyle name="Normal 175 15 2 2 4" xfId="20747" xr:uid="{2215F8D5-C1D5-4F91-B516-0195B390CE9B}"/>
    <cellStyle name="Normal 175 15 2 2 4 2" xfId="31096" xr:uid="{4EC7A661-FF8B-4A8E-80D4-07389DEB61BB}"/>
    <cellStyle name="Normal 175 15 2 2 5" xfId="25927" xr:uid="{6AD707F7-9F64-4CE3-9ABC-B8220705CF08}"/>
    <cellStyle name="Normal 175 15 2 3" xfId="3043" xr:uid="{9F1269F3-D65F-428F-A5FD-D64019AB589F}"/>
    <cellStyle name="Normal 175 15 2 3 2" xfId="20750" xr:uid="{ACC192C6-C079-40F0-83E6-7CE2943B19DF}"/>
    <cellStyle name="Normal 175 15 2 3 2 2" xfId="31099" xr:uid="{E4242D49-A502-4B20-8EE7-30C841F90600}"/>
    <cellStyle name="Normal 175 15 2 3 3" xfId="25930" xr:uid="{7C469F43-185B-4658-8977-9E135ABC7E0B}"/>
    <cellStyle name="Normal 175 15 2 4" xfId="3044" xr:uid="{CB6862AA-D163-4FCC-9D93-3EC3DFF09B98}"/>
    <cellStyle name="Normal 175 15 2 4 2" xfId="20751" xr:uid="{F1B9637E-502F-43EA-97CF-237A4F868C76}"/>
    <cellStyle name="Normal 175 15 2 4 2 2" xfId="31100" xr:uid="{8C71D7DE-0847-4595-B74F-652209ED4298}"/>
    <cellStyle name="Normal 175 15 2 4 3" xfId="25931" xr:uid="{C25943A3-D23B-4208-9650-3615C23AF925}"/>
    <cellStyle name="Normal 175 15 2 5" xfId="20746" xr:uid="{0AB3D153-829D-4E6B-965F-0C59574482D3}"/>
    <cellStyle name="Normal 175 15 2 5 2" xfId="31095" xr:uid="{7EDA3E35-F91B-464A-92FD-23ECDBFB5BAF}"/>
    <cellStyle name="Normal 175 15 2 6" xfId="25926" xr:uid="{3409793A-0ED6-4834-A539-F4CF71D8DFC6}"/>
    <cellStyle name="Normal 175 15 3" xfId="3045" xr:uid="{82FA3D13-4ED4-45F7-A6A8-4C629D347B57}"/>
    <cellStyle name="Normal 175 15 3 2" xfId="3046" xr:uid="{885EFE34-3403-4552-AE8B-BB172E928962}"/>
    <cellStyle name="Normal 175 15 3 2 2" xfId="20753" xr:uid="{E6B72583-3720-4DBD-BF7A-D19377286E6A}"/>
    <cellStyle name="Normal 175 15 3 2 2 2" xfId="31102" xr:uid="{34A804D5-9BA1-4F89-8D27-404AF7AF3C3B}"/>
    <cellStyle name="Normal 175 15 3 2 3" xfId="25933" xr:uid="{70BBEBE5-14BF-4931-A419-D3914793B11E}"/>
    <cellStyle name="Normal 175 15 3 3" xfId="3047" xr:uid="{562E649D-D722-4508-AC5F-5CECDBE2A03E}"/>
    <cellStyle name="Normal 175 15 3 3 2" xfId="20754" xr:uid="{87C03D03-6338-4278-B673-344317689E0B}"/>
    <cellStyle name="Normal 175 15 3 3 2 2" xfId="31103" xr:uid="{736935D7-E94E-4D7E-85FE-152106AFF308}"/>
    <cellStyle name="Normal 175 15 3 3 3" xfId="25934" xr:uid="{7AA1EB1F-AD6E-4D56-961B-8CF1F15651BE}"/>
    <cellStyle name="Normal 175 15 3 4" xfId="20752" xr:uid="{64E7AEFD-6B61-42D7-8ACF-272E9C49FF00}"/>
    <cellStyle name="Normal 175 15 3 4 2" xfId="31101" xr:uid="{49FCB60C-6666-4628-9AAB-3DFE7F1B3FA9}"/>
    <cellStyle name="Normal 175 15 3 5" xfId="25932" xr:uid="{F7986145-93C8-48CA-A26B-C7717F5597E3}"/>
    <cellStyle name="Normal 175 15 4" xfId="3048" xr:uid="{AF33562B-E41C-42D8-83BF-0D20DE06587A}"/>
    <cellStyle name="Normal 175 15 4 2" xfId="20755" xr:uid="{D3F362A9-874E-4B12-B163-CC6D6E08588B}"/>
    <cellStyle name="Normal 175 15 4 2 2" xfId="31104" xr:uid="{841E588F-EA2B-470D-88F2-182C3CBB17E6}"/>
    <cellStyle name="Normal 175 15 4 3" xfId="25935" xr:uid="{0DD16406-DABC-415A-B164-5A40FEC8B0B5}"/>
    <cellStyle name="Normal 175 15 5" xfId="3049" xr:uid="{F5781E37-F635-4002-B833-1C8361C53163}"/>
    <cellStyle name="Normal 175 15 5 2" xfId="20756" xr:uid="{A8B80918-54B3-46B7-A8C3-C6111751056D}"/>
    <cellStyle name="Normal 175 15 5 2 2" xfId="31105" xr:uid="{3FFA4F18-A71C-44F5-AD87-9935EE717228}"/>
    <cellStyle name="Normal 175 15 5 3" xfId="25936" xr:uid="{A2FA5320-8F8B-4A38-9205-36AF8CCDAFE3}"/>
    <cellStyle name="Normal 175 15 6" xfId="20745" xr:uid="{F8DA969B-93A0-4093-B6FB-F659CCB5A3BD}"/>
    <cellStyle name="Normal 175 15 6 2" xfId="31094" xr:uid="{A97F8F62-8EA6-47C3-AAC5-35D0373C4D80}"/>
    <cellStyle name="Normal 175 15 7" xfId="25925" xr:uid="{737627EE-B63C-40BD-AA92-89F6B650D431}"/>
    <cellStyle name="Normal 175 16" xfId="3050" xr:uid="{2401F00D-E954-47EE-BF30-1D1034CBC84F}"/>
    <cellStyle name="Normal 175 16 2" xfId="3051" xr:uid="{13A89835-6D7B-49D4-94D2-7C93A4544947}"/>
    <cellStyle name="Normal 175 16 2 2" xfId="3052" xr:uid="{52E02026-D897-4A20-983B-C8FDF3D3558C}"/>
    <cellStyle name="Normal 175 16 2 2 2" xfId="3053" xr:uid="{F0272B1E-188C-4D77-8F12-0B7EB364477B}"/>
    <cellStyle name="Normal 175 16 2 2 2 2" xfId="20760" xr:uid="{33B31AF7-D31A-4E8C-8D07-AFB1B34781E6}"/>
    <cellStyle name="Normal 175 16 2 2 2 2 2" xfId="31109" xr:uid="{F0E23255-0AAE-442B-B582-2791935A8DF0}"/>
    <cellStyle name="Normal 175 16 2 2 2 3" xfId="25940" xr:uid="{2910BA97-4BA1-4A10-B8A8-09496D0BD9FA}"/>
    <cellStyle name="Normal 175 16 2 2 3" xfId="3054" xr:uid="{BE7164CF-B6F2-4F1F-9266-42FD8D738044}"/>
    <cellStyle name="Normal 175 16 2 2 3 2" xfId="20761" xr:uid="{9F9F5C62-6AE9-4FED-8CE8-A0FFE562FB3D}"/>
    <cellStyle name="Normal 175 16 2 2 3 2 2" xfId="31110" xr:uid="{90C5BA6D-9D69-4D61-89C5-986D0D81C514}"/>
    <cellStyle name="Normal 175 16 2 2 3 3" xfId="25941" xr:uid="{ADDA4AA6-7766-48D9-9099-1624D599E4E3}"/>
    <cellStyle name="Normal 175 16 2 2 4" xfId="20759" xr:uid="{E0751534-45A6-4C35-B70A-B34757087A85}"/>
    <cellStyle name="Normal 175 16 2 2 4 2" xfId="31108" xr:uid="{438D66A2-86F1-43BB-84FB-3A30F6C34A7C}"/>
    <cellStyle name="Normal 175 16 2 2 5" xfId="25939" xr:uid="{E225527B-ECB7-4EB4-A516-78A7BB76C74B}"/>
    <cellStyle name="Normal 175 16 2 3" xfId="3055" xr:uid="{E31F0259-310B-4A80-BE61-69CA4690DD41}"/>
    <cellStyle name="Normal 175 16 2 3 2" xfId="20762" xr:uid="{6BB113E0-9C9D-4FE8-A7C8-9A2E63E49F40}"/>
    <cellStyle name="Normal 175 16 2 3 2 2" xfId="31111" xr:uid="{AC0D838E-45AD-4D27-97F1-FE65F8E61BBF}"/>
    <cellStyle name="Normal 175 16 2 3 3" xfId="25942" xr:uid="{CBEC0591-CF6C-4602-A854-37B83860F445}"/>
    <cellStyle name="Normal 175 16 2 4" xfId="3056" xr:uid="{95ECD43A-57AD-48F7-875D-C6E373E08848}"/>
    <cellStyle name="Normal 175 16 2 4 2" xfId="20763" xr:uid="{069E8110-2B05-46DB-ADFF-C0A222263421}"/>
    <cellStyle name="Normal 175 16 2 4 2 2" xfId="31112" xr:uid="{C39EBBB5-C550-459B-B7FE-3B0BB969FD49}"/>
    <cellStyle name="Normal 175 16 2 4 3" xfId="25943" xr:uid="{8039729C-6F80-4882-8BA7-D028D75E9F78}"/>
    <cellStyle name="Normal 175 16 2 5" xfId="20758" xr:uid="{56228D52-3D1E-4F86-AF74-AED17365A628}"/>
    <cellStyle name="Normal 175 16 2 5 2" xfId="31107" xr:uid="{BE2E1170-B800-4FA0-A7D3-CB14B2F234A7}"/>
    <cellStyle name="Normal 175 16 2 6" xfId="25938" xr:uid="{AE99D175-8139-40ED-A98C-CCA1FE569F4F}"/>
    <cellStyle name="Normal 175 16 3" xfId="3057" xr:uid="{025D15B3-71E9-4408-964A-B5EFDC4E3C9A}"/>
    <cellStyle name="Normal 175 16 3 2" xfId="3058" xr:uid="{FAFC5921-EE52-4227-8F9D-E4FF387EA1A2}"/>
    <cellStyle name="Normal 175 16 3 2 2" xfId="20765" xr:uid="{A2E0C2EB-A098-4943-B5B3-EDB7E6EEBD66}"/>
    <cellStyle name="Normal 175 16 3 2 2 2" xfId="31114" xr:uid="{F9D3537C-184B-4AB1-B23A-BCAE6CBD6107}"/>
    <cellStyle name="Normal 175 16 3 2 3" xfId="25945" xr:uid="{944C4973-8F39-41AF-8AC7-B68988D7BCA2}"/>
    <cellStyle name="Normal 175 16 3 3" xfId="3059" xr:uid="{48E24A4C-63AE-4F07-B00C-4AD1FAB4896B}"/>
    <cellStyle name="Normal 175 16 3 3 2" xfId="20766" xr:uid="{53BC76D3-EF68-4D81-B559-C29A330F3EA1}"/>
    <cellStyle name="Normal 175 16 3 3 2 2" xfId="31115" xr:uid="{F554BD8E-30C3-4E46-AECE-53082AD857B0}"/>
    <cellStyle name="Normal 175 16 3 3 3" xfId="25946" xr:uid="{96A1CB24-A7CE-4A16-992F-07C8465D70EC}"/>
    <cellStyle name="Normal 175 16 3 4" xfId="20764" xr:uid="{57034B69-7BA5-48A1-B0D7-70618668CADC}"/>
    <cellStyle name="Normal 175 16 3 4 2" xfId="31113" xr:uid="{D4EE8DC0-537A-473B-88C2-97452FACAB48}"/>
    <cellStyle name="Normal 175 16 3 5" xfId="25944" xr:uid="{E4A802FE-FA7C-4EBC-A535-FD0BDB723AE1}"/>
    <cellStyle name="Normal 175 16 4" xfId="3060" xr:uid="{CCA58263-F0E5-441F-BB8F-942F344C8DDC}"/>
    <cellStyle name="Normal 175 16 4 2" xfId="20767" xr:uid="{78B036C8-B5DC-4984-B4E9-60B485FB7EE7}"/>
    <cellStyle name="Normal 175 16 4 2 2" xfId="31116" xr:uid="{BD977A9E-6B41-4D33-A4BE-1D597DCEFC7C}"/>
    <cellStyle name="Normal 175 16 4 3" xfId="25947" xr:uid="{3930C0F4-3494-4EBF-9167-FD27938905AB}"/>
    <cellStyle name="Normal 175 16 5" xfId="3061" xr:uid="{50E5F358-7048-471A-80FB-2458B03DA2D0}"/>
    <cellStyle name="Normal 175 16 5 2" xfId="20768" xr:uid="{DA6A987E-7812-4904-90D8-228D780B1CFD}"/>
    <cellStyle name="Normal 175 16 5 2 2" xfId="31117" xr:uid="{EFD623F4-C87F-4B7E-81FD-4CBD5619A5E3}"/>
    <cellStyle name="Normal 175 16 5 3" xfId="25948" xr:uid="{BFC7D7D5-4553-4D32-8352-23F2F57B9320}"/>
    <cellStyle name="Normal 175 16 6" xfId="20757" xr:uid="{AA0A4227-F49A-419A-8DE2-F68B97ED916E}"/>
    <cellStyle name="Normal 175 16 6 2" xfId="31106" xr:uid="{AB004B4F-2E96-4569-A75B-D50E6B8AB7B1}"/>
    <cellStyle name="Normal 175 16 7" xfId="25937" xr:uid="{9BF62944-8CCD-4B09-9C4B-67B52675BFEA}"/>
    <cellStyle name="Normal 175 17" xfId="3062" xr:uid="{706945FF-D2C7-4C42-8DB0-82A497DA48D7}"/>
    <cellStyle name="Normal 175 17 2" xfId="3063" xr:uid="{74B39065-8E5F-424F-818F-824B332E65E4}"/>
    <cellStyle name="Normal 175 17 2 2" xfId="3064" xr:uid="{0EE58CD1-937E-41A2-A368-0A80E1EE1C47}"/>
    <cellStyle name="Normal 175 17 2 2 2" xfId="3065" xr:uid="{2138A872-5845-4886-A931-417D32C8826B}"/>
    <cellStyle name="Normal 175 17 2 2 2 2" xfId="20772" xr:uid="{5B83CA09-E74E-4BF4-B968-85BD5B76208C}"/>
    <cellStyle name="Normal 175 17 2 2 2 2 2" xfId="31121" xr:uid="{5998754E-8786-4D31-8D51-A034FF24D392}"/>
    <cellStyle name="Normal 175 17 2 2 2 3" xfId="25952" xr:uid="{0F9AADEF-9D10-4872-9D4F-7BC360EFD61B}"/>
    <cellStyle name="Normal 175 17 2 2 3" xfId="3066" xr:uid="{70A0FD16-E72D-4AA4-B8CF-EE33E0F05A8D}"/>
    <cellStyle name="Normal 175 17 2 2 3 2" xfId="20773" xr:uid="{EB8A7389-1C29-48F2-9060-AE89822B4445}"/>
    <cellStyle name="Normal 175 17 2 2 3 2 2" xfId="31122" xr:uid="{22B95094-AD61-423E-BDAB-A0BEC899BA16}"/>
    <cellStyle name="Normal 175 17 2 2 3 3" xfId="25953" xr:uid="{ABEAC674-EE86-4FDC-99A7-60E252D0E049}"/>
    <cellStyle name="Normal 175 17 2 2 4" xfId="20771" xr:uid="{139C6F17-49E5-4870-A86C-FEFD7DA4654B}"/>
    <cellStyle name="Normal 175 17 2 2 4 2" xfId="31120" xr:uid="{74E74BD4-60E0-4187-B379-98032F35A7B1}"/>
    <cellStyle name="Normal 175 17 2 2 5" xfId="25951" xr:uid="{E6904E08-8683-4E54-91C0-98391ACC4A8E}"/>
    <cellStyle name="Normal 175 17 2 3" xfId="3067" xr:uid="{0A76E151-B630-4A2F-ABD4-65D5DD486DA5}"/>
    <cellStyle name="Normal 175 17 2 3 2" xfId="20774" xr:uid="{3A20F1BD-603B-4265-B6D2-B9330D3A6816}"/>
    <cellStyle name="Normal 175 17 2 3 2 2" xfId="31123" xr:uid="{C3E221E3-5764-4158-A02D-11BDE1D0C9DD}"/>
    <cellStyle name="Normal 175 17 2 3 3" xfId="25954" xr:uid="{0C17DF75-D90D-46F9-8268-17DE2780FE09}"/>
    <cellStyle name="Normal 175 17 2 4" xfId="3068" xr:uid="{D1CEEE05-10DC-490D-814A-2F6EDC877EAC}"/>
    <cellStyle name="Normal 175 17 2 4 2" xfId="20775" xr:uid="{2E6E9503-FF25-4A27-B8A5-9287A7BB02F0}"/>
    <cellStyle name="Normal 175 17 2 4 2 2" xfId="31124" xr:uid="{62BE7D81-5FC0-4D34-9906-3A9D8320A2A6}"/>
    <cellStyle name="Normal 175 17 2 4 3" xfId="25955" xr:uid="{E52F6C89-7A9B-4F39-87BF-CB17118FB23D}"/>
    <cellStyle name="Normal 175 17 2 5" xfId="20770" xr:uid="{3E94B4C4-6926-4D23-9F64-D993EF71F192}"/>
    <cellStyle name="Normal 175 17 2 5 2" xfId="31119" xr:uid="{84D041D5-DBDA-4A50-B1F5-E20EF357E8F2}"/>
    <cellStyle name="Normal 175 17 2 6" xfId="25950" xr:uid="{7714F1D0-43F0-4D0B-8192-E3A72B36C00D}"/>
    <cellStyle name="Normal 175 17 3" xfId="3069" xr:uid="{747B9C63-0A4D-46E5-A058-9856C9FE8FD9}"/>
    <cellStyle name="Normal 175 17 3 2" xfId="3070" xr:uid="{6D6691C7-EC2F-46AE-A463-61F9DE3EA3BD}"/>
    <cellStyle name="Normal 175 17 3 2 2" xfId="20777" xr:uid="{B0E4D558-3555-4E9D-88C1-603551916E0B}"/>
    <cellStyle name="Normal 175 17 3 2 2 2" xfId="31126" xr:uid="{AE867B02-9F70-42CC-AFFE-6114A14173BA}"/>
    <cellStyle name="Normal 175 17 3 2 3" xfId="25957" xr:uid="{848F5D01-002C-4F97-AFF8-9E53B2C8D289}"/>
    <cellStyle name="Normal 175 17 3 3" xfId="3071" xr:uid="{55A86989-B899-465F-8550-9B0EFEB71313}"/>
    <cellStyle name="Normal 175 17 3 3 2" xfId="20778" xr:uid="{E5B3A586-3886-456F-946F-5DC1A62D5CE9}"/>
    <cellStyle name="Normal 175 17 3 3 2 2" xfId="31127" xr:uid="{7010C5B0-ED2C-48A4-ADD9-3FE5B3657888}"/>
    <cellStyle name="Normal 175 17 3 3 3" xfId="25958" xr:uid="{097830D8-2581-4253-B5E2-CBE78C6F2631}"/>
    <cellStyle name="Normal 175 17 3 4" xfId="20776" xr:uid="{F35C1D78-FA0A-4293-B855-E650AEAFAB88}"/>
    <cellStyle name="Normal 175 17 3 4 2" xfId="31125" xr:uid="{AF80F2A0-C7DF-4725-A057-373B2131F591}"/>
    <cellStyle name="Normal 175 17 3 5" xfId="25956" xr:uid="{5DD15703-819B-4279-98FF-FB05B50EE38F}"/>
    <cellStyle name="Normal 175 17 4" xfId="3072" xr:uid="{F0CE4231-9F5A-42D7-9AC4-A7F7E2FB2D88}"/>
    <cellStyle name="Normal 175 17 4 2" xfId="20779" xr:uid="{7D3A98F8-19CE-4EEB-8873-81A8F8CAC35E}"/>
    <cellStyle name="Normal 175 17 4 2 2" xfId="31128" xr:uid="{75D6C8A2-497C-44CD-B5E9-4A2476BCCDE7}"/>
    <cellStyle name="Normal 175 17 4 3" xfId="25959" xr:uid="{A7CB93DC-2ACB-46B1-87C4-378E21E48AB6}"/>
    <cellStyle name="Normal 175 17 5" xfId="3073" xr:uid="{CAF44F2F-20F5-4D83-BECB-E9414049A995}"/>
    <cellStyle name="Normal 175 17 5 2" xfId="20780" xr:uid="{B203A540-590B-42A6-A615-0A8CD0FBB699}"/>
    <cellStyle name="Normal 175 17 5 2 2" xfId="31129" xr:uid="{6AF3E224-0342-4241-8E89-7B31CE155916}"/>
    <cellStyle name="Normal 175 17 5 3" xfId="25960" xr:uid="{48A5BEAF-BDA0-4801-9E33-E630FB64C187}"/>
    <cellStyle name="Normal 175 17 6" xfId="20769" xr:uid="{201E8B7B-9720-48BC-8778-B87F1CE1AF2C}"/>
    <cellStyle name="Normal 175 17 6 2" xfId="31118" xr:uid="{BA080E87-67F9-4130-AF01-77BB887FD0F5}"/>
    <cellStyle name="Normal 175 17 7" xfId="25949" xr:uid="{B87FA0FF-5F5E-4605-B6D3-ADF53C2CBF20}"/>
    <cellStyle name="Normal 175 18" xfId="3074" xr:uid="{9B00246E-0385-4E54-9308-F9A75E475994}"/>
    <cellStyle name="Normal 175 18 2" xfId="3075" xr:uid="{908FF23B-6972-4E99-95F6-9B65633D5329}"/>
    <cellStyle name="Normal 175 18 2 2" xfId="3076" xr:uid="{4D35F6C5-D371-4768-BDC6-A93538A050C0}"/>
    <cellStyle name="Normal 175 18 2 2 2" xfId="3077" xr:uid="{CC4B1089-9D59-433D-84DF-73510CC20761}"/>
    <cellStyle name="Normal 175 18 2 2 2 2" xfId="20784" xr:uid="{2BB38ED0-D142-4DDD-A3F9-01111F9C3C55}"/>
    <cellStyle name="Normal 175 18 2 2 2 2 2" xfId="31133" xr:uid="{F6607012-6B98-480F-98C9-916A72420636}"/>
    <cellStyle name="Normal 175 18 2 2 2 3" xfId="25964" xr:uid="{37F135FC-1344-4489-A99A-51A2769CEC65}"/>
    <cellStyle name="Normal 175 18 2 2 3" xfId="3078" xr:uid="{FC491CBB-868B-4650-A7F1-B365D086A3E7}"/>
    <cellStyle name="Normal 175 18 2 2 3 2" xfId="20785" xr:uid="{25E1D6A6-B841-4F73-882E-D49C81136359}"/>
    <cellStyle name="Normal 175 18 2 2 3 2 2" xfId="31134" xr:uid="{47E9576D-FC75-4036-9CB4-10139E9D2916}"/>
    <cellStyle name="Normal 175 18 2 2 3 3" xfId="25965" xr:uid="{5A5C3EFE-EBB5-4DD4-A472-E6FDCFEC85E2}"/>
    <cellStyle name="Normal 175 18 2 2 4" xfId="20783" xr:uid="{67BB5737-63AA-47A0-9734-049BE2B69983}"/>
    <cellStyle name="Normal 175 18 2 2 4 2" xfId="31132" xr:uid="{5C85BFF5-CFF4-478B-B135-66450A72FDF9}"/>
    <cellStyle name="Normal 175 18 2 2 5" xfId="25963" xr:uid="{A4ABC328-37EB-414B-AF53-9E19CF8CE1E7}"/>
    <cellStyle name="Normal 175 18 2 3" xfId="3079" xr:uid="{6C06F0C7-7B21-4DD2-A4B3-E2D89563160C}"/>
    <cellStyle name="Normal 175 18 2 3 2" xfId="20786" xr:uid="{5FDC45B1-3F92-4906-BE4F-FDF3EEF99B88}"/>
    <cellStyle name="Normal 175 18 2 3 2 2" xfId="31135" xr:uid="{846083DA-CA2F-410E-BCE4-D2187DDBE3C3}"/>
    <cellStyle name="Normal 175 18 2 3 3" xfId="25966" xr:uid="{F13F15C1-4457-400B-AD7E-1171D44C4005}"/>
    <cellStyle name="Normal 175 18 2 4" xfId="3080" xr:uid="{40B76469-0E74-4D3E-AFD7-597FA86BC31B}"/>
    <cellStyle name="Normal 175 18 2 4 2" xfId="20787" xr:uid="{25A8E907-22BB-41FA-8D14-C8802DF2301B}"/>
    <cellStyle name="Normal 175 18 2 4 2 2" xfId="31136" xr:uid="{B94ED2FD-D86B-4CBD-BEC3-75991DBBEF8B}"/>
    <cellStyle name="Normal 175 18 2 4 3" xfId="25967" xr:uid="{42F53998-07CD-4954-B204-43432219EE6E}"/>
    <cellStyle name="Normal 175 18 2 5" xfId="20782" xr:uid="{C459CB8F-EF05-4DB3-B7B8-72C521609A3D}"/>
    <cellStyle name="Normal 175 18 2 5 2" xfId="31131" xr:uid="{048666B7-58F4-41B2-8BAD-63DE9A0FBC07}"/>
    <cellStyle name="Normal 175 18 2 6" xfId="25962" xr:uid="{AC247C2D-D77A-44BE-A705-46714D0207E3}"/>
    <cellStyle name="Normal 175 18 3" xfId="3081" xr:uid="{5E6041C0-B96F-4663-AB43-8824CB985547}"/>
    <cellStyle name="Normal 175 18 3 2" xfId="3082" xr:uid="{F8F902AA-463B-4496-9B59-D71B9EF039CE}"/>
    <cellStyle name="Normal 175 18 3 2 2" xfId="20789" xr:uid="{900BCCCB-BF8B-4931-B0B6-B720AF96CE07}"/>
    <cellStyle name="Normal 175 18 3 2 2 2" xfId="31138" xr:uid="{847C0191-2F48-4E48-A05D-4AA9F30026FB}"/>
    <cellStyle name="Normal 175 18 3 2 3" xfId="25969" xr:uid="{F74C3019-8284-476E-89D7-CCE0F27AB904}"/>
    <cellStyle name="Normal 175 18 3 3" xfId="3083" xr:uid="{706CA018-2336-443C-869C-8DBE8DDE4A60}"/>
    <cellStyle name="Normal 175 18 3 3 2" xfId="20790" xr:uid="{76E82BA8-55D6-4794-885B-64E31B889AE7}"/>
    <cellStyle name="Normal 175 18 3 3 2 2" xfId="31139" xr:uid="{975DDFEF-AB34-4C31-B4CE-580F58BAB278}"/>
    <cellStyle name="Normal 175 18 3 3 3" xfId="25970" xr:uid="{F2884FD9-C03F-4011-AA7F-0B099E78FF7E}"/>
    <cellStyle name="Normal 175 18 3 4" xfId="20788" xr:uid="{E7CF1702-F129-4763-BBF1-38DCB6D7BCFF}"/>
    <cellStyle name="Normal 175 18 3 4 2" xfId="31137" xr:uid="{304DEA0F-58D6-4D29-928D-719404F2C821}"/>
    <cellStyle name="Normal 175 18 3 5" xfId="25968" xr:uid="{CC79C243-155F-4E30-846F-82251E4C6AF4}"/>
    <cellStyle name="Normal 175 18 4" xfId="3084" xr:uid="{ABD1886C-DC1B-4EBB-9D3F-C9DCA013347E}"/>
    <cellStyle name="Normal 175 18 4 2" xfId="20791" xr:uid="{9F41A4A8-3F98-447C-9EB1-4BEE9A2BD55D}"/>
    <cellStyle name="Normal 175 18 4 2 2" xfId="31140" xr:uid="{F29F4015-74C5-4D79-805A-42839AC7E7A3}"/>
    <cellStyle name="Normal 175 18 4 3" xfId="25971" xr:uid="{862135AA-F44E-44E7-A961-B53C461CCB5B}"/>
    <cellStyle name="Normal 175 18 5" xfId="3085" xr:uid="{E1D352A4-3B68-420F-8BC7-82B1403D0E16}"/>
    <cellStyle name="Normal 175 18 5 2" xfId="20792" xr:uid="{0DA19053-82A3-4F52-92C0-16E420CBB569}"/>
    <cellStyle name="Normal 175 18 5 2 2" xfId="31141" xr:uid="{3EAB276F-F584-4C21-AEBF-A6F318E5619B}"/>
    <cellStyle name="Normal 175 18 5 3" xfId="25972" xr:uid="{CFCEF316-A66E-4223-8F3C-26FA31217D7E}"/>
    <cellStyle name="Normal 175 18 6" xfId="20781" xr:uid="{4B79FC54-AE4D-4996-8F14-DBD4C0CE2451}"/>
    <cellStyle name="Normal 175 18 6 2" xfId="31130" xr:uid="{DCE12015-EEED-454B-B2FA-2673C52D4C73}"/>
    <cellStyle name="Normal 175 18 7" xfId="25961" xr:uid="{32EB0DA8-AC47-4E47-ABB2-0729430F5B03}"/>
    <cellStyle name="Normal 175 19" xfId="3086" xr:uid="{868763FE-2616-4472-92EA-555ED8812C41}"/>
    <cellStyle name="Normal 175 19 2" xfId="3087" xr:uid="{03F3D43E-5E8A-436C-B9C3-CCA0894BAFFD}"/>
    <cellStyle name="Normal 175 19 2 2" xfId="3088" xr:uid="{54DE0BEE-99B0-4AB9-A672-E64E0A1B89B0}"/>
    <cellStyle name="Normal 175 19 2 2 2" xfId="3089" xr:uid="{026B23F6-CDAD-4A2D-97FA-045923BE424A}"/>
    <cellStyle name="Normal 175 19 2 2 2 2" xfId="20796" xr:uid="{2CDF01EB-9EC5-49F5-8D9F-6CD465FBE802}"/>
    <cellStyle name="Normal 175 19 2 2 2 2 2" xfId="31145" xr:uid="{E52E0728-BCEF-42D5-839E-768BEF05BD27}"/>
    <cellStyle name="Normal 175 19 2 2 2 3" xfId="25976" xr:uid="{481791C2-009B-4EC9-9DE4-5CE31A5931B3}"/>
    <cellStyle name="Normal 175 19 2 2 3" xfId="3090" xr:uid="{C53D13DF-FAD0-437C-BE87-347EE505E861}"/>
    <cellStyle name="Normal 175 19 2 2 3 2" xfId="20797" xr:uid="{BDD9CF91-CB74-4626-AB12-FDCAA57B4BBE}"/>
    <cellStyle name="Normal 175 19 2 2 3 2 2" xfId="31146" xr:uid="{B0C45274-7C65-4CDD-AF73-455C827F59E3}"/>
    <cellStyle name="Normal 175 19 2 2 3 3" xfId="25977" xr:uid="{0184DDD4-A9A6-4A78-A058-94744AE53EEB}"/>
    <cellStyle name="Normal 175 19 2 2 4" xfId="20795" xr:uid="{6C4919DD-D992-4320-9A99-2C502FDDB280}"/>
    <cellStyle name="Normal 175 19 2 2 4 2" xfId="31144" xr:uid="{5620B0B6-0F4B-4F99-AD47-DDFF692EF877}"/>
    <cellStyle name="Normal 175 19 2 2 5" xfId="25975" xr:uid="{5BD6A38C-B0F7-4E7C-B774-26B97D081F95}"/>
    <cellStyle name="Normal 175 19 2 3" xfId="3091" xr:uid="{84E1122D-769E-4AED-95A4-48A91383686F}"/>
    <cellStyle name="Normal 175 19 2 3 2" xfId="20798" xr:uid="{359BF585-EBE8-4B72-B7D8-B9D251DEAE0A}"/>
    <cellStyle name="Normal 175 19 2 3 2 2" xfId="31147" xr:uid="{6AA7A6A3-279C-40E5-A041-6B31F0EADBF2}"/>
    <cellStyle name="Normal 175 19 2 3 3" xfId="25978" xr:uid="{403A077E-F1B0-4358-B987-25AB14E31125}"/>
    <cellStyle name="Normal 175 19 2 4" xfId="3092" xr:uid="{95A60884-5B8D-435E-A558-26274F3C974C}"/>
    <cellStyle name="Normal 175 19 2 4 2" xfId="20799" xr:uid="{03094C00-9387-4ECF-8131-1FF7D6E22A6D}"/>
    <cellStyle name="Normal 175 19 2 4 2 2" xfId="31148" xr:uid="{9798A3DB-5B2E-4D39-88A8-F952DEEAB518}"/>
    <cellStyle name="Normal 175 19 2 4 3" xfId="25979" xr:uid="{DF0B2719-6FA0-4B48-9E52-62305E808A25}"/>
    <cellStyle name="Normal 175 19 2 5" xfId="20794" xr:uid="{0B9DE354-C92C-4FF9-A3F8-E4FE777DAA89}"/>
    <cellStyle name="Normal 175 19 2 5 2" xfId="31143" xr:uid="{D27B4BA0-1CF7-4629-B96B-86E10B0EE31D}"/>
    <cellStyle name="Normal 175 19 2 6" xfId="25974" xr:uid="{3CF79A41-8546-4C4F-890C-ABAE4D656EE5}"/>
    <cellStyle name="Normal 175 19 3" xfId="3093" xr:uid="{A733D77B-3432-456B-A225-43B01785E0C5}"/>
    <cellStyle name="Normal 175 19 3 2" xfId="3094" xr:uid="{A5183FD5-6C4B-4B4E-A457-8F46CF0959DF}"/>
    <cellStyle name="Normal 175 19 3 2 2" xfId="20801" xr:uid="{FF1BF07B-A87A-4078-8C28-6A9BF57F5E64}"/>
    <cellStyle name="Normal 175 19 3 2 2 2" xfId="31150" xr:uid="{8FE80A2B-65A8-4432-A659-C038CD49EAD7}"/>
    <cellStyle name="Normal 175 19 3 2 3" xfId="25981" xr:uid="{EF04B46C-96BE-4403-B0CF-229A04BD02F9}"/>
    <cellStyle name="Normal 175 19 3 3" xfId="3095" xr:uid="{4EE4B1A9-5AF3-4F67-BF0C-5B5A1EFBD685}"/>
    <cellStyle name="Normal 175 19 3 3 2" xfId="20802" xr:uid="{1B583731-452D-4A7B-A1EB-5B71B3CD6117}"/>
    <cellStyle name="Normal 175 19 3 3 2 2" xfId="31151" xr:uid="{B6B49BAE-16B6-45EE-86B9-61254EE5882B}"/>
    <cellStyle name="Normal 175 19 3 3 3" xfId="25982" xr:uid="{FF3F4F9B-8679-4125-9ECA-66DE4DF0C97A}"/>
    <cellStyle name="Normal 175 19 3 4" xfId="20800" xr:uid="{E3086760-21DD-4748-863B-18F5F5B4DF61}"/>
    <cellStyle name="Normal 175 19 3 4 2" xfId="31149" xr:uid="{74992F37-29DC-4DF2-B549-9B935A5EBC5B}"/>
    <cellStyle name="Normal 175 19 3 5" xfId="25980" xr:uid="{936140C3-257C-4F7F-AF65-DC91887E569B}"/>
    <cellStyle name="Normal 175 19 4" xfId="3096" xr:uid="{E512ED6C-6F73-4ED7-AAD3-91DB99E63C73}"/>
    <cellStyle name="Normal 175 19 4 2" xfId="20803" xr:uid="{1D5168BB-59D7-4301-A692-6296070F42CB}"/>
    <cellStyle name="Normal 175 19 4 2 2" xfId="31152" xr:uid="{3F30F4AC-9D52-414D-A5CD-BF736E7B9A59}"/>
    <cellStyle name="Normal 175 19 4 3" xfId="25983" xr:uid="{BCD29139-927B-4F78-8CEC-B51B0850B365}"/>
    <cellStyle name="Normal 175 19 5" xfId="3097" xr:uid="{6256466D-A812-42DE-8BB5-F3E0B2616A1A}"/>
    <cellStyle name="Normal 175 19 5 2" xfId="20804" xr:uid="{481938D7-5FB8-42F6-AE35-C180F18FB686}"/>
    <cellStyle name="Normal 175 19 5 2 2" xfId="31153" xr:uid="{3BADF2D9-AE83-4118-9BA3-4CD8430F16EB}"/>
    <cellStyle name="Normal 175 19 5 3" xfId="25984" xr:uid="{666D2061-FF3B-4659-B4F1-7C5A522F35E1}"/>
    <cellStyle name="Normal 175 19 6" xfId="20793" xr:uid="{7FD6CB18-5A2B-4C50-BE86-88DC3FA35077}"/>
    <cellStyle name="Normal 175 19 6 2" xfId="31142" xr:uid="{FF6052F6-043B-41BA-8146-84EE2C925D92}"/>
    <cellStyle name="Normal 175 19 7" xfId="25973" xr:uid="{620A3B64-37A3-4DE3-AD4C-4C29BC99F080}"/>
    <cellStyle name="Normal 175 2" xfId="3098" xr:uid="{2A82B96B-8C6C-455E-BB4B-25B0160B8183}"/>
    <cellStyle name="Normal 175 2 10" xfId="3099" xr:uid="{B38379A8-1ABB-4617-9DB6-AE0FAA22CE87}"/>
    <cellStyle name="Normal 175 2 10 2" xfId="3100" xr:uid="{72E4CA05-E372-4F27-8502-C788BE78367A}"/>
    <cellStyle name="Normal 175 2 10 2 2" xfId="3101" xr:uid="{C19CAEA1-4FB1-451B-9CDF-B401835FBD38}"/>
    <cellStyle name="Normal 175 2 10 2 2 2" xfId="3102" xr:uid="{0BB96609-2FC6-48B3-A61A-55B044BF919E}"/>
    <cellStyle name="Normal 175 2 10 2 2 2 2" xfId="20809" xr:uid="{9125C8CE-053A-4B6E-A68A-7993DE2813E8}"/>
    <cellStyle name="Normal 175 2 10 2 2 2 2 2" xfId="31158" xr:uid="{CC38E59A-952E-4CF5-9DE3-16BC963F3305}"/>
    <cellStyle name="Normal 175 2 10 2 2 2 3" xfId="25989" xr:uid="{E1E3EB20-06DD-4E64-A3EA-6217AF72CCBC}"/>
    <cellStyle name="Normal 175 2 10 2 2 3" xfId="3103" xr:uid="{95830D7C-E7A2-43FB-B83B-D03A8F790704}"/>
    <cellStyle name="Normal 175 2 10 2 2 3 2" xfId="20810" xr:uid="{D17A0F3D-F5A5-48F3-9D27-43A13724F402}"/>
    <cellStyle name="Normal 175 2 10 2 2 3 2 2" xfId="31159" xr:uid="{037D5992-40BD-483F-B631-A7A922715136}"/>
    <cellStyle name="Normal 175 2 10 2 2 3 3" xfId="25990" xr:uid="{C03D2DBD-44C3-4309-A7DE-FF98E285698D}"/>
    <cellStyle name="Normal 175 2 10 2 2 4" xfId="20808" xr:uid="{FD95DC37-DCCF-4D48-B27A-CBFFECEBF5D2}"/>
    <cellStyle name="Normal 175 2 10 2 2 4 2" xfId="31157" xr:uid="{6C2CF893-462B-4793-A19E-87894A1669F0}"/>
    <cellStyle name="Normal 175 2 10 2 2 5" xfId="25988" xr:uid="{75B6B9F3-33B7-4B40-9EFD-B372D2F8F857}"/>
    <cellStyle name="Normal 175 2 10 2 3" xfId="3104" xr:uid="{D7A9727B-BA32-4185-BC6C-CB9BFA087643}"/>
    <cellStyle name="Normal 175 2 10 2 3 2" xfId="20811" xr:uid="{88B61437-3B91-4AD8-89F1-3145F4582AE7}"/>
    <cellStyle name="Normal 175 2 10 2 3 2 2" xfId="31160" xr:uid="{2649167F-7E1A-4FF1-965F-E79CFBD369B9}"/>
    <cellStyle name="Normal 175 2 10 2 3 3" xfId="25991" xr:uid="{F28E9F94-41E4-49CF-B5A1-9258B91C0D17}"/>
    <cellStyle name="Normal 175 2 10 2 4" xfId="3105" xr:uid="{601AF49B-A320-4029-B696-35BB50E0E462}"/>
    <cellStyle name="Normal 175 2 10 2 4 2" xfId="20812" xr:uid="{E61D2180-CB88-477C-A2FA-73C226C475D0}"/>
    <cellStyle name="Normal 175 2 10 2 4 2 2" xfId="31161" xr:uid="{622A5011-8124-4CE2-B070-ECC42C2C2CFA}"/>
    <cellStyle name="Normal 175 2 10 2 4 3" xfId="25992" xr:uid="{B1F7FA90-EB43-430E-8516-2CEC4FAC5589}"/>
    <cellStyle name="Normal 175 2 10 2 5" xfId="20807" xr:uid="{42F791A3-F935-447F-95F0-BDB6B93E6B8E}"/>
    <cellStyle name="Normal 175 2 10 2 5 2" xfId="31156" xr:uid="{90E0FD4C-F9D4-4184-8465-A56A5EB722B6}"/>
    <cellStyle name="Normal 175 2 10 2 6" xfId="25987" xr:uid="{4EB4D70D-2EC6-4B97-A431-9855AFA5A2DC}"/>
    <cellStyle name="Normal 175 2 10 3" xfId="3106" xr:uid="{542EB030-5F07-4201-B80C-3E06DB83CCF4}"/>
    <cellStyle name="Normal 175 2 10 3 2" xfId="3107" xr:uid="{92832008-B3D6-4093-BC64-B365E60EB327}"/>
    <cellStyle name="Normal 175 2 10 3 2 2" xfId="20814" xr:uid="{C4CA0A53-94DD-4ADB-98A7-FE1E1B9EA460}"/>
    <cellStyle name="Normal 175 2 10 3 2 2 2" xfId="31163" xr:uid="{2171D71F-2CA8-4DB6-B75C-1C3204D61088}"/>
    <cellStyle name="Normal 175 2 10 3 2 3" xfId="25994" xr:uid="{7055D801-CFAE-4ED0-9C35-BF368D5731AA}"/>
    <cellStyle name="Normal 175 2 10 3 3" xfId="3108" xr:uid="{28C38617-E6C1-410B-A08E-D348644E2AA9}"/>
    <cellStyle name="Normal 175 2 10 3 3 2" xfId="20815" xr:uid="{E749B365-8CC9-4044-9342-18004E088087}"/>
    <cellStyle name="Normal 175 2 10 3 3 2 2" xfId="31164" xr:uid="{5FF45CCE-CE7F-4E53-A931-1066CA22EE5A}"/>
    <cellStyle name="Normal 175 2 10 3 3 3" xfId="25995" xr:uid="{64D53E38-612D-4C04-A12A-D60ECB581064}"/>
    <cellStyle name="Normal 175 2 10 3 4" xfId="20813" xr:uid="{BD6EBA8C-8E31-451D-A6FF-7CA90D032BF5}"/>
    <cellStyle name="Normal 175 2 10 3 4 2" xfId="31162" xr:uid="{3102D57F-16FF-48D4-9706-CB3A0E03C329}"/>
    <cellStyle name="Normal 175 2 10 3 5" xfId="25993" xr:uid="{90E14FDB-3C97-4A85-85F1-29E86C650515}"/>
    <cellStyle name="Normal 175 2 10 4" xfId="3109" xr:uid="{C62D51BE-76B5-4D31-B0C8-A12A73B40B02}"/>
    <cellStyle name="Normal 175 2 10 4 2" xfId="20816" xr:uid="{557FEFDC-F038-4562-A7EE-DC9C82F50453}"/>
    <cellStyle name="Normal 175 2 10 4 2 2" xfId="31165" xr:uid="{E7F7779E-5D50-45E7-90FE-ED2CDF36C960}"/>
    <cellStyle name="Normal 175 2 10 4 3" xfId="25996" xr:uid="{8AA73E0A-DEC6-48F2-AA29-310319BFC8EF}"/>
    <cellStyle name="Normal 175 2 10 5" xfId="3110" xr:uid="{40EE8C5F-DD23-4527-B128-F31B6DFAE3E7}"/>
    <cellStyle name="Normal 175 2 10 5 2" xfId="20817" xr:uid="{92F102BA-AB39-4076-931D-D5A9EB00D236}"/>
    <cellStyle name="Normal 175 2 10 5 2 2" xfId="31166" xr:uid="{F78BAE7F-9EF6-4E6B-8C62-C929DB5E02D8}"/>
    <cellStyle name="Normal 175 2 10 5 3" xfId="25997" xr:uid="{B693E308-4A27-4106-A628-22CB1B77139E}"/>
    <cellStyle name="Normal 175 2 10 6" xfId="20806" xr:uid="{1E83477C-D979-4579-87FF-D17C745B5B59}"/>
    <cellStyle name="Normal 175 2 10 6 2" xfId="31155" xr:uid="{6181A9DF-AC34-4005-B71A-BF3313B4295C}"/>
    <cellStyle name="Normal 175 2 10 7" xfId="25986" xr:uid="{2DC67552-7423-447B-A4EF-B360174DFAB6}"/>
    <cellStyle name="Normal 175 2 11" xfId="3111" xr:uid="{12E72D5A-C99C-48F0-AE7A-2E39875FF311}"/>
    <cellStyle name="Normal 175 2 11 2" xfId="3112" xr:uid="{3F3107E7-EAEE-4B03-99D7-042CC75CCB2D}"/>
    <cellStyle name="Normal 175 2 11 2 2" xfId="3113" xr:uid="{9C6281EB-7853-4F11-8F72-FD6CC3308148}"/>
    <cellStyle name="Normal 175 2 11 2 2 2" xfId="3114" xr:uid="{991F8185-3997-40EE-9441-38671EAD0B33}"/>
    <cellStyle name="Normal 175 2 11 2 2 2 2" xfId="20821" xr:uid="{813D0E88-D55B-4FAC-A20A-6A04F0FD8CA9}"/>
    <cellStyle name="Normal 175 2 11 2 2 2 2 2" xfId="31170" xr:uid="{917BFE60-4D44-4399-9719-BC747CBD1667}"/>
    <cellStyle name="Normal 175 2 11 2 2 2 3" xfId="26001" xr:uid="{FDA800CE-84FA-4EAD-AA34-4158D2089337}"/>
    <cellStyle name="Normal 175 2 11 2 2 3" xfId="3115" xr:uid="{874A23EF-72DC-440C-BBEF-5815763613E5}"/>
    <cellStyle name="Normal 175 2 11 2 2 3 2" xfId="20822" xr:uid="{269D7977-DD3D-4166-9819-FE5EEB01CF99}"/>
    <cellStyle name="Normal 175 2 11 2 2 3 2 2" xfId="31171" xr:uid="{BFA3BCC7-8DC6-49CF-B27F-41E0A3D5BBB7}"/>
    <cellStyle name="Normal 175 2 11 2 2 3 3" xfId="26002" xr:uid="{42270EEA-F163-4101-897B-F189D73D2BEA}"/>
    <cellStyle name="Normal 175 2 11 2 2 4" xfId="20820" xr:uid="{BCB2436E-CEBB-4848-A259-D8965402418D}"/>
    <cellStyle name="Normal 175 2 11 2 2 4 2" xfId="31169" xr:uid="{BD366FE1-46F8-4CAC-A77E-C22DC3301980}"/>
    <cellStyle name="Normal 175 2 11 2 2 5" xfId="26000" xr:uid="{38A01279-7003-4007-8507-8F690FD33DEE}"/>
    <cellStyle name="Normal 175 2 11 2 3" xfId="3116" xr:uid="{B2F1DEDA-F1CD-4B52-A1CA-A550F85D24B6}"/>
    <cellStyle name="Normal 175 2 11 2 3 2" xfId="20823" xr:uid="{92CD3309-35BE-4DA2-A137-C41EE1F7C6FF}"/>
    <cellStyle name="Normal 175 2 11 2 3 2 2" xfId="31172" xr:uid="{05EDCD25-FA6F-4D54-8A55-B5AB51146123}"/>
    <cellStyle name="Normal 175 2 11 2 3 3" xfId="26003" xr:uid="{F49F90F2-B344-4E14-BD56-197EC32A02C9}"/>
    <cellStyle name="Normal 175 2 11 2 4" xfId="3117" xr:uid="{F6D8C994-B5CD-4556-956F-7BA91912FF1D}"/>
    <cellStyle name="Normal 175 2 11 2 4 2" xfId="20824" xr:uid="{94DC5A02-C879-4F23-9645-8F29BBB31DB8}"/>
    <cellStyle name="Normal 175 2 11 2 4 2 2" xfId="31173" xr:uid="{943BD404-4E28-48BD-86A3-46BAB8BF8A3F}"/>
    <cellStyle name="Normal 175 2 11 2 4 3" xfId="26004" xr:uid="{F9782740-33FB-4D14-B00B-FF974E6523DC}"/>
    <cellStyle name="Normal 175 2 11 2 5" xfId="20819" xr:uid="{249C02B4-8612-4F03-ACDA-90216AC863FC}"/>
    <cellStyle name="Normal 175 2 11 2 5 2" xfId="31168" xr:uid="{748366D1-1B3B-4753-BA47-3D5C626EE90E}"/>
    <cellStyle name="Normal 175 2 11 2 6" xfId="25999" xr:uid="{84E0EB00-BE38-4AA5-A006-5A0B98A888FC}"/>
    <cellStyle name="Normal 175 2 11 3" xfId="3118" xr:uid="{E7967824-F6C9-4684-B2C1-344C220BA9CD}"/>
    <cellStyle name="Normal 175 2 11 3 2" xfId="3119" xr:uid="{D08072D3-CD8A-471D-BAB1-D80A16CADDFA}"/>
    <cellStyle name="Normal 175 2 11 3 2 2" xfId="20826" xr:uid="{675CB400-3811-4C63-A3EA-4905078C17BA}"/>
    <cellStyle name="Normal 175 2 11 3 2 2 2" xfId="31175" xr:uid="{22FD08D9-17B3-4331-A66F-610E3C30DB6D}"/>
    <cellStyle name="Normal 175 2 11 3 2 3" xfId="26006" xr:uid="{F891648C-C8C4-4199-A462-142D8629DD92}"/>
    <cellStyle name="Normal 175 2 11 3 3" xfId="3120" xr:uid="{98F8084D-21E7-4AEE-B2D7-BD6B672C5C75}"/>
    <cellStyle name="Normal 175 2 11 3 3 2" xfId="20827" xr:uid="{EC45C313-467E-4C53-AFC1-78BE2FEF9469}"/>
    <cellStyle name="Normal 175 2 11 3 3 2 2" xfId="31176" xr:uid="{9707CB01-F37D-431A-A475-D49454CB76F5}"/>
    <cellStyle name="Normal 175 2 11 3 3 3" xfId="26007" xr:uid="{EAC908D6-0254-497C-93CC-8B7A82C37BB3}"/>
    <cellStyle name="Normal 175 2 11 3 4" xfId="20825" xr:uid="{E63E2AF9-DD09-4807-A666-DA745859BCEA}"/>
    <cellStyle name="Normal 175 2 11 3 4 2" xfId="31174" xr:uid="{5CDCCF22-2EC0-4B88-A1F1-150EF4D0D527}"/>
    <cellStyle name="Normal 175 2 11 3 5" xfId="26005" xr:uid="{AF844CDC-62F5-4DDA-A956-192C762E0D85}"/>
    <cellStyle name="Normal 175 2 11 4" xfId="3121" xr:uid="{2A9520D7-2C91-43EF-8BFA-C136A477CC42}"/>
    <cellStyle name="Normal 175 2 11 4 2" xfId="20828" xr:uid="{22CA56CD-1656-4BDA-85F4-1A41294D30D0}"/>
    <cellStyle name="Normal 175 2 11 4 2 2" xfId="31177" xr:uid="{DDDF674A-2209-4155-B0AB-E001E3367C3F}"/>
    <cellStyle name="Normal 175 2 11 4 3" xfId="26008" xr:uid="{88DF2491-B9DA-4DCC-81B7-E73561E00497}"/>
    <cellStyle name="Normal 175 2 11 5" xfId="3122" xr:uid="{210C0EF6-FDCC-4057-B93F-06EBD52B3EFC}"/>
    <cellStyle name="Normal 175 2 11 5 2" xfId="20829" xr:uid="{68380F47-6C8E-4B31-BA7D-64E9BF11E3E4}"/>
    <cellStyle name="Normal 175 2 11 5 2 2" xfId="31178" xr:uid="{7275E606-8299-46E0-B48F-65543A0F2B0D}"/>
    <cellStyle name="Normal 175 2 11 5 3" xfId="26009" xr:uid="{4537823C-3183-426A-8F0A-A0E8D1003A0D}"/>
    <cellStyle name="Normal 175 2 11 6" xfId="20818" xr:uid="{8D81BA86-4323-460E-86F9-349B6893E44A}"/>
    <cellStyle name="Normal 175 2 11 6 2" xfId="31167" xr:uid="{9A77CEA8-D469-4D80-85A9-303C0B7EBC02}"/>
    <cellStyle name="Normal 175 2 11 7" xfId="25998" xr:uid="{C105BAE3-EEE4-4D1F-B6FD-AFD20479D892}"/>
    <cellStyle name="Normal 175 2 12" xfId="3123" xr:uid="{2B41869D-1D02-4C59-A729-838B0535D222}"/>
    <cellStyle name="Normal 175 2 12 2" xfId="3124" xr:uid="{4314F249-9F49-462C-A38F-B266A3B4DF83}"/>
    <cellStyle name="Normal 175 2 12 2 2" xfId="3125" xr:uid="{1D455558-858A-414E-9189-C79930928B49}"/>
    <cellStyle name="Normal 175 2 12 2 2 2" xfId="3126" xr:uid="{626DBE2F-19D0-4693-943B-E54A92D94F50}"/>
    <cellStyle name="Normal 175 2 12 2 2 2 2" xfId="20833" xr:uid="{4DDFD72E-4B9C-445C-B3BA-9F9B82C197ED}"/>
    <cellStyle name="Normal 175 2 12 2 2 2 2 2" xfId="31182" xr:uid="{C9696C45-D812-4D44-9465-F9D652C3546E}"/>
    <cellStyle name="Normal 175 2 12 2 2 2 3" xfId="26013" xr:uid="{1B4C3326-7E1D-4AD8-A9D6-23BB5B459686}"/>
    <cellStyle name="Normal 175 2 12 2 2 3" xfId="3127" xr:uid="{B247C993-046D-43A1-914D-B5486B2BE9CC}"/>
    <cellStyle name="Normal 175 2 12 2 2 3 2" xfId="20834" xr:uid="{1F09C0A5-E484-4E4E-A911-5C66775BA7E7}"/>
    <cellStyle name="Normal 175 2 12 2 2 3 2 2" xfId="31183" xr:uid="{D0039427-3E88-4FFC-ADBD-266E3BACB555}"/>
    <cellStyle name="Normal 175 2 12 2 2 3 3" xfId="26014" xr:uid="{C0C65E6F-1E76-4600-B895-2DE31325D5A2}"/>
    <cellStyle name="Normal 175 2 12 2 2 4" xfId="20832" xr:uid="{2C315162-409A-4CDE-9FCF-8A5612920AA8}"/>
    <cellStyle name="Normal 175 2 12 2 2 4 2" xfId="31181" xr:uid="{6D7F58E5-B69C-40A3-BF35-EFC4F5DA7385}"/>
    <cellStyle name="Normal 175 2 12 2 2 5" xfId="26012" xr:uid="{04408D4C-FF08-4B04-817F-EEFDC907E81F}"/>
    <cellStyle name="Normal 175 2 12 2 3" xfId="3128" xr:uid="{A2BC5B25-9C83-4CDB-B3A5-BF28791C7C0E}"/>
    <cellStyle name="Normal 175 2 12 2 3 2" xfId="20835" xr:uid="{2C22E92A-77B5-466A-BAF8-35B55046CE5D}"/>
    <cellStyle name="Normal 175 2 12 2 3 2 2" xfId="31184" xr:uid="{C3DF4C4F-E92A-4F60-AEF0-D13AB12994B2}"/>
    <cellStyle name="Normal 175 2 12 2 3 3" xfId="26015" xr:uid="{2BF9BDF3-BF4C-4F45-81BC-AAC3ED615C84}"/>
    <cellStyle name="Normal 175 2 12 2 4" xfId="3129" xr:uid="{74B40265-C35B-4859-830F-8B15B5EDF77E}"/>
    <cellStyle name="Normal 175 2 12 2 4 2" xfId="20836" xr:uid="{318837C4-F6F6-47C6-A317-49CF2D8C7EEB}"/>
    <cellStyle name="Normal 175 2 12 2 4 2 2" xfId="31185" xr:uid="{AF535B92-4B24-44F1-BBB9-54C2296ECD05}"/>
    <cellStyle name="Normal 175 2 12 2 4 3" xfId="26016" xr:uid="{AF3213B4-5831-41D7-A91E-DE8E9F9E415A}"/>
    <cellStyle name="Normal 175 2 12 2 5" xfId="20831" xr:uid="{906E65F9-E0A1-4F3C-9155-EE1BFDB0A15A}"/>
    <cellStyle name="Normal 175 2 12 2 5 2" xfId="31180" xr:uid="{FC501E51-B1F0-4F9A-B382-A724594DC9E3}"/>
    <cellStyle name="Normal 175 2 12 2 6" xfId="26011" xr:uid="{867CC705-05AA-4B84-94B7-953FC0A9B43D}"/>
    <cellStyle name="Normal 175 2 12 3" xfId="3130" xr:uid="{0D7FB091-4963-4D82-9F87-067E13989C07}"/>
    <cellStyle name="Normal 175 2 12 3 2" xfId="3131" xr:uid="{1B10D06C-2ADD-4425-80C7-5903D1FB8B34}"/>
    <cellStyle name="Normal 175 2 12 3 2 2" xfId="20838" xr:uid="{33A91541-3DBD-4D8E-89FC-9599534C814F}"/>
    <cellStyle name="Normal 175 2 12 3 2 2 2" xfId="31187" xr:uid="{A5AA3184-F258-41C0-8735-87ECF688D79C}"/>
    <cellStyle name="Normal 175 2 12 3 2 3" xfId="26018" xr:uid="{838718A1-DFE5-45E7-A8D9-CE5EC64DF0C0}"/>
    <cellStyle name="Normal 175 2 12 3 3" xfId="3132" xr:uid="{BA203A2D-ACA8-4F5C-BEFF-0F4BB5D321E0}"/>
    <cellStyle name="Normal 175 2 12 3 3 2" xfId="20839" xr:uid="{E9D60688-363A-496A-BEA6-C0B39F2D294B}"/>
    <cellStyle name="Normal 175 2 12 3 3 2 2" xfId="31188" xr:uid="{43B69D3C-16C4-4C78-B6AC-F77545A2F5C8}"/>
    <cellStyle name="Normal 175 2 12 3 3 3" xfId="26019" xr:uid="{905BE711-70BB-4B0B-89E4-A515C8F2ABD7}"/>
    <cellStyle name="Normal 175 2 12 3 4" xfId="20837" xr:uid="{3EC3A4F5-E4F6-4B7C-81F8-3A6D6B7B99BB}"/>
    <cellStyle name="Normal 175 2 12 3 4 2" xfId="31186" xr:uid="{1A46458D-903D-4C8A-A2DA-041F9C816398}"/>
    <cellStyle name="Normal 175 2 12 3 5" xfId="26017" xr:uid="{8AC5BBD9-F1D9-4C25-B96A-B3B2DD335FB6}"/>
    <cellStyle name="Normal 175 2 12 4" xfId="3133" xr:uid="{5BE06BE3-7B9D-4754-8959-30C0E18B9DE9}"/>
    <cellStyle name="Normal 175 2 12 4 2" xfId="20840" xr:uid="{25735482-6DEF-48CF-BF70-BE1A5099FF61}"/>
    <cellStyle name="Normal 175 2 12 4 2 2" xfId="31189" xr:uid="{CF26C259-755B-4328-87BF-F646AF4DD653}"/>
    <cellStyle name="Normal 175 2 12 4 3" xfId="26020" xr:uid="{9057ADD2-7438-45CE-8BC5-170FB244F39F}"/>
    <cellStyle name="Normal 175 2 12 5" xfId="3134" xr:uid="{3BD82ED3-5602-44F2-A468-4443079D8766}"/>
    <cellStyle name="Normal 175 2 12 5 2" xfId="20841" xr:uid="{7B9C26E2-34D2-44E0-B7C5-7F43DD0656D3}"/>
    <cellStyle name="Normal 175 2 12 5 2 2" xfId="31190" xr:uid="{00D90FB4-E7A4-4DF5-A75F-75CDAF53CA10}"/>
    <cellStyle name="Normal 175 2 12 5 3" xfId="26021" xr:uid="{9941F493-20C9-472D-986E-DAE2EBD50578}"/>
    <cellStyle name="Normal 175 2 12 6" xfId="20830" xr:uid="{4F4A4E5F-B985-4629-A2AF-A3B5375C59F0}"/>
    <cellStyle name="Normal 175 2 12 6 2" xfId="31179" xr:uid="{437CA8A0-9CA2-4AE6-8950-10B0789851D5}"/>
    <cellStyle name="Normal 175 2 12 7" xfId="26010" xr:uid="{FAD56B1C-E78A-4807-B3BA-31D214CB92E6}"/>
    <cellStyle name="Normal 175 2 13" xfId="3135" xr:uid="{5D406DA9-8FAC-4DD0-8C34-8ECC59442A84}"/>
    <cellStyle name="Normal 175 2 13 2" xfId="3136" xr:uid="{6C1935DA-0737-45AB-88BD-A9023E4218E2}"/>
    <cellStyle name="Normal 175 2 13 2 2" xfId="3137" xr:uid="{88B3EDF3-A976-4E6F-B100-EA28B3E3FBE3}"/>
    <cellStyle name="Normal 175 2 13 2 2 2" xfId="3138" xr:uid="{C59F5D3D-3933-42B3-A7C5-163B37C343CB}"/>
    <cellStyle name="Normal 175 2 13 2 2 2 2" xfId="20845" xr:uid="{9815B9C9-FAF9-45EE-8093-4934B99FDFBC}"/>
    <cellStyle name="Normal 175 2 13 2 2 2 2 2" xfId="31194" xr:uid="{2542E0A0-605F-4687-A35A-DB4ECD21E519}"/>
    <cellStyle name="Normal 175 2 13 2 2 2 3" xfId="26025" xr:uid="{7A55DB66-3D31-4BF7-9CC8-8923193F9B11}"/>
    <cellStyle name="Normal 175 2 13 2 2 3" xfId="3139" xr:uid="{15F20DCF-59B8-43D5-B4FD-4ECB0B71E135}"/>
    <cellStyle name="Normal 175 2 13 2 2 3 2" xfId="20846" xr:uid="{D6C5C3BE-C515-4540-B1C7-D06B25AD5DBD}"/>
    <cellStyle name="Normal 175 2 13 2 2 3 2 2" xfId="31195" xr:uid="{DB4C028A-143F-462B-9B59-D0F185A15C90}"/>
    <cellStyle name="Normal 175 2 13 2 2 3 3" xfId="26026" xr:uid="{7097A977-110B-4B71-9B3A-83E1F58BB970}"/>
    <cellStyle name="Normal 175 2 13 2 2 4" xfId="20844" xr:uid="{1C04C68C-DF99-426C-B2E5-822E8FFB8FF3}"/>
    <cellStyle name="Normal 175 2 13 2 2 4 2" xfId="31193" xr:uid="{4379A4EE-6AAD-4A8D-AA25-C22F1B6335E9}"/>
    <cellStyle name="Normal 175 2 13 2 2 5" xfId="26024" xr:uid="{8DB49852-1880-4752-B887-690B9EA34C7E}"/>
    <cellStyle name="Normal 175 2 13 2 3" xfId="3140" xr:uid="{593B3437-C7EB-4C7C-80C1-670B9E9EA8A9}"/>
    <cellStyle name="Normal 175 2 13 2 3 2" xfId="20847" xr:uid="{6B277D01-99E3-4EE7-A9A6-F75FE3044C3B}"/>
    <cellStyle name="Normal 175 2 13 2 3 2 2" xfId="31196" xr:uid="{4DAD27AF-6416-4EC2-859B-5EC5C43788FE}"/>
    <cellStyle name="Normal 175 2 13 2 3 3" xfId="26027" xr:uid="{2BC46044-BCBC-4A61-8AF5-1ECFF5538FAE}"/>
    <cellStyle name="Normal 175 2 13 2 4" xfId="3141" xr:uid="{4DD00479-29DB-48EE-AF15-08BA29FC946A}"/>
    <cellStyle name="Normal 175 2 13 2 4 2" xfId="20848" xr:uid="{FFB354CD-568E-4864-8D62-A3F812BB390C}"/>
    <cellStyle name="Normal 175 2 13 2 4 2 2" xfId="31197" xr:uid="{46560410-29C1-4849-BF2C-55E75827E32C}"/>
    <cellStyle name="Normal 175 2 13 2 4 3" xfId="26028" xr:uid="{AD027613-94DD-4EBB-B7B8-83FC4DE5F38A}"/>
    <cellStyle name="Normal 175 2 13 2 5" xfId="20843" xr:uid="{C542234E-E4DE-4CE0-BE15-1C0976676547}"/>
    <cellStyle name="Normal 175 2 13 2 5 2" xfId="31192" xr:uid="{7EF09B72-73F9-4B7E-B4D7-891256501F6D}"/>
    <cellStyle name="Normal 175 2 13 2 6" xfId="26023" xr:uid="{8D9A7FB7-8DB7-4DE1-A331-413635C5833E}"/>
    <cellStyle name="Normal 175 2 13 3" xfId="3142" xr:uid="{620B8A1D-4CB5-43AA-8B9D-4BB9788E45D2}"/>
    <cellStyle name="Normal 175 2 13 3 2" xfId="3143" xr:uid="{58A356C6-E8DE-47A2-A864-713DC5E6644F}"/>
    <cellStyle name="Normal 175 2 13 3 2 2" xfId="20850" xr:uid="{7D716939-77A6-4C68-973B-A8D73C5C4E8D}"/>
    <cellStyle name="Normal 175 2 13 3 2 2 2" xfId="31199" xr:uid="{E88E8A01-9897-408B-8B29-8B2DC44F8A82}"/>
    <cellStyle name="Normal 175 2 13 3 2 3" xfId="26030" xr:uid="{08498650-C57E-49FD-BF53-27E436454E19}"/>
    <cellStyle name="Normal 175 2 13 3 3" xfId="3144" xr:uid="{BE819BF5-7B78-47A8-8046-D1DB9806F571}"/>
    <cellStyle name="Normal 175 2 13 3 3 2" xfId="20851" xr:uid="{26D0418A-3609-4105-92D3-0E501E2FC238}"/>
    <cellStyle name="Normal 175 2 13 3 3 2 2" xfId="31200" xr:uid="{9F0F1993-FF19-44B7-B3CB-CDA3A6C4083E}"/>
    <cellStyle name="Normal 175 2 13 3 3 3" xfId="26031" xr:uid="{1961E7FF-D7D5-42AE-8E5F-2B2BE11CEFAE}"/>
    <cellStyle name="Normal 175 2 13 3 4" xfId="20849" xr:uid="{DB9F8658-97AC-43B4-B6CE-18ED23FD904A}"/>
    <cellStyle name="Normal 175 2 13 3 4 2" xfId="31198" xr:uid="{49A45990-30D2-4764-81B0-0B61904D134D}"/>
    <cellStyle name="Normal 175 2 13 3 5" xfId="26029" xr:uid="{BDB2C1C2-F253-41F4-8E24-A280DB800DD0}"/>
    <cellStyle name="Normal 175 2 13 4" xfId="3145" xr:uid="{0FA40D4F-856A-4B30-A6A0-F4EDB348E717}"/>
    <cellStyle name="Normal 175 2 13 4 2" xfId="20852" xr:uid="{F77EE103-D208-4010-8805-7BE94DE41875}"/>
    <cellStyle name="Normal 175 2 13 4 2 2" xfId="31201" xr:uid="{07072336-4B0C-42DB-B6D3-CEEFB35A88E4}"/>
    <cellStyle name="Normal 175 2 13 4 3" xfId="26032" xr:uid="{E1737669-D1D5-4976-8291-E90F9EA647BD}"/>
    <cellStyle name="Normal 175 2 13 5" xfId="3146" xr:uid="{B04C8E5D-54FF-4584-AF46-70AB0BAA636F}"/>
    <cellStyle name="Normal 175 2 13 5 2" xfId="20853" xr:uid="{AB3E8635-68E4-4A05-B448-B3ACA80A456B}"/>
    <cellStyle name="Normal 175 2 13 5 2 2" xfId="31202" xr:uid="{32EAB69E-F696-46EE-A878-B2876D7E7E40}"/>
    <cellStyle name="Normal 175 2 13 5 3" xfId="26033" xr:uid="{0C9A6509-F0E2-4E30-8E1C-9EDE094108A6}"/>
    <cellStyle name="Normal 175 2 13 6" xfId="20842" xr:uid="{BD7A015B-8E2E-4F31-A518-C08E1EA4B78C}"/>
    <cellStyle name="Normal 175 2 13 6 2" xfId="31191" xr:uid="{51768AFD-660D-49E9-ABD3-0A8CDA672E29}"/>
    <cellStyle name="Normal 175 2 13 7" xfId="26022" xr:uid="{2D32F13F-0828-48CD-B1E4-6DB360A6A240}"/>
    <cellStyle name="Normal 175 2 14" xfId="3147" xr:uid="{A93B3D0E-2084-4224-BC20-0ECC00147144}"/>
    <cellStyle name="Normal 175 2 14 2" xfId="3148" xr:uid="{00BD39E9-8D00-41D5-8DFD-C5C3C8498CD9}"/>
    <cellStyle name="Normal 175 2 14 2 2" xfId="3149" xr:uid="{BF2220CB-07C6-4E3F-96FF-A645823EBBC6}"/>
    <cellStyle name="Normal 175 2 14 2 2 2" xfId="3150" xr:uid="{63325D76-9F7C-4B83-BB7F-3F3CCF3BD118}"/>
    <cellStyle name="Normal 175 2 14 2 2 2 2" xfId="20857" xr:uid="{F72B31FD-3E34-488B-B041-94D55FC82AED}"/>
    <cellStyle name="Normal 175 2 14 2 2 2 2 2" xfId="31206" xr:uid="{CC6D28D4-FCD7-458D-9DA1-9D25F0CAEFDA}"/>
    <cellStyle name="Normal 175 2 14 2 2 2 3" xfId="26037" xr:uid="{1EC320C1-6BC4-40C9-BD77-5983909A4BB7}"/>
    <cellStyle name="Normal 175 2 14 2 2 3" xfId="3151" xr:uid="{CF05AFC7-5EFB-4685-9E28-F084EA471AAA}"/>
    <cellStyle name="Normal 175 2 14 2 2 3 2" xfId="20858" xr:uid="{3196D7A1-9454-4B05-9C52-73159C791B25}"/>
    <cellStyle name="Normal 175 2 14 2 2 3 2 2" xfId="31207" xr:uid="{AD040515-C2D6-4EFC-A507-B7731685FD42}"/>
    <cellStyle name="Normal 175 2 14 2 2 3 3" xfId="26038" xr:uid="{33079E28-80F6-43C6-B6A0-BCFCA5FA3D4E}"/>
    <cellStyle name="Normal 175 2 14 2 2 4" xfId="20856" xr:uid="{574B61D6-6A91-4096-987A-3882649C1FCF}"/>
    <cellStyle name="Normal 175 2 14 2 2 4 2" xfId="31205" xr:uid="{677ADCB5-8A4E-4660-8129-749567129A7B}"/>
    <cellStyle name="Normal 175 2 14 2 2 5" xfId="26036" xr:uid="{9C516D42-12A3-47A7-BAAF-B0A051591320}"/>
    <cellStyle name="Normal 175 2 14 2 3" xfId="3152" xr:uid="{F6CC429C-BDE7-4099-BF3F-D32BFE3840D8}"/>
    <cellStyle name="Normal 175 2 14 2 3 2" xfId="20859" xr:uid="{4E371B47-071C-4CFB-AE7D-72F7D182E21D}"/>
    <cellStyle name="Normal 175 2 14 2 3 2 2" xfId="31208" xr:uid="{D46C3961-0F30-4E01-ABD2-197955F53788}"/>
    <cellStyle name="Normal 175 2 14 2 3 3" xfId="26039" xr:uid="{12C9A203-44AC-43B8-BEC8-93C8888D88C4}"/>
    <cellStyle name="Normal 175 2 14 2 4" xfId="3153" xr:uid="{51BC904F-ECD3-4632-A2FC-285472423421}"/>
    <cellStyle name="Normal 175 2 14 2 4 2" xfId="20860" xr:uid="{531EA206-ED45-4A9B-B5B3-41875483B3D9}"/>
    <cellStyle name="Normal 175 2 14 2 4 2 2" xfId="31209" xr:uid="{BF6C3681-47E7-4AC5-8393-684B47F4D0FF}"/>
    <cellStyle name="Normal 175 2 14 2 4 3" xfId="26040" xr:uid="{43DECBBA-5809-4FFC-807F-84DCFC8FA5F4}"/>
    <cellStyle name="Normal 175 2 14 2 5" xfId="20855" xr:uid="{E92B59A0-C08E-4C67-86BB-DDB6A35633E6}"/>
    <cellStyle name="Normal 175 2 14 2 5 2" xfId="31204" xr:uid="{08C58D27-2A74-4711-BEFE-64D53BD6CBE5}"/>
    <cellStyle name="Normal 175 2 14 2 6" xfId="26035" xr:uid="{7CAB57B3-6BD4-46B5-95B7-ABC70EFD2C78}"/>
    <cellStyle name="Normal 175 2 14 3" xfId="3154" xr:uid="{65471409-0AC0-4553-9632-BEAC17D0946A}"/>
    <cellStyle name="Normal 175 2 14 3 2" xfId="3155" xr:uid="{59D0E3FC-C4A1-48AB-B9DD-3C19D140B1FD}"/>
    <cellStyle name="Normal 175 2 14 3 2 2" xfId="20862" xr:uid="{12B358E1-7529-401D-AA29-539F6C29675D}"/>
    <cellStyle name="Normal 175 2 14 3 2 2 2" xfId="31211" xr:uid="{2C2B2B88-70DC-4019-A599-3C373C3C146C}"/>
    <cellStyle name="Normal 175 2 14 3 2 3" xfId="26042" xr:uid="{2FDF05D3-7575-44E8-AF6E-BBC3A81F70BB}"/>
    <cellStyle name="Normal 175 2 14 3 3" xfId="3156" xr:uid="{EAFC28A9-C154-4644-AD68-D15868381185}"/>
    <cellStyle name="Normal 175 2 14 3 3 2" xfId="20863" xr:uid="{FFF117AF-ECA3-43C5-B8E3-A39D49A67DE5}"/>
    <cellStyle name="Normal 175 2 14 3 3 2 2" xfId="31212" xr:uid="{3F969590-F6AD-4E82-B6C9-9B0470E0A50D}"/>
    <cellStyle name="Normal 175 2 14 3 3 3" xfId="26043" xr:uid="{572818A5-239E-4376-9D87-E935A4E5A7A3}"/>
    <cellStyle name="Normal 175 2 14 3 4" xfId="20861" xr:uid="{AA11A9E0-FECC-44B6-BAFE-05225A592822}"/>
    <cellStyle name="Normal 175 2 14 3 4 2" xfId="31210" xr:uid="{49D09C39-D90C-49DD-8C4B-4804DE68C298}"/>
    <cellStyle name="Normal 175 2 14 3 5" xfId="26041" xr:uid="{0A10379F-11F1-4104-B374-D4041B29D3F5}"/>
    <cellStyle name="Normal 175 2 14 4" xfId="3157" xr:uid="{9F1EF536-C3B6-4828-B5F0-7735F4D8FE5D}"/>
    <cellStyle name="Normal 175 2 14 4 2" xfId="20864" xr:uid="{66521F0C-B3A0-4A41-941E-29A97AAF710C}"/>
    <cellStyle name="Normal 175 2 14 4 2 2" xfId="31213" xr:uid="{E70A9F3C-FD22-422C-910B-7494F2F7D58B}"/>
    <cellStyle name="Normal 175 2 14 4 3" xfId="26044" xr:uid="{454638DE-2499-4EF0-B4CD-019695BE9F8A}"/>
    <cellStyle name="Normal 175 2 14 5" xfId="3158" xr:uid="{4FFC69CD-CC64-4DDE-B69C-8AFAD64B3EAB}"/>
    <cellStyle name="Normal 175 2 14 5 2" xfId="20865" xr:uid="{77393056-0263-4B96-9416-4E93EC241F1B}"/>
    <cellStyle name="Normal 175 2 14 5 2 2" xfId="31214" xr:uid="{C3A66A96-84F5-4F70-A801-3042C71294C8}"/>
    <cellStyle name="Normal 175 2 14 5 3" xfId="26045" xr:uid="{A7738530-7CF9-4B65-8440-B595BEBA973D}"/>
    <cellStyle name="Normal 175 2 14 6" xfId="20854" xr:uid="{A2225794-4BB0-44F7-93D2-B6DA541C6D95}"/>
    <cellStyle name="Normal 175 2 14 6 2" xfId="31203" xr:uid="{E3A6B0A1-C81C-4378-B2FB-880AA220FB4F}"/>
    <cellStyle name="Normal 175 2 14 7" xfId="26034" xr:uid="{D4A16D5A-F049-42D0-85D4-FC3F6AA7E42E}"/>
    <cellStyle name="Normal 175 2 15" xfId="3159" xr:uid="{10E7FDCB-BCA9-4912-A4E4-26A04111ED11}"/>
    <cellStyle name="Normal 175 2 15 2" xfId="3160" xr:uid="{3DBC4729-AD3A-45B2-8EEA-BB4BE2ED45DE}"/>
    <cellStyle name="Normal 175 2 15 2 2" xfId="3161" xr:uid="{DB8A5E51-B254-4509-B6A2-49EF78132F84}"/>
    <cellStyle name="Normal 175 2 15 2 2 2" xfId="3162" xr:uid="{7FB711BD-A0D2-49CB-8C73-404774FA784C}"/>
    <cellStyle name="Normal 175 2 15 2 2 2 2" xfId="20869" xr:uid="{F6D24644-0B62-4DCD-92B9-58C05F13AE2B}"/>
    <cellStyle name="Normal 175 2 15 2 2 2 2 2" xfId="31218" xr:uid="{3DB1A6D2-E14B-469A-A9A7-5B08B166C744}"/>
    <cellStyle name="Normal 175 2 15 2 2 2 3" xfId="26049" xr:uid="{993C166E-C1FE-4DF2-9CE2-10A428B35A0B}"/>
    <cellStyle name="Normal 175 2 15 2 2 3" xfId="3163" xr:uid="{639D4B85-A5E3-48D1-850A-1C3769993849}"/>
    <cellStyle name="Normal 175 2 15 2 2 3 2" xfId="20870" xr:uid="{63E74CF4-7294-4B15-8E79-A549B1885AD1}"/>
    <cellStyle name="Normal 175 2 15 2 2 3 2 2" xfId="31219" xr:uid="{5236398E-D642-4C0D-94B1-F8DED9798283}"/>
    <cellStyle name="Normal 175 2 15 2 2 3 3" xfId="26050" xr:uid="{8D65FB4B-7983-4B2F-A39A-65304988EAB4}"/>
    <cellStyle name="Normal 175 2 15 2 2 4" xfId="20868" xr:uid="{24997041-9437-4D38-8857-035C13BC356B}"/>
    <cellStyle name="Normal 175 2 15 2 2 4 2" xfId="31217" xr:uid="{32CFA8C6-415D-4EF0-8EC9-C9FCD7E01AEA}"/>
    <cellStyle name="Normal 175 2 15 2 2 5" xfId="26048" xr:uid="{DA63AE7C-8246-4A05-B2F6-E4BAADEEADA4}"/>
    <cellStyle name="Normal 175 2 15 2 3" xfId="3164" xr:uid="{9EC350EE-0872-4F18-BB78-1711692D6941}"/>
    <cellStyle name="Normal 175 2 15 2 3 2" xfId="20871" xr:uid="{299BAD2F-758B-4BD6-B8F6-08EA0E579EB6}"/>
    <cellStyle name="Normal 175 2 15 2 3 2 2" xfId="31220" xr:uid="{CCEC2874-B40D-476D-909B-2687DA3EEF1D}"/>
    <cellStyle name="Normal 175 2 15 2 3 3" xfId="26051" xr:uid="{36491CF6-E4BE-4327-BAB6-A631DCA1DAAA}"/>
    <cellStyle name="Normal 175 2 15 2 4" xfId="3165" xr:uid="{9064EB82-1489-4925-A4F0-FE0D7F0D756D}"/>
    <cellStyle name="Normal 175 2 15 2 4 2" xfId="20872" xr:uid="{16E4B54C-80CC-4FFF-9681-1C2158B3A74D}"/>
    <cellStyle name="Normal 175 2 15 2 4 2 2" xfId="31221" xr:uid="{551175F6-C2DB-4C1D-86A0-302820826781}"/>
    <cellStyle name="Normal 175 2 15 2 4 3" xfId="26052" xr:uid="{9253F35B-9891-481C-94C0-48F99581E71A}"/>
    <cellStyle name="Normal 175 2 15 2 5" xfId="20867" xr:uid="{524EDECF-C867-44C9-B238-9A2E43A83C02}"/>
    <cellStyle name="Normal 175 2 15 2 5 2" xfId="31216" xr:uid="{F6287092-82B6-490F-BA7E-33484018E924}"/>
    <cellStyle name="Normal 175 2 15 2 6" xfId="26047" xr:uid="{E3D2CDF8-AFFE-4A54-B4EB-96058586B2E8}"/>
    <cellStyle name="Normal 175 2 15 3" xfId="3166" xr:uid="{7CDDB212-8237-4E92-87FB-83F70022EE27}"/>
    <cellStyle name="Normal 175 2 15 3 2" xfId="3167" xr:uid="{6BFCC8B3-F4DC-446A-AB83-F468C0FD7E86}"/>
    <cellStyle name="Normal 175 2 15 3 2 2" xfId="20874" xr:uid="{D33826A9-422F-4B9C-8DC3-B32BBAC3A88D}"/>
    <cellStyle name="Normal 175 2 15 3 2 2 2" xfId="31223" xr:uid="{58B607F6-0367-483E-B92B-4EAA9F57800C}"/>
    <cellStyle name="Normal 175 2 15 3 2 3" xfId="26054" xr:uid="{D0AF89E8-3861-4244-846F-07C5F56912CF}"/>
    <cellStyle name="Normal 175 2 15 3 3" xfId="3168" xr:uid="{1DFB1DEE-70E0-4711-8239-0601C50B7A01}"/>
    <cellStyle name="Normal 175 2 15 3 3 2" xfId="20875" xr:uid="{3BCC23D2-ACF3-4A75-BDEC-9E84560AC885}"/>
    <cellStyle name="Normal 175 2 15 3 3 2 2" xfId="31224" xr:uid="{A3209BE8-9F60-48D9-9C7A-602B86EBC913}"/>
    <cellStyle name="Normal 175 2 15 3 3 3" xfId="26055" xr:uid="{83CE6F49-7AA1-460D-8C70-9027F03DC494}"/>
    <cellStyle name="Normal 175 2 15 3 4" xfId="20873" xr:uid="{D1C3C609-DDE6-4AB2-A44F-B256B53BE901}"/>
    <cellStyle name="Normal 175 2 15 3 4 2" xfId="31222" xr:uid="{F642B0FB-C06D-4F16-A741-C505B68FB69C}"/>
    <cellStyle name="Normal 175 2 15 3 5" xfId="26053" xr:uid="{65C20EDE-369B-4762-AA93-79C2782F4278}"/>
    <cellStyle name="Normal 175 2 15 4" xfId="3169" xr:uid="{4FB2B1BD-8980-4D5A-B1FD-11C882AACDC7}"/>
    <cellStyle name="Normal 175 2 15 4 2" xfId="20876" xr:uid="{1EB470EE-B4F2-4476-BC85-EEA8D322EE4B}"/>
    <cellStyle name="Normal 175 2 15 4 2 2" xfId="31225" xr:uid="{CEEBFC15-8FB4-4B84-B15A-8ADC5D1037F7}"/>
    <cellStyle name="Normal 175 2 15 4 3" xfId="26056" xr:uid="{C2BCFDE1-766B-46C2-8EA7-D42D969A0DC3}"/>
    <cellStyle name="Normal 175 2 15 5" xfId="3170" xr:uid="{901FE6BD-ADD6-41AD-8A38-430ADFFDF80D}"/>
    <cellStyle name="Normal 175 2 15 5 2" xfId="20877" xr:uid="{13FB3F43-9E74-4CDF-BD48-8A29A13012F8}"/>
    <cellStyle name="Normal 175 2 15 5 2 2" xfId="31226" xr:uid="{A3ABEA9B-9849-4B38-8F9D-4B0DA5F4A836}"/>
    <cellStyle name="Normal 175 2 15 5 3" xfId="26057" xr:uid="{DB498C05-1D05-452F-BBCC-05C1AE4E4AEE}"/>
    <cellStyle name="Normal 175 2 15 6" xfId="20866" xr:uid="{7FE10A5D-83A0-4B60-B701-07760E7074F2}"/>
    <cellStyle name="Normal 175 2 15 6 2" xfId="31215" xr:uid="{5B9FCDEC-9C00-4929-A996-B7472DC9857E}"/>
    <cellStyle name="Normal 175 2 15 7" xfId="26046" xr:uid="{239AA403-8B70-4504-83C4-5EA47F592976}"/>
    <cellStyle name="Normal 175 2 16" xfId="3171" xr:uid="{6F27E0B9-2908-4433-AA62-D793E5F7DBDE}"/>
    <cellStyle name="Normal 175 2 16 2" xfId="3172" xr:uid="{C7BE039A-10B7-4E51-BF52-90842ACF864B}"/>
    <cellStyle name="Normal 175 2 16 2 2" xfId="3173" xr:uid="{72552CEC-7A81-4290-AD41-E8023A1FF907}"/>
    <cellStyle name="Normal 175 2 16 2 2 2" xfId="3174" xr:uid="{8E52F3DE-CEA5-433F-B841-94593DB58CCE}"/>
    <cellStyle name="Normal 175 2 16 2 2 2 2" xfId="20881" xr:uid="{0AAECA52-CEC1-4218-8660-E359E4EAD790}"/>
    <cellStyle name="Normal 175 2 16 2 2 2 2 2" xfId="31230" xr:uid="{FC40F2BE-2708-4680-B6A4-3394D85A5945}"/>
    <cellStyle name="Normal 175 2 16 2 2 2 3" xfId="26061" xr:uid="{877BCF69-2D01-4BED-971A-26F0B2E95D89}"/>
    <cellStyle name="Normal 175 2 16 2 2 3" xfId="3175" xr:uid="{ADCE0CE4-AD39-455D-861F-A5B7E3CE0939}"/>
    <cellStyle name="Normal 175 2 16 2 2 3 2" xfId="20882" xr:uid="{13C9B580-A2F3-4E4C-B563-7ACE22BBE82A}"/>
    <cellStyle name="Normal 175 2 16 2 2 3 2 2" xfId="31231" xr:uid="{A27D46B8-25FD-4228-9421-9E354F142C1A}"/>
    <cellStyle name="Normal 175 2 16 2 2 3 3" xfId="26062" xr:uid="{142226DE-DEFE-4891-8541-AE6376B6DADB}"/>
    <cellStyle name="Normal 175 2 16 2 2 4" xfId="20880" xr:uid="{9DCEBD8B-DD9B-4B63-B78E-29BABF3A4B88}"/>
    <cellStyle name="Normal 175 2 16 2 2 4 2" xfId="31229" xr:uid="{262ED13A-31DC-4B19-A7D1-238BD171AFE1}"/>
    <cellStyle name="Normal 175 2 16 2 2 5" xfId="26060" xr:uid="{C2BADFE9-56E7-4D4D-B24C-9287305351DF}"/>
    <cellStyle name="Normal 175 2 16 2 3" xfId="3176" xr:uid="{1134CB82-4C11-41AC-BF83-52E641366E48}"/>
    <cellStyle name="Normal 175 2 16 2 3 2" xfId="20883" xr:uid="{C80D5725-8F10-497C-B30E-4AC275DAA709}"/>
    <cellStyle name="Normal 175 2 16 2 3 2 2" xfId="31232" xr:uid="{F147FDE2-8603-4925-8469-29E9C48253EE}"/>
    <cellStyle name="Normal 175 2 16 2 3 3" xfId="26063" xr:uid="{1C044385-2E39-429F-AF25-4DC86640D2AB}"/>
    <cellStyle name="Normal 175 2 16 2 4" xfId="3177" xr:uid="{2F186720-BA5D-4862-BD5C-51B04272011D}"/>
    <cellStyle name="Normal 175 2 16 2 4 2" xfId="20884" xr:uid="{DFC58D6C-AC19-485C-B7F4-B15204993DD7}"/>
    <cellStyle name="Normal 175 2 16 2 4 2 2" xfId="31233" xr:uid="{68EBEE98-7A7E-4A1C-A701-25C3F0B4B235}"/>
    <cellStyle name="Normal 175 2 16 2 4 3" xfId="26064" xr:uid="{35C223F2-76EF-4BD4-A46F-993B59DC4E24}"/>
    <cellStyle name="Normal 175 2 16 2 5" xfId="20879" xr:uid="{1EFF2935-49AF-493D-B667-51B44B671B89}"/>
    <cellStyle name="Normal 175 2 16 2 5 2" xfId="31228" xr:uid="{FCA22FF2-974F-4104-B15C-8519A4B74531}"/>
    <cellStyle name="Normal 175 2 16 2 6" xfId="26059" xr:uid="{99D88986-C479-4A69-8D93-7532B9E82BA5}"/>
    <cellStyle name="Normal 175 2 16 3" xfId="3178" xr:uid="{DC7F166F-AAB1-48DF-AAF3-7FFBB25A4BA1}"/>
    <cellStyle name="Normal 175 2 16 3 2" xfId="3179" xr:uid="{5B5C928E-DDA0-411E-80DC-466620348A48}"/>
    <cellStyle name="Normal 175 2 16 3 2 2" xfId="20886" xr:uid="{C8771A2A-2509-420C-8FFC-5298B951B8AC}"/>
    <cellStyle name="Normal 175 2 16 3 2 2 2" xfId="31235" xr:uid="{BBFFBC04-E150-434D-A7FD-23DF269F1AE5}"/>
    <cellStyle name="Normal 175 2 16 3 2 3" xfId="26066" xr:uid="{4B2EA145-60B8-41F0-A943-997E58B9E946}"/>
    <cellStyle name="Normal 175 2 16 3 3" xfId="3180" xr:uid="{008097F0-063F-4FAC-A617-4BAC226CA87E}"/>
    <cellStyle name="Normal 175 2 16 3 3 2" xfId="20887" xr:uid="{77F4055A-5321-41D9-9B3B-C2784EBEBEED}"/>
    <cellStyle name="Normal 175 2 16 3 3 2 2" xfId="31236" xr:uid="{945A4A74-2053-4C29-B373-501D1381B243}"/>
    <cellStyle name="Normal 175 2 16 3 3 3" xfId="26067" xr:uid="{7CA53BE8-267C-40E3-AF16-71560E991435}"/>
    <cellStyle name="Normal 175 2 16 3 4" xfId="20885" xr:uid="{0B1C78BB-1F9B-4174-8A6B-C896704965AE}"/>
    <cellStyle name="Normal 175 2 16 3 4 2" xfId="31234" xr:uid="{53E1734A-0309-4967-B36B-61B4808E1377}"/>
    <cellStyle name="Normal 175 2 16 3 5" xfId="26065" xr:uid="{880A7E9B-42CC-4C13-AB19-02AECEB6397C}"/>
    <cellStyle name="Normal 175 2 16 4" xfId="3181" xr:uid="{66384E0E-DEEF-41E0-A57E-A139DDC41A62}"/>
    <cellStyle name="Normal 175 2 16 4 2" xfId="20888" xr:uid="{8B2E516C-B8BF-490D-B7FE-F62747731DB0}"/>
    <cellStyle name="Normal 175 2 16 4 2 2" xfId="31237" xr:uid="{107183D7-6794-43E3-8323-A3378F011796}"/>
    <cellStyle name="Normal 175 2 16 4 3" xfId="26068" xr:uid="{A69F7BB4-9700-4F8B-92DB-165B702A4977}"/>
    <cellStyle name="Normal 175 2 16 5" xfId="3182" xr:uid="{D31CC5E0-FAE7-44FD-BA76-FDD677AA15E9}"/>
    <cellStyle name="Normal 175 2 16 5 2" xfId="20889" xr:uid="{9DB1828F-A123-4617-90FC-CF81717661AD}"/>
    <cellStyle name="Normal 175 2 16 5 2 2" xfId="31238" xr:uid="{28189368-4B90-472B-82E4-798BA60DDED5}"/>
    <cellStyle name="Normal 175 2 16 5 3" xfId="26069" xr:uid="{0FF1B441-4348-4F24-A0A2-30C44E1A8D13}"/>
    <cellStyle name="Normal 175 2 16 6" xfId="20878" xr:uid="{156CAB5D-C69B-4427-930F-87AF1138C133}"/>
    <cellStyle name="Normal 175 2 16 6 2" xfId="31227" xr:uid="{863C3AEF-FF9E-4F28-AA02-010A3E88CBB2}"/>
    <cellStyle name="Normal 175 2 16 7" xfId="26058" xr:uid="{3C096FDD-F41E-4FFE-BB00-307C7ACAFB78}"/>
    <cellStyle name="Normal 175 2 17" xfId="3183" xr:uid="{7EEAC2EE-9F3C-4044-9EFF-3E821EB3B9EF}"/>
    <cellStyle name="Normal 175 2 17 2" xfId="3184" xr:uid="{C6F963A9-2ED4-4F95-BA38-20D82EFF29E1}"/>
    <cellStyle name="Normal 175 2 17 2 2" xfId="3185" xr:uid="{33E0420D-000C-4757-BCAD-07F542BEF510}"/>
    <cellStyle name="Normal 175 2 17 2 2 2" xfId="3186" xr:uid="{BACFE6C6-A35F-45A3-8178-E94C96F7B987}"/>
    <cellStyle name="Normal 175 2 17 2 2 2 2" xfId="20893" xr:uid="{9437EB82-E62E-41C0-9010-7144B6069A15}"/>
    <cellStyle name="Normal 175 2 17 2 2 2 2 2" xfId="31242" xr:uid="{F16B4D80-60A9-4403-A13D-8C08C5FD75A7}"/>
    <cellStyle name="Normal 175 2 17 2 2 2 3" xfId="26073" xr:uid="{5F3B7B89-FD32-4B24-9BB5-287DCE95AD48}"/>
    <cellStyle name="Normal 175 2 17 2 2 3" xfId="3187" xr:uid="{D8BE30A5-9900-4892-8B05-CE9F61FBE515}"/>
    <cellStyle name="Normal 175 2 17 2 2 3 2" xfId="20894" xr:uid="{28D65FA4-36F9-43EE-8809-4AC3D7F10814}"/>
    <cellStyle name="Normal 175 2 17 2 2 3 2 2" xfId="31243" xr:uid="{0DFA7203-63A8-4FB4-B373-A5074893C798}"/>
    <cellStyle name="Normal 175 2 17 2 2 3 3" xfId="26074" xr:uid="{917EAF9B-04A1-4DFC-8042-882149BEAE51}"/>
    <cellStyle name="Normal 175 2 17 2 2 4" xfId="20892" xr:uid="{5E53686B-2DE9-46F4-862C-CA0E065F6873}"/>
    <cellStyle name="Normal 175 2 17 2 2 4 2" xfId="31241" xr:uid="{D0A509CF-D913-4C01-A5DD-2E9E54A6C657}"/>
    <cellStyle name="Normal 175 2 17 2 2 5" xfId="26072" xr:uid="{ED63D504-37C5-4CFE-B023-5E442F803F3A}"/>
    <cellStyle name="Normal 175 2 17 2 3" xfId="3188" xr:uid="{A3D660F6-C21B-437C-88D1-75AD1A222BB7}"/>
    <cellStyle name="Normal 175 2 17 2 3 2" xfId="20895" xr:uid="{AC3892D5-D03F-44B7-8873-89436AF6BF63}"/>
    <cellStyle name="Normal 175 2 17 2 3 2 2" xfId="31244" xr:uid="{4A1EC7D6-4213-4212-809D-C28872225EBA}"/>
    <cellStyle name="Normal 175 2 17 2 3 3" xfId="26075" xr:uid="{5CDADB7D-6696-4420-B4F8-4ACE8FC4DA9A}"/>
    <cellStyle name="Normal 175 2 17 2 4" xfId="3189" xr:uid="{7FC39B05-2A15-4E32-AF3C-CA2474BBC408}"/>
    <cellStyle name="Normal 175 2 17 2 4 2" xfId="20896" xr:uid="{4D49717C-705D-4135-97A6-4F86D670336E}"/>
    <cellStyle name="Normal 175 2 17 2 4 2 2" xfId="31245" xr:uid="{42E7E68A-C756-430A-BEFB-D0402EA3D01D}"/>
    <cellStyle name="Normal 175 2 17 2 4 3" xfId="26076" xr:uid="{3951E5E5-090F-41A3-BFD3-63A539CC44AA}"/>
    <cellStyle name="Normal 175 2 17 2 5" xfId="20891" xr:uid="{904B5D37-7C6B-4CCC-9423-914BF196C448}"/>
    <cellStyle name="Normal 175 2 17 2 5 2" xfId="31240" xr:uid="{C51372BD-60E2-45EC-9A87-EDC7E1C62C83}"/>
    <cellStyle name="Normal 175 2 17 2 6" xfId="26071" xr:uid="{8970BBE9-08B4-4710-94D6-1FAA9A6AFFD7}"/>
    <cellStyle name="Normal 175 2 17 3" xfId="3190" xr:uid="{1EC53569-FDF4-429C-9D01-D0D7CCBB6AE5}"/>
    <cellStyle name="Normal 175 2 17 3 2" xfId="3191" xr:uid="{807E4362-AEB9-4CE3-B97E-93139CC35066}"/>
    <cellStyle name="Normal 175 2 17 3 2 2" xfId="20898" xr:uid="{1D0B19F5-6CB3-42E6-9E71-2DD1152DF85F}"/>
    <cellStyle name="Normal 175 2 17 3 2 2 2" xfId="31247" xr:uid="{0C02520C-E9C2-46AB-B4FB-A3592E0F4E0D}"/>
    <cellStyle name="Normal 175 2 17 3 2 3" xfId="26078" xr:uid="{8507E6F3-F2F4-40D4-8614-8B4DB0F3DC9A}"/>
    <cellStyle name="Normal 175 2 17 3 3" xfId="3192" xr:uid="{88F3726A-97F1-4892-B1A0-CD905CF61D15}"/>
    <cellStyle name="Normal 175 2 17 3 3 2" xfId="20899" xr:uid="{79AA7EFD-C423-4AD8-9D24-5D095D19B1C2}"/>
    <cellStyle name="Normal 175 2 17 3 3 2 2" xfId="31248" xr:uid="{CA73ACED-0430-4154-9246-7C4315BB2C3E}"/>
    <cellStyle name="Normal 175 2 17 3 3 3" xfId="26079" xr:uid="{D74CB75B-B104-4E61-B6B9-C2EB9BA8DB06}"/>
    <cellStyle name="Normal 175 2 17 3 4" xfId="20897" xr:uid="{31DD5B4F-2F70-4D51-A069-4ED507183B54}"/>
    <cellStyle name="Normal 175 2 17 3 4 2" xfId="31246" xr:uid="{B3E8972C-1A7E-4B5D-BE0E-F17DBF2944E2}"/>
    <cellStyle name="Normal 175 2 17 3 5" xfId="26077" xr:uid="{432C214A-42DB-41FD-A322-CF5FFC2ECA14}"/>
    <cellStyle name="Normal 175 2 17 4" xfId="3193" xr:uid="{A05C87D7-B78A-4C89-A986-DCDC662EC5CC}"/>
    <cellStyle name="Normal 175 2 17 4 2" xfId="20900" xr:uid="{73BDC6CB-6A6F-426C-BCF8-4D026CAB359C}"/>
    <cellStyle name="Normal 175 2 17 4 2 2" xfId="31249" xr:uid="{4EFF0459-754F-4099-B38C-4B4EACBE9F4B}"/>
    <cellStyle name="Normal 175 2 17 4 3" xfId="26080" xr:uid="{9F27CF11-16A2-462E-A2C1-33B8CF904DCD}"/>
    <cellStyle name="Normal 175 2 17 5" xfId="3194" xr:uid="{F5B6A2F1-DA1B-4683-A219-C31129CE5B57}"/>
    <cellStyle name="Normal 175 2 17 5 2" xfId="20901" xr:uid="{000272F6-B430-40EB-9948-0F1E42CC96D0}"/>
    <cellStyle name="Normal 175 2 17 5 2 2" xfId="31250" xr:uid="{541F73D6-97B9-4F99-B779-B997F1B7696C}"/>
    <cellStyle name="Normal 175 2 17 5 3" xfId="26081" xr:uid="{2A215298-3CBC-4863-AFFA-49F8759EBD01}"/>
    <cellStyle name="Normal 175 2 17 6" xfId="20890" xr:uid="{66218B4F-9375-4448-8611-DDDCE7829481}"/>
    <cellStyle name="Normal 175 2 17 6 2" xfId="31239" xr:uid="{FB1C79A9-FABF-4788-84E1-1E615DDDA295}"/>
    <cellStyle name="Normal 175 2 17 7" xfId="26070" xr:uid="{00848F83-443B-4EDD-BFDE-AF77FDC25833}"/>
    <cellStyle name="Normal 175 2 18" xfId="3195" xr:uid="{08A858FA-020D-4CD1-B58E-6CECEAF0E9B9}"/>
    <cellStyle name="Normal 175 2 18 2" xfId="3196" xr:uid="{60C9985B-9FDD-4D84-A84E-78C05A7038AC}"/>
    <cellStyle name="Normal 175 2 18 2 2" xfId="3197" xr:uid="{711154ED-1F43-4D8C-8ED7-E691E1535228}"/>
    <cellStyle name="Normal 175 2 18 2 2 2" xfId="3198" xr:uid="{6DB3AF0F-81E5-45A8-A1F6-70B833FFC8A7}"/>
    <cellStyle name="Normal 175 2 18 2 2 2 2" xfId="20905" xr:uid="{08C6BBEF-E626-4C23-8791-3539FE4A288A}"/>
    <cellStyle name="Normal 175 2 18 2 2 2 2 2" xfId="31254" xr:uid="{2871F838-6804-4CBB-AAEB-21A5B82A8748}"/>
    <cellStyle name="Normal 175 2 18 2 2 2 3" xfId="26085" xr:uid="{30676FAF-DD28-4B59-9ED7-EFFB23EB04B0}"/>
    <cellStyle name="Normal 175 2 18 2 2 3" xfId="3199" xr:uid="{D34009AA-972F-4348-B927-51F19C523DE1}"/>
    <cellStyle name="Normal 175 2 18 2 2 3 2" xfId="20906" xr:uid="{076B2EC5-98EE-4935-AE71-20E6FDBED97B}"/>
    <cellStyle name="Normal 175 2 18 2 2 3 2 2" xfId="31255" xr:uid="{65FEEC20-BBBE-4AAC-BB10-01379F69694F}"/>
    <cellStyle name="Normal 175 2 18 2 2 3 3" xfId="26086" xr:uid="{B0244E86-B13A-4658-8C05-422B4FA7FFC1}"/>
    <cellStyle name="Normal 175 2 18 2 2 4" xfId="20904" xr:uid="{F27905FA-37A9-46DC-8439-26B49D3220B6}"/>
    <cellStyle name="Normal 175 2 18 2 2 4 2" xfId="31253" xr:uid="{583A008E-83D1-4782-80B3-6D6402C03A13}"/>
    <cellStyle name="Normal 175 2 18 2 2 5" xfId="26084" xr:uid="{B0A2907D-8931-439D-9AE2-AF3F40F350A4}"/>
    <cellStyle name="Normal 175 2 18 2 3" xfId="3200" xr:uid="{5687DE46-6B16-441B-BE72-7A4D374B9C6E}"/>
    <cellStyle name="Normal 175 2 18 2 3 2" xfId="20907" xr:uid="{58D71D01-F5E8-4F9A-9A76-4ABD2DF57640}"/>
    <cellStyle name="Normal 175 2 18 2 3 2 2" xfId="31256" xr:uid="{2BA43F60-9AF6-45A7-AE62-275E850FEBE1}"/>
    <cellStyle name="Normal 175 2 18 2 3 3" xfId="26087" xr:uid="{75775478-AA7F-4472-A1AF-48630CBBEB36}"/>
    <cellStyle name="Normal 175 2 18 2 4" xfId="3201" xr:uid="{142EFB4E-5005-4340-B1F3-CB25F464EE33}"/>
    <cellStyle name="Normal 175 2 18 2 4 2" xfId="20908" xr:uid="{9E5F2168-E34E-4D9E-A744-F770356BC46F}"/>
    <cellStyle name="Normal 175 2 18 2 4 2 2" xfId="31257" xr:uid="{129ECAF2-3E00-483A-A9FA-9E681B3869E6}"/>
    <cellStyle name="Normal 175 2 18 2 4 3" xfId="26088" xr:uid="{38C27E44-3E4A-4628-8401-8BF3FC865ADC}"/>
    <cellStyle name="Normal 175 2 18 2 5" xfId="20903" xr:uid="{0E7C839C-88AD-4115-80B3-662486CAA457}"/>
    <cellStyle name="Normal 175 2 18 2 5 2" xfId="31252" xr:uid="{4DFE42AA-1F3C-49B7-8169-2F68F24D5113}"/>
    <cellStyle name="Normal 175 2 18 2 6" xfId="26083" xr:uid="{11D41882-F422-4C5A-89A2-E44361132ED8}"/>
    <cellStyle name="Normal 175 2 18 3" xfId="3202" xr:uid="{722886A7-8CB2-47CC-B01E-B90D2C018BF6}"/>
    <cellStyle name="Normal 175 2 18 3 2" xfId="3203" xr:uid="{7538662A-DD52-459F-952F-C30F548A1426}"/>
    <cellStyle name="Normal 175 2 18 3 2 2" xfId="20910" xr:uid="{E97E2E09-5AAF-4243-A7C2-FF56AF536A07}"/>
    <cellStyle name="Normal 175 2 18 3 2 2 2" xfId="31259" xr:uid="{08A263E8-6CE6-44D0-B730-88B85D75552B}"/>
    <cellStyle name="Normal 175 2 18 3 2 3" xfId="26090" xr:uid="{E826CE6E-B95F-4BDC-9A27-47F1DF247474}"/>
    <cellStyle name="Normal 175 2 18 3 3" xfId="3204" xr:uid="{3EC4BD07-0FE4-476B-A452-9C1285F780C9}"/>
    <cellStyle name="Normal 175 2 18 3 3 2" xfId="20911" xr:uid="{D5D2AA5A-F33A-46F6-B83E-350EF068B58E}"/>
    <cellStyle name="Normal 175 2 18 3 3 2 2" xfId="31260" xr:uid="{2B74BBAE-446D-4445-A0B6-BFC5FB00426B}"/>
    <cellStyle name="Normal 175 2 18 3 3 3" xfId="26091" xr:uid="{3CCF9F2F-0B7F-444C-BB93-8F6A5067CDF5}"/>
    <cellStyle name="Normal 175 2 18 3 4" xfId="20909" xr:uid="{E5F4E8EC-6C63-4A3D-A45B-AF83ACCDBA01}"/>
    <cellStyle name="Normal 175 2 18 3 4 2" xfId="31258" xr:uid="{5275BE49-27A6-4FFB-BBE2-A9BC8DCAB043}"/>
    <cellStyle name="Normal 175 2 18 3 5" xfId="26089" xr:uid="{F13B1BD9-F19C-4EAE-8085-600FEE64CA85}"/>
    <cellStyle name="Normal 175 2 18 4" xfId="3205" xr:uid="{636E7992-F979-4A40-B6CF-DD7CEF9B917E}"/>
    <cellStyle name="Normal 175 2 18 4 2" xfId="20912" xr:uid="{C12B9BEA-70A9-46B3-8503-8138BF984D23}"/>
    <cellStyle name="Normal 175 2 18 4 2 2" xfId="31261" xr:uid="{C75FE9D4-0EE0-4981-9B45-B2BCDF562E40}"/>
    <cellStyle name="Normal 175 2 18 4 3" xfId="26092" xr:uid="{30CEA425-9F46-4F41-9799-D293FB175DF5}"/>
    <cellStyle name="Normal 175 2 18 5" xfId="3206" xr:uid="{96FE5AE8-2F88-486B-A338-935E1E9A8E70}"/>
    <cellStyle name="Normal 175 2 18 5 2" xfId="20913" xr:uid="{3CB83004-F781-47DD-82DE-127377FC9BE2}"/>
    <cellStyle name="Normal 175 2 18 5 2 2" xfId="31262" xr:uid="{98C6B3DE-785A-40F1-9AAE-FDA599F605B1}"/>
    <cellStyle name="Normal 175 2 18 5 3" xfId="26093" xr:uid="{53054021-A389-4321-90D4-EA21533594B7}"/>
    <cellStyle name="Normal 175 2 18 6" xfId="20902" xr:uid="{CCC2FFAA-4E58-46C7-91B9-0D632B2167A9}"/>
    <cellStyle name="Normal 175 2 18 6 2" xfId="31251" xr:uid="{985E31BA-5E94-4886-AEA7-537DC2AD4C96}"/>
    <cellStyle name="Normal 175 2 18 7" xfId="26082" xr:uid="{5ACD8ED4-C9C6-4371-AB31-9243EC71C3FB}"/>
    <cellStyle name="Normal 175 2 19" xfId="3207" xr:uid="{487C965E-FBE0-44DD-8F25-0396739D7F0E}"/>
    <cellStyle name="Normal 175 2 19 2" xfId="3208" xr:uid="{72DDFB2F-B673-4E4C-A4A8-D47251FCD5A7}"/>
    <cellStyle name="Normal 175 2 19 2 2" xfId="3209" xr:uid="{2C359B52-E5B3-48E5-9CB1-03E0CE745AEF}"/>
    <cellStyle name="Normal 175 2 19 2 2 2" xfId="3210" xr:uid="{0D9BF0EC-9663-498E-8073-75EC15C8AEB5}"/>
    <cellStyle name="Normal 175 2 19 2 2 2 2" xfId="20917" xr:uid="{7C9A8622-ACFC-4DF7-8429-931418A71EEB}"/>
    <cellStyle name="Normal 175 2 19 2 2 2 2 2" xfId="31266" xr:uid="{65EBF87D-A6C0-44DA-B632-7D5094A46F9F}"/>
    <cellStyle name="Normal 175 2 19 2 2 2 3" xfId="26097" xr:uid="{A0DEE306-BFE6-447E-9EC5-8555FF681AFD}"/>
    <cellStyle name="Normal 175 2 19 2 2 3" xfId="3211" xr:uid="{37203392-DFC7-4B5E-98D3-3F9EB498B342}"/>
    <cellStyle name="Normal 175 2 19 2 2 3 2" xfId="20918" xr:uid="{FF7DD598-4CEC-4C27-8210-3EB8D0BDB80F}"/>
    <cellStyle name="Normal 175 2 19 2 2 3 2 2" xfId="31267" xr:uid="{42C90EB9-D0EB-4E7A-960B-4B36FD56CAFA}"/>
    <cellStyle name="Normal 175 2 19 2 2 3 3" xfId="26098" xr:uid="{D12032E5-16F5-4FCF-A3CF-181F4596310C}"/>
    <cellStyle name="Normal 175 2 19 2 2 4" xfId="20916" xr:uid="{40C52074-4FBC-42A7-B899-3A009E63C388}"/>
    <cellStyle name="Normal 175 2 19 2 2 4 2" xfId="31265" xr:uid="{4371A492-3E64-4B23-90EB-E73C72FB56B8}"/>
    <cellStyle name="Normal 175 2 19 2 2 5" xfId="26096" xr:uid="{2841C43E-AA7E-44E2-8161-312310693A06}"/>
    <cellStyle name="Normal 175 2 19 2 3" xfId="3212" xr:uid="{B6AE3114-96DE-47B3-864B-FBFDDA698D11}"/>
    <cellStyle name="Normal 175 2 19 2 3 2" xfId="20919" xr:uid="{22FED57D-32CE-4E29-B8E1-1DC0D181B4BC}"/>
    <cellStyle name="Normal 175 2 19 2 3 2 2" xfId="31268" xr:uid="{53D29076-19EC-4F67-864B-9B209AC3FD53}"/>
    <cellStyle name="Normal 175 2 19 2 3 3" xfId="26099" xr:uid="{B4ED1C3D-B264-4188-BB9A-004AD80CB303}"/>
    <cellStyle name="Normal 175 2 19 2 4" xfId="3213" xr:uid="{BB26043B-90B3-426D-85D6-6AC659B8E625}"/>
    <cellStyle name="Normal 175 2 19 2 4 2" xfId="20920" xr:uid="{79106E77-1FE1-4522-A873-9C487BB9E458}"/>
    <cellStyle name="Normal 175 2 19 2 4 2 2" xfId="31269" xr:uid="{611F2A6A-CA4B-414A-ADC8-8D50061E9B36}"/>
    <cellStyle name="Normal 175 2 19 2 4 3" xfId="26100" xr:uid="{3CA231FF-A0C4-434A-8F31-70E5CCD69003}"/>
    <cellStyle name="Normal 175 2 19 2 5" xfId="20915" xr:uid="{A2F52EC4-AFBD-40BE-A701-E9F65065C432}"/>
    <cellStyle name="Normal 175 2 19 2 5 2" xfId="31264" xr:uid="{9ED02594-AAA8-4E60-9EC0-040EA658DC22}"/>
    <cellStyle name="Normal 175 2 19 2 6" xfId="26095" xr:uid="{369B66C9-1827-4C68-A1B8-CBB8C9381A19}"/>
    <cellStyle name="Normal 175 2 19 3" xfId="3214" xr:uid="{496BB7FA-E57E-40FB-9FF0-FFC54628B222}"/>
    <cellStyle name="Normal 175 2 19 3 2" xfId="3215" xr:uid="{4D498084-78C5-4ABD-A0C6-ECE1B7802AA0}"/>
    <cellStyle name="Normal 175 2 19 3 2 2" xfId="20922" xr:uid="{3D885CFA-AF60-4475-8A31-E687A8A24EDC}"/>
    <cellStyle name="Normal 175 2 19 3 2 2 2" xfId="31271" xr:uid="{4759637A-43DD-447F-A0E1-8F80926A9150}"/>
    <cellStyle name="Normal 175 2 19 3 2 3" xfId="26102" xr:uid="{20CB96B8-57E4-4507-A9DA-4616A58EE0C0}"/>
    <cellStyle name="Normal 175 2 19 3 3" xfId="3216" xr:uid="{F0C71553-E5DC-4519-9FF0-1994140EEE8F}"/>
    <cellStyle name="Normal 175 2 19 3 3 2" xfId="20923" xr:uid="{E6CBC4D1-679A-436E-A769-28A88935B0AC}"/>
    <cellStyle name="Normal 175 2 19 3 3 2 2" xfId="31272" xr:uid="{204104AE-75CC-4D0B-914C-D95FA49E15B6}"/>
    <cellStyle name="Normal 175 2 19 3 3 3" xfId="26103" xr:uid="{6A3CCE07-0930-4A85-B143-5C9CD0FFE765}"/>
    <cellStyle name="Normal 175 2 19 3 4" xfId="20921" xr:uid="{DB0615B4-6DD0-4DB2-A406-AAD5D82424A4}"/>
    <cellStyle name="Normal 175 2 19 3 4 2" xfId="31270" xr:uid="{8AA2657F-35D8-4A79-A4F2-023E116266F0}"/>
    <cellStyle name="Normal 175 2 19 3 5" xfId="26101" xr:uid="{62FCD6F1-237E-4B33-AB59-6EBC61A82871}"/>
    <cellStyle name="Normal 175 2 19 4" xfId="3217" xr:uid="{19D92965-6AB0-460B-A200-EAFF1A2F7A86}"/>
    <cellStyle name="Normal 175 2 19 4 2" xfId="20924" xr:uid="{6E57BB02-D67F-466F-A2A8-FF6302B37C6A}"/>
    <cellStyle name="Normal 175 2 19 4 2 2" xfId="31273" xr:uid="{E60050AA-0B18-4B52-A31D-3F4056819CFE}"/>
    <cellStyle name="Normal 175 2 19 4 3" xfId="26104" xr:uid="{04F40713-C779-4EF5-BAD0-3403812ABC67}"/>
    <cellStyle name="Normal 175 2 19 5" xfId="3218" xr:uid="{26C42627-102C-4059-B801-AB0E70BEB4CA}"/>
    <cellStyle name="Normal 175 2 19 5 2" xfId="20925" xr:uid="{DA74B5EE-95C9-446B-9412-7B401270B258}"/>
    <cellStyle name="Normal 175 2 19 5 2 2" xfId="31274" xr:uid="{7A023329-3E6E-4E7B-89FE-B96C3CCD1DC0}"/>
    <cellStyle name="Normal 175 2 19 5 3" xfId="26105" xr:uid="{FE952A28-AEFF-47D1-ADE7-32A37EC95A62}"/>
    <cellStyle name="Normal 175 2 19 6" xfId="20914" xr:uid="{EC56A828-EBDA-4867-AFFB-B5E9FF703E3A}"/>
    <cellStyle name="Normal 175 2 19 6 2" xfId="31263" xr:uid="{F1CE5ADA-F1E8-4734-80F1-F25D8AA78EA2}"/>
    <cellStyle name="Normal 175 2 19 7" xfId="26094" xr:uid="{3972590D-26FA-40D2-B626-C877E223E63A}"/>
    <cellStyle name="Normal 175 2 2" xfId="3219" xr:uid="{C12EF57C-1BCF-4C1B-8863-DB56800B6592}"/>
    <cellStyle name="Normal 175 2 2 2" xfId="3220" xr:uid="{D3992E65-6159-4B76-A876-5A53350D22E0}"/>
    <cellStyle name="Normal 175 2 2 2 2" xfId="3221" xr:uid="{1541DED6-D7D2-4B94-A455-389D8FDA2FE3}"/>
    <cellStyle name="Normal 175 2 2 2 2 2" xfId="3222" xr:uid="{3E098000-B2DD-49C9-9595-4087C24208FB}"/>
    <cellStyle name="Normal 175 2 2 2 2 2 2" xfId="20929" xr:uid="{DC87D69F-FC2A-4FD1-A78E-EF225B91AE3B}"/>
    <cellStyle name="Normal 175 2 2 2 2 2 2 2" xfId="31278" xr:uid="{C6DA8FC8-BDA1-4A2A-AAF0-9004864CDD6E}"/>
    <cellStyle name="Normal 175 2 2 2 2 2 3" xfId="26109" xr:uid="{D7E28F81-2736-4186-8CCD-330B29A2BB93}"/>
    <cellStyle name="Normal 175 2 2 2 2 3" xfId="3223" xr:uid="{353E41CF-B66A-4A82-B78E-2055AA4386B5}"/>
    <cellStyle name="Normal 175 2 2 2 2 3 2" xfId="20930" xr:uid="{B517B48D-988F-44FB-9923-AC55AB871EE2}"/>
    <cellStyle name="Normal 175 2 2 2 2 3 2 2" xfId="31279" xr:uid="{B610872A-2EA7-486C-82CD-DE92A02BC6FF}"/>
    <cellStyle name="Normal 175 2 2 2 2 3 3" xfId="26110" xr:uid="{E0F721B3-9BCA-47BD-9834-77B738CE5C29}"/>
    <cellStyle name="Normal 175 2 2 2 2 4" xfId="20928" xr:uid="{C62663A1-9F13-497B-93CF-68910120590F}"/>
    <cellStyle name="Normal 175 2 2 2 2 4 2" xfId="31277" xr:uid="{669738E3-9622-4F10-A949-A4CAE0BF5869}"/>
    <cellStyle name="Normal 175 2 2 2 2 5" xfId="26108" xr:uid="{E80DE257-CE48-44F3-924E-96296D384BDF}"/>
    <cellStyle name="Normal 175 2 2 2 3" xfId="3224" xr:uid="{358F7882-9C69-4A6F-87B9-E2E2FCF727E9}"/>
    <cellStyle name="Normal 175 2 2 2 3 2" xfId="20931" xr:uid="{D900D706-E6A6-44E6-8B40-C32ED16454B0}"/>
    <cellStyle name="Normal 175 2 2 2 3 2 2" xfId="31280" xr:uid="{26B090EC-8A5D-42BC-85CB-B32D1EF27CA2}"/>
    <cellStyle name="Normal 175 2 2 2 3 3" xfId="26111" xr:uid="{BC7C65A4-DB49-457D-BEE8-E0FBCA89A0D1}"/>
    <cellStyle name="Normal 175 2 2 2 4" xfId="3225" xr:uid="{840E7133-4057-46A2-A2DB-676EDD174A3D}"/>
    <cellStyle name="Normal 175 2 2 2 4 2" xfId="20932" xr:uid="{06F041A4-A4E5-412D-B77C-D1BC15A0ECAB}"/>
    <cellStyle name="Normal 175 2 2 2 4 2 2" xfId="31281" xr:uid="{BA23A9BB-7508-44BC-9719-3A7CBEC4F351}"/>
    <cellStyle name="Normal 175 2 2 2 4 3" xfId="26112" xr:uid="{60AA49CA-97F6-4504-9FF3-552FE7B443E9}"/>
    <cellStyle name="Normal 175 2 2 2 5" xfId="20927" xr:uid="{90BEDB35-C069-47B0-9743-97ECCCD15440}"/>
    <cellStyle name="Normal 175 2 2 2 5 2" xfId="31276" xr:uid="{AB6F8589-C7D7-46EA-A5C5-295614D10CD9}"/>
    <cellStyle name="Normal 175 2 2 2 6" xfId="26107" xr:uid="{403DC7AB-0CF8-459B-86DA-663047573BE7}"/>
    <cellStyle name="Normal 175 2 2 3" xfId="3226" xr:uid="{12B1B05B-0B86-4C4A-861E-E7D890D4D50E}"/>
    <cellStyle name="Normal 175 2 2 3 2" xfId="3227" xr:uid="{5734BAA7-EEE9-4C07-8484-41AC585A37B8}"/>
    <cellStyle name="Normal 175 2 2 3 2 2" xfId="20934" xr:uid="{2FD8F99C-CC8A-4CB1-92EE-C82A78424549}"/>
    <cellStyle name="Normal 175 2 2 3 2 2 2" xfId="31283" xr:uid="{5D7BDBFE-A695-4D00-9B9B-A6874637FAE3}"/>
    <cellStyle name="Normal 175 2 2 3 2 3" xfId="26114" xr:uid="{128EE428-E4AE-44AC-85DD-565D2B9B16A3}"/>
    <cellStyle name="Normal 175 2 2 3 3" xfId="3228" xr:uid="{96F9DEF9-043A-458F-A71E-F37EF1BDB971}"/>
    <cellStyle name="Normal 175 2 2 3 3 2" xfId="20935" xr:uid="{2FB785F4-A7C6-4D89-97FC-388607C60E9F}"/>
    <cellStyle name="Normal 175 2 2 3 3 2 2" xfId="31284" xr:uid="{A41A2016-3663-4F69-A0CB-8863B6ED3152}"/>
    <cellStyle name="Normal 175 2 2 3 3 3" xfId="26115" xr:uid="{DD6AE7CE-FA1C-4075-8E32-74073DB6DFF3}"/>
    <cellStyle name="Normal 175 2 2 3 4" xfId="20933" xr:uid="{4B890CF4-C8E7-40F2-976E-FDADC0FB6892}"/>
    <cellStyle name="Normal 175 2 2 3 4 2" xfId="31282" xr:uid="{204B5257-75B5-413A-A6E8-CDCCC30413FE}"/>
    <cellStyle name="Normal 175 2 2 3 5" xfId="26113" xr:uid="{37BE2F1D-3227-4A5A-8210-E1945F7DC0F8}"/>
    <cellStyle name="Normal 175 2 2 4" xfId="3229" xr:uid="{6CA1CB51-6D52-4BED-985C-0E965712326D}"/>
    <cellStyle name="Normal 175 2 2 4 2" xfId="20936" xr:uid="{640CB79C-DA01-401E-B665-3891A3FDF010}"/>
    <cellStyle name="Normal 175 2 2 4 2 2" xfId="31285" xr:uid="{68800326-25A1-4C1A-857B-0790BA28B995}"/>
    <cellStyle name="Normal 175 2 2 4 3" xfId="26116" xr:uid="{8CA475FE-A224-4682-82DD-2FE4BAAF468D}"/>
    <cellStyle name="Normal 175 2 2 5" xfId="3230" xr:uid="{512DFC86-382B-4407-A795-8AECE8BAA600}"/>
    <cellStyle name="Normal 175 2 2 5 2" xfId="20937" xr:uid="{0C316CB2-95AB-444A-A4BF-BE2EED13BD28}"/>
    <cellStyle name="Normal 175 2 2 5 2 2" xfId="31286" xr:uid="{8CAF222A-66EB-4C7D-96B4-53F3A064AC33}"/>
    <cellStyle name="Normal 175 2 2 5 3" xfId="26117" xr:uid="{E8011035-C4AD-4B1D-A98E-25F60EE16213}"/>
    <cellStyle name="Normal 175 2 2 6" xfId="20926" xr:uid="{137C2B30-5F67-488D-901A-DC6CA08954B8}"/>
    <cellStyle name="Normal 175 2 2 6 2" xfId="31275" xr:uid="{0EEB8F4C-040C-44F5-990B-7B700858946E}"/>
    <cellStyle name="Normal 175 2 2 7" xfId="26106" xr:uid="{08161FC0-D451-4A4C-8A45-EECD6006FE2E}"/>
    <cellStyle name="Normal 175 2 20" xfId="3231" xr:uid="{C2D7788B-F608-4BD4-8F34-9755AEA0BD3D}"/>
    <cellStyle name="Normal 175 2 20 2" xfId="3232" xr:uid="{0934B6C9-AFF8-47CD-855A-1324AB8EFAC1}"/>
    <cellStyle name="Normal 175 2 20 2 2" xfId="3233" xr:uid="{30A19E86-8506-4D68-AC3A-53EB4A598C01}"/>
    <cellStyle name="Normal 175 2 20 2 2 2" xfId="20940" xr:uid="{25C3B11F-671D-4711-A6D8-A8F87269F79F}"/>
    <cellStyle name="Normal 175 2 20 2 2 2 2" xfId="31289" xr:uid="{ADE60174-1040-4EDA-912A-94C086AAF4EF}"/>
    <cellStyle name="Normal 175 2 20 2 2 3" xfId="26120" xr:uid="{F6F44DE6-11AB-4BA6-ACBC-25B10886152D}"/>
    <cellStyle name="Normal 175 2 20 2 3" xfId="3234" xr:uid="{B06FB427-F029-4245-BE7B-3A974F7397EE}"/>
    <cellStyle name="Normal 175 2 20 2 3 2" xfId="20941" xr:uid="{6CDD97C5-FC65-4C0A-AC80-09B0F28EBCF6}"/>
    <cellStyle name="Normal 175 2 20 2 3 2 2" xfId="31290" xr:uid="{74F46F9E-ABF6-42A6-8DAA-82ACDBCF599B}"/>
    <cellStyle name="Normal 175 2 20 2 3 3" xfId="26121" xr:uid="{8A29F2C6-D7B5-40FC-8A58-C71BB5424E9C}"/>
    <cellStyle name="Normal 175 2 20 2 4" xfId="20939" xr:uid="{0789D4BF-5D0C-4E91-9FA0-4B877FFEF974}"/>
    <cellStyle name="Normal 175 2 20 2 4 2" xfId="31288" xr:uid="{5D296ED7-5595-44F8-9AA4-B8BE3B36E4A6}"/>
    <cellStyle name="Normal 175 2 20 2 5" xfId="26119" xr:uid="{834EF224-9D5D-4D38-BBFD-0DF3FF8C666A}"/>
    <cellStyle name="Normal 175 2 20 3" xfId="3235" xr:uid="{305931D4-72CC-4F72-94A2-8AC8F068EB28}"/>
    <cellStyle name="Normal 175 2 20 3 2" xfId="20942" xr:uid="{BF3F4C4B-57A0-4CF6-A815-B7FA150AC848}"/>
    <cellStyle name="Normal 175 2 20 3 2 2" xfId="31291" xr:uid="{5A32AA35-0562-42F3-9F29-92042D90CBFA}"/>
    <cellStyle name="Normal 175 2 20 3 3" xfId="26122" xr:uid="{899303CA-F6C2-4165-A041-3AA7C975D670}"/>
    <cellStyle name="Normal 175 2 20 4" xfId="3236" xr:uid="{FEA4B135-8860-403A-8758-6C84CAA47760}"/>
    <cellStyle name="Normal 175 2 20 4 2" xfId="20943" xr:uid="{86D8FFD8-810E-4B58-B8DA-F8F93E5986FE}"/>
    <cellStyle name="Normal 175 2 20 4 2 2" xfId="31292" xr:uid="{A819D39A-6BB3-4874-AE7F-8C4903E91ECE}"/>
    <cellStyle name="Normal 175 2 20 4 3" xfId="26123" xr:uid="{163539F6-14F3-412B-A559-135EB7B72DB0}"/>
    <cellStyle name="Normal 175 2 20 5" xfId="20938" xr:uid="{A9DE1732-BCD0-4053-A7CB-B7B3B34EE9A9}"/>
    <cellStyle name="Normal 175 2 20 5 2" xfId="31287" xr:uid="{0FFB709D-9F40-41BC-9817-D08EB92207A8}"/>
    <cellStyle name="Normal 175 2 20 6" xfId="26118" xr:uid="{5C44E1AA-92C5-4351-8A9E-4E75C78875F5}"/>
    <cellStyle name="Normal 175 2 21" xfId="3237" xr:uid="{1DB5A9CE-7F8A-4E3D-9167-BC1AD82E1887}"/>
    <cellStyle name="Normal 175 2 21 2" xfId="3238" xr:uid="{88CFB4F8-BA67-4EBE-87D7-04E9E5CEF2CE}"/>
    <cellStyle name="Normal 175 2 21 2 2" xfId="20945" xr:uid="{5704BD49-AC25-4F28-A377-0B72A0AE6BAC}"/>
    <cellStyle name="Normal 175 2 21 2 2 2" xfId="31294" xr:uid="{0BFC7435-8C13-4364-B996-D160DCA4AAAA}"/>
    <cellStyle name="Normal 175 2 21 2 3" xfId="26125" xr:uid="{EB8103C5-917C-4A9C-91CD-0BAF9D77F215}"/>
    <cellStyle name="Normal 175 2 21 3" xfId="3239" xr:uid="{4A92A67B-3980-453E-8180-474F9F40D842}"/>
    <cellStyle name="Normal 175 2 21 3 2" xfId="20946" xr:uid="{4F91D118-4B4D-439A-BC3D-36F72E110928}"/>
    <cellStyle name="Normal 175 2 21 3 2 2" xfId="31295" xr:uid="{D0ACD886-C2CE-4DF6-B7AE-F48712622458}"/>
    <cellStyle name="Normal 175 2 21 3 3" xfId="26126" xr:uid="{ACBDD56D-E6DE-49C8-A01E-8C6BF4AA1E86}"/>
    <cellStyle name="Normal 175 2 21 4" xfId="20944" xr:uid="{510C26E9-D5D5-40CE-989F-199C74D76678}"/>
    <cellStyle name="Normal 175 2 21 4 2" xfId="31293" xr:uid="{187726E2-9DEC-42DD-A644-BDB655F3CB89}"/>
    <cellStyle name="Normal 175 2 21 5" xfId="26124" xr:uid="{392A354B-5259-4D2C-BD30-2341C4512C46}"/>
    <cellStyle name="Normal 175 2 22" xfId="3240" xr:uid="{9DF59535-FB39-4961-A700-DA74931B9B20}"/>
    <cellStyle name="Normal 175 2 22 2" xfId="20947" xr:uid="{C759E33C-10ED-450E-8B91-212CFEFF55C8}"/>
    <cellStyle name="Normal 175 2 22 2 2" xfId="31296" xr:uid="{0C7D0BD1-2C30-4F5B-97B3-9A8C0DF65EDE}"/>
    <cellStyle name="Normal 175 2 22 3" xfId="26127" xr:uid="{E50F0E93-4938-49ED-8D5B-D57862C5ACA8}"/>
    <cellStyle name="Normal 175 2 23" xfId="3241" xr:uid="{FD110692-53B0-4310-A058-C7D06160AB2A}"/>
    <cellStyle name="Normal 175 2 23 2" xfId="20948" xr:uid="{505314E7-5279-4E1A-9134-63EB62E06ABD}"/>
    <cellStyle name="Normal 175 2 23 2 2" xfId="31297" xr:uid="{595509B9-32E8-4746-8258-A3BC0442A77D}"/>
    <cellStyle name="Normal 175 2 23 3" xfId="26128" xr:uid="{579D9F53-0E60-430F-A49E-43A789EEFF76}"/>
    <cellStyle name="Normal 175 2 24" xfId="20805" xr:uid="{122B6E85-5653-455B-B8A6-04A83D36BDAC}"/>
    <cellStyle name="Normal 175 2 24 2" xfId="31154" xr:uid="{48C90D2F-7AD2-4F1B-BFE2-7074E323F951}"/>
    <cellStyle name="Normal 175 2 25" xfId="25985" xr:uid="{06406869-D5E8-4559-88EE-A56B778876AE}"/>
    <cellStyle name="Normal 175 2 3" xfId="3242" xr:uid="{59CA6969-6FAE-4E3F-9501-5B92B473A0BE}"/>
    <cellStyle name="Normal 175 2 3 2" xfId="3243" xr:uid="{CBC406B6-8485-4C3F-A268-F35434C32BBE}"/>
    <cellStyle name="Normal 175 2 3 2 2" xfId="3244" xr:uid="{28CBBCE4-AB5C-4FE0-A3C1-DFB7419B67C6}"/>
    <cellStyle name="Normal 175 2 3 2 2 2" xfId="3245" xr:uid="{0EA2040E-C093-46F4-B9E6-C7795886754D}"/>
    <cellStyle name="Normal 175 2 3 2 2 2 2" xfId="20952" xr:uid="{6D1EA0E7-CF76-4556-A8CF-4200B5F43CA3}"/>
    <cellStyle name="Normal 175 2 3 2 2 2 2 2" xfId="31301" xr:uid="{F7C06FEF-8BB0-48EF-AAEF-DC061B20AB4B}"/>
    <cellStyle name="Normal 175 2 3 2 2 2 3" xfId="26132" xr:uid="{30A5E094-49D2-4578-B5D4-51E9665961AC}"/>
    <cellStyle name="Normal 175 2 3 2 2 3" xfId="3246" xr:uid="{6CB36FA8-5C94-4892-A520-2550790D32CC}"/>
    <cellStyle name="Normal 175 2 3 2 2 3 2" xfId="20953" xr:uid="{DD3C7763-29E5-4A51-840E-515FAD07065C}"/>
    <cellStyle name="Normal 175 2 3 2 2 3 2 2" xfId="31302" xr:uid="{27E2B819-A27A-4F75-883B-ADFB79438A65}"/>
    <cellStyle name="Normal 175 2 3 2 2 3 3" xfId="26133" xr:uid="{D77B7F1F-D48C-4398-A8E2-523D42DA6795}"/>
    <cellStyle name="Normal 175 2 3 2 2 4" xfId="20951" xr:uid="{4B7506F4-AF93-4F97-8483-1A9CCA24373D}"/>
    <cellStyle name="Normal 175 2 3 2 2 4 2" xfId="31300" xr:uid="{CD6BED1B-EE69-41E5-A1DF-D4088363D3A6}"/>
    <cellStyle name="Normal 175 2 3 2 2 5" xfId="26131" xr:uid="{C5DB1E8F-B0CB-460C-9EA8-888372585656}"/>
    <cellStyle name="Normal 175 2 3 2 3" xfId="3247" xr:uid="{83E9615E-721B-4280-A378-97791F6295A2}"/>
    <cellStyle name="Normal 175 2 3 2 3 2" xfId="20954" xr:uid="{473BB252-8B0E-434D-A965-E9705258AF36}"/>
    <cellStyle name="Normal 175 2 3 2 3 2 2" xfId="31303" xr:uid="{06D6FBF8-8446-4FBB-9E19-4517433AA2E7}"/>
    <cellStyle name="Normal 175 2 3 2 3 3" xfId="26134" xr:uid="{B8436B37-5B70-49F2-85D3-A42EB7D778A5}"/>
    <cellStyle name="Normal 175 2 3 2 4" xfId="3248" xr:uid="{6C425A95-2407-4423-91FD-1811E41F404D}"/>
    <cellStyle name="Normal 175 2 3 2 4 2" xfId="20955" xr:uid="{D628C4C2-9DAD-436E-A661-9B6A1F5CF39B}"/>
    <cellStyle name="Normal 175 2 3 2 4 2 2" xfId="31304" xr:uid="{1080651F-8D6C-498A-96B8-9A3E15EDDAD9}"/>
    <cellStyle name="Normal 175 2 3 2 4 3" xfId="26135" xr:uid="{1DA2B2AD-8C89-4F56-BDF9-ADF1FAB363F0}"/>
    <cellStyle name="Normal 175 2 3 2 5" xfId="20950" xr:uid="{125E26AF-A3D8-417F-B8A4-AE4C3D4C4022}"/>
    <cellStyle name="Normal 175 2 3 2 5 2" xfId="31299" xr:uid="{21889C72-2B8E-4D8D-B507-9970A01F444A}"/>
    <cellStyle name="Normal 175 2 3 2 6" xfId="26130" xr:uid="{AE37AE94-FDBD-4DDA-A949-A6519FC876F1}"/>
    <cellStyle name="Normal 175 2 3 3" xfId="3249" xr:uid="{C4621BD8-11D5-4D82-AF1C-BC5CDAA8E34C}"/>
    <cellStyle name="Normal 175 2 3 3 2" xfId="3250" xr:uid="{84336E6D-F174-4E16-87FF-BB2EC89681B5}"/>
    <cellStyle name="Normal 175 2 3 3 2 2" xfId="20957" xr:uid="{7B21D83B-F84B-41DB-A9F2-B5A1CF19738B}"/>
    <cellStyle name="Normal 175 2 3 3 2 2 2" xfId="31306" xr:uid="{683305BA-B912-4B71-9D5D-65713AB139CE}"/>
    <cellStyle name="Normal 175 2 3 3 2 3" xfId="26137" xr:uid="{2D53FBEE-193F-4995-9483-D9DC0208FFBF}"/>
    <cellStyle name="Normal 175 2 3 3 3" xfId="3251" xr:uid="{A48EBB2F-E6D5-4928-92FE-C5F4981C71F9}"/>
    <cellStyle name="Normal 175 2 3 3 3 2" xfId="20958" xr:uid="{3E4DB314-C341-4F77-9BFB-8D5AA3795FA2}"/>
    <cellStyle name="Normal 175 2 3 3 3 2 2" xfId="31307" xr:uid="{28587FE8-DD52-434E-9029-3C538B81D0B1}"/>
    <cellStyle name="Normal 175 2 3 3 3 3" xfId="26138" xr:uid="{AD1117A1-8738-4F17-B86D-4525F6D9700C}"/>
    <cellStyle name="Normal 175 2 3 3 4" xfId="20956" xr:uid="{0CC1648D-E707-4B0D-8946-A3DE09299356}"/>
    <cellStyle name="Normal 175 2 3 3 4 2" xfId="31305" xr:uid="{680DC37F-62C2-42C5-A324-7695E211434A}"/>
    <cellStyle name="Normal 175 2 3 3 5" xfId="26136" xr:uid="{3EABD293-B0D3-4867-94C7-48FCE66FDFC6}"/>
    <cellStyle name="Normal 175 2 3 4" xfId="3252" xr:uid="{D1DC68F5-FC34-4866-AB2D-09E4FF47A67B}"/>
    <cellStyle name="Normal 175 2 3 4 2" xfId="20959" xr:uid="{D575DBFA-32A5-4249-B5AD-1F93274B9C96}"/>
    <cellStyle name="Normal 175 2 3 4 2 2" xfId="31308" xr:uid="{2C1E696E-4EBA-4DBB-AFA1-F2B2F47F9C0F}"/>
    <cellStyle name="Normal 175 2 3 4 3" xfId="26139" xr:uid="{D97A49B9-F3B0-4EE1-AF22-A638C6D350F1}"/>
    <cellStyle name="Normal 175 2 3 5" xfId="3253" xr:uid="{ABA31439-0F39-411B-B1AB-0823AD725BB7}"/>
    <cellStyle name="Normal 175 2 3 5 2" xfId="20960" xr:uid="{5B93510F-04B8-4FA6-B3EA-2159127760A9}"/>
    <cellStyle name="Normal 175 2 3 5 2 2" xfId="31309" xr:uid="{3DCD79C5-44E9-4F7A-8537-D87336E81FC3}"/>
    <cellStyle name="Normal 175 2 3 5 3" xfId="26140" xr:uid="{8EFB0698-56AC-46D0-ACA5-CFA5F6F9E099}"/>
    <cellStyle name="Normal 175 2 3 6" xfId="20949" xr:uid="{D1FEFFCD-CABA-4538-8C37-D004DAFA97B5}"/>
    <cellStyle name="Normal 175 2 3 6 2" xfId="31298" xr:uid="{CDCF2489-18D4-45F8-BF08-19B930915200}"/>
    <cellStyle name="Normal 175 2 3 7" xfId="26129" xr:uid="{0882CF21-6DC4-4152-8B7F-F553C080373E}"/>
    <cellStyle name="Normal 175 2 4" xfId="3254" xr:uid="{EF140B55-5736-46A0-BDB4-E5E911B9F299}"/>
    <cellStyle name="Normal 175 2 4 2" xfId="3255" xr:uid="{C77FC72F-DD40-423B-ADB3-E24E167E0F92}"/>
    <cellStyle name="Normal 175 2 4 2 2" xfId="3256" xr:uid="{E7BB7D71-1C47-4F13-96F2-D42C45EE243B}"/>
    <cellStyle name="Normal 175 2 4 2 2 2" xfId="3257" xr:uid="{8CC44DDF-9014-40F4-B925-5291CC730DF8}"/>
    <cellStyle name="Normal 175 2 4 2 2 2 2" xfId="20964" xr:uid="{B595BC32-A392-4620-9715-E2B24FA26F33}"/>
    <cellStyle name="Normal 175 2 4 2 2 2 2 2" xfId="31313" xr:uid="{5CFFEA0A-043E-43B5-8A5C-0F0A218DF808}"/>
    <cellStyle name="Normal 175 2 4 2 2 2 3" xfId="26144" xr:uid="{1DCF5109-BDF8-4872-8524-204752E4B9E6}"/>
    <cellStyle name="Normal 175 2 4 2 2 3" xfId="3258" xr:uid="{040D4EBD-03B4-4ECE-A0F7-A614293032FF}"/>
    <cellStyle name="Normal 175 2 4 2 2 3 2" xfId="20965" xr:uid="{CF609E80-EB0B-42A0-9305-6ACE6D1037F3}"/>
    <cellStyle name="Normal 175 2 4 2 2 3 2 2" xfId="31314" xr:uid="{A12197F8-7817-440D-80FF-9797078D7594}"/>
    <cellStyle name="Normal 175 2 4 2 2 3 3" xfId="26145" xr:uid="{E4A8859F-0A5B-41D1-B074-4270631BAC43}"/>
    <cellStyle name="Normal 175 2 4 2 2 4" xfId="20963" xr:uid="{B4A0FAEE-44F0-488E-9F85-744E13E03B23}"/>
    <cellStyle name="Normal 175 2 4 2 2 4 2" xfId="31312" xr:uid="{CFB23EFE-0102-4F37-B9D8-ED9357540C47}"/>
    <cellStyle name="Normal 175 2 4 2 2 5" xfId="26143" xr:uid="{11D81423-50A7-4CCD-909A-E385B6E7AA19}"/>
    <cellStyle name="Normal 175 2 4 2 3" xfId="3259" xr:uid="{08FAE176-3242-42B2-8560-38C9F4C09A78}"/>
    <cellStyle name="Normal 175 2 4 2 3 2" xfId="20966" xr:uid="{F8DCF93B-CEFC-47CD-B843-85087D46D5BD}"/>
    <cellStyle name="Normal 175 2 4 2 3 2 2" xfId="31315" xr:uid="{FB3669B2-2AA1-4A3F-BF0A-512C07EBF4C7}"/>
    <cellStyle name="Normal 175 2 4 2 3 3" xfId="26146" xr:uid="{64C4161B-C548-42B7-94C8-96416CDCED4C}"/>
    <cellStyle name="Normal 175 2 4 2 4" xfId="3260" xr:uid="{117B5375-7C57-4E87-A8C4-E17BFAA36FC1}"/>
    <cellStyle name="Normal 175 2 4 2 4 2" xfId="20967" xr:uid="{3BF6B1B4-F903-4AF2-A1B7-4BA77089D091}"/>
    <cellStyle name="Normal 175 2 4 2 4 2 2" xfId="31316" xr:uid="{3010EF41-F604-4061-AF8D-94E989959068}"/>
    <cellStyle name="Normal 175 2 4 2 4 3" xfId="26147" xr:uid="{D3631433-5FBB-4056-8990-7B33A5295249}"/>
    <cellStyle name="Normal 175 2 4 2 5" xfId="20962" xr:uid="{B24DFFE5-CF37-4E2B-98A5-C5B7CE1ED8F3}"/>
    <cellStyle name="Normal 175 2 4 2 5 2" xfId="31311" xr:uid="{FCF0CA3D-75C4-48E6-88B3-63F504894BBE}"/>
    <cellStyle name="Normal 175 2 4 2 6" xfId="26142" xr:uid="{1DE722E4-8272-4401-9038-13C05D7C1E57}"/>
    <cellStyle name="Normal 175 2 4 3" xfId="3261" xr:uid="{24EBDA5A-2977-4840-B086-524BECC9EB90}"/>
    <cellStyle name="Normal 175 2 4 3 2" xfId="3262" xr:uid="{7CD26273-B4C0-4147-A3F5-BE27C6BB6398}"/>
    <cellStyle name="Normal 175 2 4 3 2 2" xfId="20969" xr:uid="{F07D4A95-C479-436C-830A-F347E9B5A526}"/>
    <cellStyle name="Normal 175 2 4 3 2 2 2" xfId="31318" xr:uid="{660006C1-9EEA-460D-96B0-662AE77FDA91}"/>
    <cellStyle name="Normal 175 2 4 3 2 3" xfId="26149" xr:uid="{A51CF0FC-1EAB-435C-B21E-41A5FEC3CD1B}"/>
    <cellStyle name="Normal 175 2 4 3 3" xfId="3263" xr:uid="{6659C513-C8EA-4679-8C9E-B7FE9FA58627}"/>
    <cellStyle name="Normal 175 2 4 3 3 2" xfId="20970" xr:uid="{AAFA4907-A6DA-4E06-9C15-6742AF6E4EAD}"/>
    <cellStyle name="Normal 175 2 4 3 3 2 2" xfId="31319" xr:uid="{E3D67618-545F-49CE-8377-E4F618598539}"/>
    <cellStyle name="Normal 175 2 4 3 3 3" xfId="26150" xr:uid="{1501668C-94FE-4D87-86BF-E691D639677D}"/>
    <cellStyle name="Normal 175 2 4 3 4" xfId="20968" xr:uid="{E8F04C2B-F502-4010-BC25-769655C5C7CF}"/>
    <cellStyle name="Normal 175 2 4 3 4 2" xfId="31317" xr:uid="{76128E55-96F1-4987-BBA0-A36C4E5D0955}"/>
    <cellStyle name="Normal 175 2 4 3 5" xfId="26148" xr:uid="{C391C81E-2897-4796-843F-036E129BF911}"/>
    <cellStyle name="Normal 175 2 4 4" xfId="3264" xr:uid="{B823F742-BD1E-40AF-BE19-829101FA3C14}"/>
    <cellStyle name="Normal 175 2 4 4 2" xfId="20971" xr:uid="{4A389530-C0D1-47BC-8523-DBE6E3724847}"/>
    <cellStyle name="Normal 175 2 4 4 2 2" xfId="31320" xr:uid="{3A6FB6E8-29D8-4F3D-B408-99E371FB0D0D}"/>
    <cellStyle name="Normal 175 2 4 4 3" xfId="26151" xr:uid="{759BDB36-03C9-4B60-BAFB-825A20B1EACD}"/>
    <cellStyle name="Normal 175 2 4 5" xfId="3265" xr:uid="{1E84B43D-ECAA-456C-A973-429F3AE7C40C}"/>
    <cellStyle name="Normal 175 2 4 5 2" xfId="20972" xr:uid="{7AE51AB2-7490-4526-A6EC-7FD0F25C0265}"/>
    <cellStyle name="Normal 175 2 4 5 2 2" xfId="31321" xr:uid="{AA3CC819-6DFE-442C-B23A-55513C1BACAA}"/>
    <cellStyle name="Normal 175 2 4 5 3" xfId="26152" xr:uid="{7985CEBE-3E27-4035-B847-05DA1380F7FE}"/>
    <cellStyle name="Normal 175 2 4 6" xfId="20961" xr:uid="{476FEBB9-8482-400C-937E-8139DF261D3F}"/>
    <cellStyle name="Normal 175 2 4 6 2" xfId="31310" xr:uid="{BD4D2814-1871-4861-B6CD-713EEF06F4CB}"/>
    <cellStyle name="Normal 175 2 4 7" xfId="26141" xr:uid="{27C6C911-8D35-449C-9BEE-2A42C6F974A4}"/>
    <cellStyle name="Normal 175 2 5" xfId="3266" xr:uid="{79041B05-6C72-4BD9-8183-1C9802B5E099}"/>
    <cellStyle name="Normal 175 2 5 2" xfId="3267" xr:uid="{8319C40E-D660-476D-92C7-BD7993000D31}"/>
    <cellStyle name="Normal 175 2 5 2 2" xfId="3268" xr:uid="{72404F16-2181-4FDA-B8FD-630293E11D61}"/>
    <cellStyle name="Normal 175 2 5 2 2 2" xfId="3269" xr:uid="{279C81A9-CFE7-4457-B48A-C258E52BAA66}"/>
    <cellStyle name="Normal 175 2 5 2 2 2 2" xfId="20976" xr:uid="{398DEEE3-D382-45EE-8C96-07595B33EEFC}"/>
    <cellStyle name="Normal 175 2 5 2 2 2 2 2" xfId="31325" xr:uid="{38CA7A9D-92AB-4630-942C-AEDDA8D2A056}"/>
    <cellStyle name="Normal 175 2 5 2 2 2 3" xfId="26156" xr:uid="{B824FB98-879F-4FDE-9ADA-A9CEC8495C5A}"/>
    <cellStyle name="Normal 175 2 5 2 2 3" xfId="3270" xr:uid="{C08C1BBA-C7C5-4F3B-B4DF-2C952DC3E4E4}"/>
    <cellStyle name="Normal 175 2 5 2 2 3 2" xfId="20977" xr:uid="{44B2E371-BF55-41A3-AF37-9B7D53299264}"/>
    <cellStyle name="Normal 175 2 5 2 2 3 2 2" xfId="31326" xr:uid="{4D893241-5CA1-48E8-9982-04DF799E921A}"/>
    <cellStyle name="Normal 175 2 5 2 2 3 3" xfId="26157" xr:uid="{40C3050C-8867-4F5F-ACE5-FEB7B5B44A9D}"/>
    <cellStyle name="Normal 175 2 5 2 2 4" xfId="20975" xr:uid="{A85B2F3A-DE1A-4B21-B42A-4D476CA9F7E2}"/>
    <cellStyle name="Normal 175 2 5 2 2 4 2" xfId="31324" xr:uid="{B9A76149-266D-4D09-A52E-98F0DB5918BE}"/>
    <cellStyle name="Normal 175 2 5 2 2 5" xfId="26155" xr:uid="{54A8D94B-2BA2-464B-9EB9-72EDBA4D37D4}"/>
    <cellStyle name="Normal 175 2 5 2 3" xfId="3271" xr:uid="{FEA4F22F-5917-4A14-BDD1-26750B44578A}"/>
    <cellStyle name="Normal 175 2 5 2 3 2" xfId="20978" xr:uid="{F57797B4-FB04-4933-AFA8-C09D38D53A2F}"/>
    <cellStyle name="Normal 175 2 5 2 3 2 2" xfId="31327" xr:uid="{C9B6404D-167E-4319-85C2-362BAB8E7C4E}"/>
    <cellStyle name="Normal 175 2 5 2 3 3" xfId="26158" xr:uid="{451A768E-39CD-4BFB-924C-A20B59C41DDF}"/>
    <cellStyle name="Normal 175 2 5 2 4" xfId="3272" xr:uid="{A4408A2A-CDE8-42B9-A939-0E530069A3BF}"/>
    <cellStyle name="Normal 175 2 5 2 4 2" xfId="20979" xr:uid="{C3BA57B1-8C52-41FB-8257-D820146F0377}"/>
    <cellStyle name="Normal 175 2 5 2 4 2 2" xfId="31328" xr:uid="{CB3E476A-E771-45C4-A1E6-E71F5D975762}"/>
    <cellStyle name="Normal 175 2 5 2 4 3" xfId="26159" xr:uid="{2CC690D4-F675-4401-B451-E9BA1004244B}"/>
    <cellStyle name="Normal 175 2 5 2 5" xfId="20974" xr:uid="{DC3F884E-65B7-4D3B-8C3E-E5D063EE85F1}"/>
    <cellStyle name="Normal 175 2 5 2 5 2" xfId="31323" xr:uid="{54EA1E92-842A-4DE4-982C-247D45D9E276}"/>
    <cellStyle name="Normal 175 2 5 2 6" xfId="26154" xr:uid="{C86D55C0-92DE-47C6-9C4D-1B29E500FD83}"/>
    <cellStyle name="Normal 175 2 5 3" xfId="3273" xr:uid="{734A7EB7-E5C5-4029-9242-AD0A753D9FA7}"/>
    <cellStyle name="Normal 175 2 5 3 2" xfId="3274" xr:uid="{5FD8A635-9689-47C5-993F-93A2AA4789A5}"/>
    <cellStyle name="Normal 175 2 5 3 2 2" xfId="20981" xr:uid="{30957E20-5D65-4FF3-81A9-39DFE51388DC}"/>
    <cellStyle name="Normal 175 2 5 3 2 2 2" xfId="31330" xr:uid="{E7EEF1FE-87AA-4EE3-9099-278DEC447F2C}"/>
    <cellStyle name="Normal 175 2 5 3 2 3" xfId="26161" xr:uid="{FFFEBECF-1B17-420D-B04B-D03D2A5D7185}"/>
    <cellStyle name="Normal 175 2 5 3 3" xfId="3275" xr:uid="{08FF9932-AA9F-400D-BC40-60AC9E30E804}"/>
    <cellStyle name="Normal 175 2 5 3 3 2" xfId="20982" xr:uid="{85B28607-A0A3-4A32-8364-7F4180664A0D}"/>
    <cellStyle name="Normal 175 2 5 3 3 2 2" xfId="31331" xr:uid="{9B1D3222-EF4C-47ED-BC3D-3E6B500DAAA3}"/>
    <cellStyle name="Normal 175 2 5 3 3 3" xfId="26162" xr:uid="{BEB5AEDB-D0C9-44C2-9616-BCC4FDEE8CF2}"/>
    <cellStyle name="Normal 175 2 5 3 4" xfId="20980" xr:uid="{95340B02-5621-43C1-97E3-B3D76C3565A8}"/>
    <cellStyle name="Normal 175 2 5 3 4 2" xfId="31329" xr:uid="{80427E19-FC40-4E76-824A-F08EB74695FB}"/>
    <cellStyle name="Normal 175 2 5 3 5" xfId="26160" xr:uid="{9A4A3B05-DD7A-4B1E-BBA7-126E15EF749D}"/>
    <cellStyle name="Normal 175 2 5 4" xfId="3276" xr:uid="{4A00D219-8BD9-4E73-A5CA-8C0D86E94345}"/>
    <cellStyle name="Normal 175 2 5 4 2" xfId="20983" xr:uid="{FF132055-79CD-4646-AFD5-B5432CD12F67}"/>
    <cellStyle name="Normal 175 2 5 4 2 2" xfId="31332" xr:uid="{78D8AF3B-7227-4543-98C7-3ADA24EB6AD6}"/>
    <cellStyle name="Normal 175 2 5 4 3" xfId="26163" xr:uid="{515DDE3A-252B-4253-8C2F-973325E73C9A}"/>
    <cellStyle name="Normal 175 2 5 5" xfId="3277" xr:uid="{D7EC31AE-F4D7-49AF-8050-4046693F4A3F}"/>
    <cellStyle name="Normal 175 2 5 5 2" xfId="20984" xr:uid="{017B9211-1916-403E-B6F7-962C0DA97CB4}"/>
    <cellStyle name="Normal 175 2 5 5 2 2" xfId="31333" xr:uid="{713A164A-C425-48EA-B318-26BC2F0387BC}"/>
    <cellStyle name="Normal 175 2 5 5 3" xfId="26164" xr:uid="{7F4C36FE-3C81-4DDE-B6F5-5732C9608F07}"/>
    <cellStyle name="Normal 175 2 5 6" xfId="20973" xr:uid="{641CC52F-740D-4856-AC3E-B9E6F5321A57}"/>
    <cellStyle name="Normal 175 2 5 6 2" xfId="31322" xr:uid="{D924EA5C-C4BC-4E67-A68B-0562106F1334}"/>
    <cellStyle name="Normal 175 2 5 7" xfId="26153" xr:uid="{EEF497C0-FAF7-4E1B-9812-B728ECB3F896}"/>
    <cellStyle name="Normal 175 2 6" xfId="3278" xr:uid="{98C5F36E-0DCB-4456-BFBB-492844D7F6F5}"/>
    <cellStyle name="Normal 175 2 6 2" xfId="3279" xr:uid="{8132D3F6-1565-4958-A611-933BC9A08794}"/>
    <cellStyle name="Normal 175 2 6 2 2" xfId="3280" xr:uid="{5FEB868B-D8AB-48E3-926A-12B16C14F5F9}"/>
    <cellStyle name="Normal 175 2 6 2 2 2" xfId="3281" xr:uid="{6F25A05B-6604-44EC-B89D-7BC145AB5198}"/>
    <cellStyle name="Normal 175 2 6 2 2 2 2" xfId="20988" xr:uid="{FE3E267B-8DD3-455F-A1A6-7D2458A85FAA}"/>
    <cellStyle name="Normal 175 2 6 2 2 2 2 2" xfId="31337" xr:uid="{A007093E-8D4C-4C68-B6A6-2F8E5024A8DB}"/>
    <cellStyle name="Normal 175 2 6 2 2 2 3" xfId="26168" xr:uid="{56D353FC-2158-4C54-97BF-0E279C1D4564}"/>
    <cellStyle name="Normal 175 2 6 2 2 3" xfId="3282" xr:uid="{D105CD9E-FEB8-4EEA-B5DA-7E23C3088393}"/>
    <cellStyle name="Normal 175 2 6 2 2 3 2" xfId="20989" xr:uid="{E0BA8789-71BF-41A9-922C-74D07F565B8F}"/>
    <cellStyle name="Normal 175 2 6 2 2 3 2 2" xfId="31338" xr:uid="{934BE0EC-25A5-4CFF-88E9-41C5DBB0A5B0}"/>
    <cellStyle name="Normal 175 2 6 2 2 3 3" xfId="26169" xr:uid="{A31E7865-120D-4F4F-9535-3D2C10DACD8C}"/>
    <cellStyle name="Normal 175 2 6 2 2 4" xfId="20987" xr:uid="{2BB0C413-887D-4CDA-9FEC-B3F21029FC2F}"/>
    <cellStyle name="Normal 175 2 6 2 2 4 2" xfId="31336" xr:uid="{0D04C470-EAEB-4F42-B16E-0F4BCE78A432}"/>
    <cellStyle name="Normal 175 2 6 2 2 5" xfId="26167" xr:uid="{6608A1F4-700C-48A5-9FA0-F2FD9553D96C}"/>
    <cellStyle name="Normal 175 2 6 2 3" xfId="3283" xr:uid="{03F6244A-DD11-4E2F-A69F-72D6C0533BB1}"/>
    <cellStyle name="Normal 175 2 6 2 3 2" xfId="20990" xr:uid="{1D4D6BC7-9153-4594-A4FF-DCC52E809240}"/>
    <cellStyle name="Normal 175 2 6 2 3 2 2" xfId="31339" xr:uid="{BC013DAD-0BEB-43A1-B278-0DE725ACB57D}"/>
    <cellStyle name="Normal 175 2 6 2 3 3" xfId="26170" xr:uid="{4953158C-A388-40C4-97B1-01042889E06F}"/>
    <cellStyle name="Normal 175 2 6 2 4" xfId="3284" xr:uid="{B6E10EE6-15E6-4EB9-B244-9848661B4F33}"/>
    <cellStyle name="Normal 175 2 6 2 4 2" xfId="20991" xr:uid="{E8EB9C93-CCB9-4957-ABC0-079471E97248}"/>
    <cellStyle name="Normal 175 2 6 2 4 2 2" xfId="31340" xr:uid="{7B49C473-E21C-4A84-A823-C79E6B1A5ADD}"/>
    <cellStyle name="Normal 175 2 6 2 4 3" xfId="26171" xr:uid="{3CBDB0E9-8321-4FB0-816F-5DFE21430869}"/>
    <cellStyle name="Normal 175 2 6 2 5" xfId="20986" xr:uid="{652A0FAD-7C25-4DA0-88A4-CFA1A0DDEA5B}"/>
    <cellStyle name="Normal 175 2 6 2 5 2" xfId="31335" xr:uid="{9BCFB149-0317-4A79-AA1C-C2C94795F7A1}"/>
    <cellStyle name="Normal 175 2 6 2 6" xfId="26166" xr:uid="{DC1E1686-FC6A-4D3F-ABB6-37681B33F7FC}"/>
    <cellStyle name="Normal 175 2 6 3" xfId="3285" xr:uid="{7FA2CC7C-8D4D-49D2-B4DB-37950B384B3C}"/>
    <cellStyle name="Normal 175 2 6 3 2" xfId="3286" xr:uid="{242284B4-3AAA-4A00-B94D-DEC069D60892}"/>
    <cellStyle name="Normal 175 2 6 3 2 2" xfId="20993" xr:uid="{BE0AF735-F97C-47A8-AEF1-045CF05D88AF}"/>
    <cellStyle name="Normal 175 2 6 3 2 2 2" xfId="31342" xr:uid="{1A865C3E-C225-461C-A89D-C2B799A7F532}"/>
    <cellStyle name="Normal 175 2 6 3 2 3" xfId="26173" xr:uid="{4FC547F2-C11A-4E94-ABA0-333F2B2D12A4}"/>
    <cellStyle name="Normal 175 2 6 3 3" xfId="3287" xr:uid="{4C43CFF5-10B2-45CC-9986-85A213FCA3E2}"/>
    <cellStyle name="Normal 175 2 6 3 3 2" xfId="20994" xr:uid="{080F4B2B-0DB1-448A-9FFA-1B7D32D229C6}"/>
    <cellStyle name="Normal 175 2 6 3 3 2 2" xfId="31343" xr:uid="{C72D9D55-C3A8-4D4D-8D43-7AFD10B5B378}"/>
    <cellStyle name="Normal 175 2 6 3 3 3" xfId="26174" xr:uid="{B572A716-0BBD-4434-833E-C6CFFDE94599}"/>
    <cellStyle name="Normal 175 2 6 3 4" xfId="20992" xr:uid="{896CD220-E813-4A4E-B90C-205CDE124886}"/>
    <cellStyle name="Normal 175 2 6 3 4 2" xfId="31341" xr:uid="{2DB5073E-50C8-4082-87EA-15C9FAB0E328}"/>
    <cellStyle name="Normal 175 2 6 3 5" xfId="26172" xr:uid="{1943E951-3140-48EF-BA51-5496BBAD3D75}"/>
    <cellStyle name="Normal 175 2 6 4" xfId="3288" xr:uid="{2140DF20-4D8E-4F2B-A61B-744410D52CD2}"/>
    <cellStyle name="Normal 175 2 6 4 2" xfId="20995" xr:uid="{EFDE3F82-959B-4F85-8E5D-B04600F330FF}"/>
    <cellStyle name="Normal 175 2 6 4 2 2" xfId="31344" xr:uid="{8E9BE63B-D591-4135-A9A9-2164E6F76286}"/>
    <cellStyle name="Normal 175 2 6 4 3" xfId="26175" xr:uid="{62B310B5-BB56-4775-9AB8-9BC0143FC152}"/>
    <cellStyle name="Normal 175 2 6 5" xfId="3289" xr:uid="{A6186178-1BCB-480F-B3BA-427784004F16}"/>
    <cellStyle name="Normal 175 2 6 5 2" xfId="20996" xr:uid="{813A59F0-B670-4C95-9A4D-22E25905EC79}"/>
    <cellStyle name="Normal 175 2 6 5 2 2" xfId="31345" xr:uid="{8E0316B0-2323-43D5-90C8-E464B703969E}"/>
    <cellStyle name="Normal 175 2 6 5 3" xfId="26176" xr:uid="{B9C0F25C-45A0-440A-8D66-F55FCC8A5AEC}"/>
    <cellStyle name="Normal 175 2 6 6" xfId="20985" xr:uid="{EDC038FB-492F-4922-975D-7D9779C80686}"/>
    <cellStyle name="Normal 175 2 6 6 2" xfId="31334" xr:uid="{712E285D-7DD4-404E-A752-1F98E78A4128}"/>
    <cellStyle name="Normal 175 2 6 7" xfId="26165" xr:uid="{5A7DAD1E-5BE8-4378-8994-AD354CBE00EE}"/>
    <cellStyle name="Normal 175 2 7" xfId="3290" xr:uid="{5B325DAE-28D4-4E84-A080-D03CFE8CCE1F}"/>
    <cellStyle name="Normal 175 2 7 2" xfId="3291" xr:uid="{34363A0C-D7A2-4A39-9873-0D8121EE069D}"/>
    <cellStyle name="Normal 175 2 7 2 2" xfId="3292" xr:uid="{49D3DCBD-A310-4963-896C-F23888235304}"/>
    <cellStyle name="Normal 175 2 7 2 2 2" xfId="3293" xr:uid="{BCC537EF-B62D-4E20-9EEA-69C57FCF75FD}"/>
    <cellStyle name="Normal 175 2 7 2 2 2 2" xfId="21000" xr:uid="{F5145645-3296-48EF-BFAE-5E205F913CB0}"/>
    <cellStyle name="Normal 175 2 7 2 2 2 2 2" xfId="31349" xr:uid="{38E0832A-E8D0-46D6-91A5-C60858F39175}"/>
    <cellStyle name="Normal 175 2 7 2 2 2 3" xfId="26180" xr:uid="{865C3D7B-01FF-4D34-BB2D-1A251B0F3ACC}"/>
    <cellStyle name="Normal 175 2 7 2 2 3" xfId="3294" xr:uid="{03DA7ABC-4F80-42EF-80FE-C95A6B086010}"/>
    <cellStyle name="Normal 175 2 7 2 2 3 2" xfId="21001" xr:uid="{8F8F111D-B7E6-4597-8798-86C35AC36838}"/>
    <cellStyle name="Normal 175 2 7 2 2 3 2 2" xfId="31350" xr:uid="{403EF586-9522-4FA6-ADEB-5DE862C90ACB}"/>
    <cellStyle name="Normal 175 2 7 2 2 3 3" xfId="26181" xr:uid="{72D19AFC-0D64-40F6-8EF5-C000A7146D77}"/>
    <cellStyle name="Normal 175 2 7 2 2 4" xfId="20999" xr:uid="{57E569CA-99BC-4AEA-9FC4-A77E47EB4A5E}"/>
    <cellStyle name="Normal 175 2 7 2 2 4 2" xfId="31348" xr:uid="{F3E745D5-D622-483E-85BE-1469BAA72EC3}"/>
    <cellStyle name="Normal 175 2 7 2 2 5" xfId="26179" xr:uid="{DE760731-E517-4641-9049-813AE340F219}"/>
    <cellStyle name="Normal 175 2 7 2 3" xfId="3295" xr:uid="{B8B86C2F-4DE2-41D2-B7D2-7EDD2E8B932E}"/>
    <cellStyle name="Normal 175 2 7 2 3 2" xfId="21002" xr:uid="{EC57EB4F-CD52-4C92-9578-01CA71D2967C}"/>
    <cellStyle name="Normal 175 2 7 2 3 2 2" xfId="31351" xr:uid="{C0F9BA54-A9A4-42E6-8F84-B8E33F7BED9F}"/>
    <cellStyle name="Normal 175 2 7 2 3 3" xfId="26182" xr:uid="{EDFC2099-9F4F-48A0-9C72-FFA80C8E13B1}"/>
    <cellStyle name="Normal 175 2 7 2 4" xfId="3296" xr:uid="{A85D0EF6-CF90-49FD-8A82-5849A9E3CAA1}"/>
    <cellStyle name="Normal 175 2 7 2 4 2" xfId="21003" xr:uid="{394326D4-FAB2-480A-BD0F-A318C4B2CFB8}"/>
    <cellStyle name="Normal 175 2 7 2 4 2 2" xfId="31352" xr:uid="{147CCAEA-6490-435A-8A79-8E2A8F09572E}"/>
    <cellStyle name="Normal 175 2 7 2 4 3" xfId="26183" xr:uid="{1BCEA7FA-01C3-4FB3-825A-BF3058868124}"/>
    <cellStyle name="Normal 175 2 7 2 5" xfId="20998" xr:uid="{396D8CBD-CFCE-4453-9B5E-D97B9341A88F}"/>
    <cellStyle name="Normal 175 2 7 2 5 2" xfId="31347" xr:uid="{63B73C50-6193-40FB-A9E4-C82706F8A38C}"/>
    <cellStyle name="Normal 175 2 7 2 6" xfId="26178" xr:uid="{F02F3010-EFF1-41B5-B4EA-65761DFF4297}"/>
    <cellStyle name="Normal 175 2 7 3" xfId="3297" xr:uid="{7955D69E-F407-4B2B-A0F2-D26720587F5E}"/>
    <cellStyle name="Normal 175 2 7 3 2" xfId="3298" xr:uid="{AC5975A1-DAF4-4034-B4B5-F2D5A6819D01}"/>
    <cellStyle name="Normal 175 2 7 3 2 2" xfId="21005" xr:uid="{19E13397-7C0C-4C38-80A2-74865FD72EC6}"/>
    <cellStyle name="Normal 175 2 7 3 2 2 2" xfId="31354" xr:uid="{31731052-F9FB-4B04-B96A-67EDA05333C3}"/>
    <cellStyle name="Normal 175 2 7 3 2 3" xfId="26185" xr:uid="{04E87620-789D-4CDD-B9B6-B6BD15D69F3A}"/>
    <cellStyle name="Normal 175 2 7 3 3" xfId="3299" xr:uid="{4E37872E-FD4D-4ECD-90A6-EB6D12994A13}"/>
    <cellStyle name="Normal 175 2 7 3 3 2" xfId="21006" xr:uid="{91FB6446-E858-40EB-88F5-B6F23EB3F90F}"/>
    <cellStyle name="Normal 175 2 7 3 3 2 2" xfId="31355" xr:uid="{70CF99BF-145D-4FE3-82C5-113893BAEE06}"/>
    <cellStyle name="Normal 175 2 7 3 3 3" xfId="26186" xr:uid="{84C75A13-4ACA-496F-A40D-853E6E8C1A64}"/>
    <cellStyle name="Normal 175 2 7 3 4" xfId="21004" xr:uid="{793B8D7F-434E-4B66-9EEE-CEDE37938078}"/>
    <cellStyle name="Normal 175 2 7 3 4 2" xfId="31353" xr:uid="{F9D22983-7E3C-4222-AFBC-245711D5D512}"/>
    <cellStyle name="Normal 175 2 7 3 5" xfId="26184" xr:uid="{6CBF6679-5661-4EEF-8368-05616F5FD77C}"/>
    <cellStyle name="Normal 175 2 7 4" xfId="3300" xr:uid="{3AD20E0B-523E-44DD-946D-B514AB55E13E}"/>
    <cellStyle name="Normal 175 2 7 4 2" xfId="21007" xr:uid="{4D87E642-743A-46ED-B054-2EFD89CA0E69}"/>
    <cellStyle name="Normal 175 2 7 4 2 2" xfId="31356" xr:uid="{4DDD37CA-FA47-443D-9681-45F33281E941}"/>
    <cellStyle name="Normal 175 2 7 4 3" xfId="26187" xr:uid="{FF070DB9-D4E4-48E2-B1AA-152BC64FD213}"/>
    <cellStyle name="Normal 175 2 7 5" xfId="3301" xr:uid="{E6DA5B57-05C9-439B-B894-00CDC9F010E4}"/>
    <cellStyle name="Normal 175 2 7 5 2" xfId="21008" xr:uid="{3ABBA0E4-F17F-4763-94DE-AA15D8A2BE58}"/>
    <cellStyle name="Normal 175 2 7 5 2 2" xfId="31357" xr:uid="{54A17C0E-FB15-4040-8D32-2F9E8826BFCC}"/>
    <cellStyle name="Normal 175 2 7 5 3" xfId="26188" xr:uid="{2A9CA229-1BAD-4C87-9B54-7AE5FF2BE9DC}"/>
    <cellStyle name="Normal 175 2 7 6" xfId="20997" xr:uid="{56DA31E9-8162-42CE-943E-82A88DE69AD8}"/>
    <cellStyle name="Normal 175 2 7 6 2" xfId="31346" xr:uid="{A6E82BB9-AABD-4851-8062-C99620AC3107}"/>
    <cellStyle name="Normal 175 2 7 7" xfId="26177" xr:uid="{F7680158-8310-4258-8C2D-AC53A69F495E}"/>
    <cellStyle name="Normal 175 2 8" xfId="3302" xr:uid="{0D6C3567-EE65-432E-B8E1-CB80DFDD4FC1}"/>
    <cellStyle name="Normal 175 2 8 2" xfId="3303" xr:uid="{3C3D4099-95F5-4440-9F48-9F87A9691EAC}"/>
    <cellStyle name="Normal 175 2 8 2 2" xfId="3304" xr:uid="{369007BA-3871-4D67-820C-4E49C135A809}"/>
    <cellStyle name="Normal 175 2 8 2 2 2" xfId="3305" xr:uid="{DE7A1C38-3D75-4B8D-B424-38EE31D554FF}"/>
    <cellStyle name="Normal 175 2 8 2 2 2 2" xfId="21012" xr:uid="{217F034C-B82B-4326-8867-6BC7BA8E7DC5}"/>
    <cellStyle name="Normal 175 2 8 2 2 2 2 2" xfId="31361" xr:uid="{5763151D-6386-4919-A6A8-E73D92421663}"/>
    <cellStyle name="Normal 175 2 8 2 2 2 3" xfId="26192" xr:uid="{34E22EA1-7ECE-40A2-8ED1-0639C0C83B3C}"/>
    <cellStyle name="Normal 175 2 8 2 2 3" xfId="3306" xr:uid="{6EC642EA-24FC-4117-AC13-926B6173EF52}"/>
    <cellStyle name="Normal 175 2 8 2 2 3 2" xfId="21013" xr:uid="{10B053F4-D8DE-41B7-86D0-C420CFD3F356}"/>
    <cellStyle name="Normal 175 2 8 2 2 3 2 2" xfId="31362" xr:uid="{DB264301-3251-4BA5-850B-6F85BA40546F}"/>
    <cellStyle name="Normal 175 2 8 2 2 3 3" xfId="26193" xr:uid="{4BAFAB9A-6E66-4149-982C-BD0B57538249}"/>
    <cellStyle name="Normal 175 2 8 2 2 4" xfId="21011" xr:uid="{E0C9EF44-9591-42BB-8435-AB975A393C56}"/>
    <cellStyle name="Normal 175 2 8 2 2 4 2" xfId="31360" xr:uid="{F3EF0B94-136A-4A4C-8CD9-7934E0AE7127}"/>
    <cellStyle name="Normal 175 2 8 2 2 5" xfId="26191" xr:uid="{CC8992EA-ACEA-443A-A7E2-F888FE1C6EEA}"/>
    <cellStyle name="Normal 175 2 8 2 3" xfId="3307" xr:uid="{70CEC33F-52F1-4440-9FC6-00D9D9EF601B}"/>
    <cellStyle name="Normal 175 2 8 2 3 2" xfId="21014" xr:uid="{F13906A6-004C-42B9-9BA5-9045BE0B4E3E}"/>
    <cellStyle name="Normal 175 2 8 2 3 2 2" xfId="31363" xr:uid="{B3FF5DAC-AC3D-4E36-9C48-9A569E101591}"/>
    <cellStyle name="Normal 175 2 8 2 3 3" xfId="26194" xr:uid="{A8E6B113-DBAC-4A99-B040-2069EA4BE0F6}"/>
    <cellStyle name="Normal 175 2 8 2 4" xfId="3308" xr:uid="{9EE5D080-7248-427E-A5E2-10922A03721B}"/>
    <cellStyle name="Normal 175 2 8 2 4 2" xfId="21015" xr:uid="{81435DF8-9DB9-4710-BA99-A56D92B11713}"/>
    <cellStyle name="Normal 175 2 8 2 4 2 2" xfId="31364" xr:uid="{BBF105E4-D971-4B36-B911-5CE5D2103C7D}"/>
    <cellStyle name="Normal 175 2 8 2 4 3" xfId="26195" xr:uid="{80CFCC0B-D87B-4255-BC23-285C32985345}"/>
    <cellStyle name="Normal 175 2 8 2 5" xfId="21010" xr:uid="{926716DF-82BD-4730-B994-7F1382B708AD}"/>
    <cellStyle name="Normal 175 2 8 2 5 2" xfId="31359" xr:uid="{4F24928B-46BE-47AB-ACE2-B142A24E25A2}"/>
    <cellStyle name="Normal 175 2 8 2 6" xfId="26190" xr:uid="{E4B19195-499B-4AF4-8332-DF41E10AC3BE}"/>
    <cellStyle name="Normal 175 2 8 3" xfId="3309" xr:uid="{3D342BEE-3A77-46B6-9D23-25EB13F3362A}"/>
    <cellStyle name="Normal 175 2 8 3 2" xfId="3310" xr:uid="{8E3A63EE-9150-43C3-964A-E338C93D5100}"/>
    <cellStyle name="Normal 175 2 8 3 2 2" xfId="21017" xr:uid="{445EDC58-A087-4E66-BFFE-51AB1E832FE1}"/>
    <cellStyle name="Normal 175 2 8 3 2 2 2" xfId="31366" xr:uid="{35CC8E65-D117-4415-BEBF-3C27DEC8688A}"/>
    <cellStyle name="Normal 175 2 8 3 2 3" xfId="26197" xr:uid="{033D74E2-7EEB-4F37-A711-DC96EC7B5EBC}"/>
    <cellStyle name="Normal 175 2 8 3 3" xfId="3311" xr:uid="{EBF89555-45C6-483F-AC5A-862A66E1E344}"/>
    <cellStyle name="Normal 175 2 8 3 3 2" xfId="21018" xr:uid="{654D592F-AA8E-4D92-A1DF-2ED5B3531FBD}"/>
    <cellStyle name="Normal 175 2 8 3 3 2 2" xfId="31367" xr:uid="{BFCB10F0-DFAB-483B-BEA7-298B51D5DDDB}"/>
    <cellStyle name="Normal 175 2 8 3 3 3" xfId="26198" xr:uid="{2681B8C7-033B-4884-8EE9-94669A614BFE}"/>
    <cellStyle name="Normal 175 2 8 3 4" xfId="21016" xr:uid="{CE5A06B3-49A3-4682-9405-3353B2EA4285}"/>
    <cellStyle name="Normal 175 2 8 3 4 2" xfId="31365" xr:uid="{4E604176-F352-4BD2-AC3A-32E92A870F8E}"/>
    <cellStyle name="Normal 175 2 8 3 5" xfId="26196" xr:uid="{F5BE47B4-3D97-4B88-8571-14C97CE6907C}"/>
    <cellStyle name="Normal 175 2 8 4" xfId="3312" xr:uid="{5BC4BEEE-F663-49B3-9AF8-5F74950E4AB5}"/>
    <cellStyle name="Normal 175 2 8 4 2" xfId="21019" xr:uid="{1D51B534-E43E-4DFD-92C6-7E59020C306B}"/>
    <cellStyle name="Normal 175 2 8 4 2 2" xfId="31368" xr:uid="{C510247F-3156-4986-99C2-01DD8ECAF4C7}"/>
    <cellStyle name="Normal 175 2 8 4 3" xfId="26199" xr:uid="{3EC15814-19A4-4A01-BC54-1CAF994936C5}"/>
    <cellStyle name="Normal 175 2 8 5" xfId="3313" xr:uid="{8AF00038-4ADF-40A7-AEE4-4D6EB05C556F}"/>
    <cellStyle name="Normal 175 2 8 5 2" xfId="21020" xr:uid="{C76AEC14-1581-42E4-B04C-6B3124CED6EA}"/>
    <cellStyle name="Normal 175 2 8 5 2 2" xfId="31369" xr:uid="{FFA4A75F-ECE6-463B-BDC6-5B5DE9D231AF}"/>
    <cellStyle name="Normal 175 2 8 5 3" xfId="26200" xr:uid="{B67AFE9D-643F-4AC5-8AED-AE7E2B324DF0}"/>
    <cellStyle name="Normal 175 2 8 6" xfId="21009" xr:uid="{72BCDBD7-3628-4C06-8AEB-CE377B09C822}"/>
    <cellStyle name="Normal 175 2 8 6 2" xfId="31358" xr:uid="{82E8863F-B976-4200-9778-8B5A768F1FEE}"/>
    <cellStyle name="Normal 175 2 8 7" xfId="26189" xr:uid="{FEE719E5-7402-44BD-A937-30A829D394B6}"/>
    <cellStyle name="Normal 175 2 9" xfId="3314" xr:uid="{1F13736A-5CFB-463B-90E0-16EA4693E3D6}"/>
    <cellStyle name="Normal 175 2 9 2" xfId="3315" xr:uid="{CDDF5D37-C4EB-4B0E-BBC2-062BA8D23461}"/>
    <cellStyle name="Normal 175 2 9 2 2" xfId="3316" xr:uid="{41AFD2AE-A095-4799-AE21-4EF19FBD9C01}"/>
    <cellStyle name="Normal 175 2 9 2 2 2" xfId="3317" xr:uid="{46824FBA-30E2-4348-A253-B33A2D26A91F}"/>
    <cellStyle name="Normal 175 2 9 2 2 2 2" xfId="21024" xr:uid="{7AC94950-68ED-429D-9C5B-A33EDD1FBE2B}"/>
    <cellStyle name="Normal 175 2 9 2 2 2 2 2" xfId="31373" xr:uid="{349CCB78-C220-422A-B900-6C94567F2E6B}"/>
    <cellStyle name="Normal 175 2 9 2 2 2 3" xfId="26204" xr:uid="{4FC1C61C-4C05-48EA-9B38-F0FB4F034A6B}"/>
    <cellStyle name="Normal 175 2 9 2 2 3" xfId="3318" xr:uid="{D869E86E-4878-4D8C-A901-2B42F30DE7BE}"/>
    <cellStyle name="Normal 175 2 9 2 2 3 2" xfId="21025" xr:uid="{29CA8EC9-50C9-4C5F-8948-FD2BA64B68CF}"/>
    <cellStyle name="Normal 175 2 9 2 2 3 2 2" xfId="31374" xr:uid="{61281116-094E-402E-BEF1-6BEE4DF318EF}"/>
    <cellStyle name="Normal 175 2 9 2 2 3 3" xfId="26205" xr:uid="{60C0D736-7B68-43DE-B5C2-7B001E423E25}"/>
    <cellStyle name="Normal 175 2 9 2 2 4" xfId="21023" xr:uid="{04A690DB-20E2-4213-83B5-7771967AFF26}"/>
    <cellStyle name="Normal 175 2 9 2 2 4 2" xfId="31372" xr:uid="{5FD360FA-A650-4A2E-A389-C9F87149F323}"/>
    <cellStyle name="Normal 175 2 9 2 2 5" xfId="26203" xr:uid="{94838D43-1BDC-43A0-A9AC-81580544B9A0}"/>
    <cellStyle name="Normal 175 2 9 2 3" xfId="3319" xr:uid="{640FDB5F-7E91-4516-8B2E-8A6DC5D6F794}"/>
    <cellStyle name="Normal 175 2 9 2 3 2" xfId="21026" xr:uid="{6DA62836-B235-4DFC-9524-37A7D314B7B8}"/>
    <cellStyle name="Normal 175 2 9 2 3 2 2" xfId="31375" xr:uid="{73FD3A20-5783-477F-B1C8-8D6B639B9683}"/>
    <cellStyle name="Normal 175 2 9 2 3 3" xfId="26206" xr:uid="{237491ED-4D28-4302-99B4-61907F78F0F3}"/>
    <cellStyle name="Normal 175 2 9 2 4" xfId="3320" xr:uid="{97DAD41F-26C5-4C12-9BEA-6AA5EB5E99E0}"/>
    <cellStyle name="Normal 175 2 9 2 4 2" xfId="21027" xr:uid="{B03F2C98-83A1-4113-AC97-3790A8A50E1C}"/>
    <cellStyle name="Normal 175 2 9 2 4 2 2" xfId="31376" xr:uid="{84E263D2-9790-4DCD-88B5-016CAA896A9F}"/>
    <cellStyle name="Normal 175 2 9 2 4 3" xfId="26207" xr:uid="{96A47EC9-F49F-48AA-8E2B-27A98BC595F8}"/>
    <cellStyle name="Normal 175 2 9 2 5" xfId="21022" xr:uid="{0E1CE4F4-C9B1-4E28-A204-B0A88D71D5A8}"/>
    <cellStyle name="Normal 175 2 9 2 5 2" xfId="31371" xr:uid="{8B634EB0-1433-4493-946F-77AECC0679EE}"/>
    <cellStyle name="Normal 175 2 9 2 6" xfId="26202" xr:uid="{A89B5A79-887F-4FD4-A2BF-A23FE0E6A0F2}"/>
    <cellStyle name="Normal 175 2 9 3" xfId="3321" xr:uid="{3F336CFC-5209-4BFC-9CEB-7192EEA61EB2}"/>
    <cellStyle name="Normal 175 2 9 3 2" xfId="3322" xr:uid="{E30C2FEC-2BCC-4DB2-81C8-264599A3383D}"/>
    <cellStyle name="Normal 175 2 9 3 2 2" xfId="21029" xr:uid="{5FC13775-B997-4B7A-BC60-86C2B41EF2DC}"/>
    <cellStyle name="Normal 175 2 9 3 2 2 2" xfId="31378" xr:uid="{4F45EBED-FCCB-415D-8078-D87D7A529EE6}"/>
    <cellStyle name="Normal 175 2 9 3 2 3" xfId="26209" xr:uid="{1598AD85-3C48-40D2-B4FA-1E52B9D9C28D}"/>
    <cellStyle name="Normal 175 2 9 3 3" xfId="3323" xr:uid="{29E873E8-90C4-4FFC-A038-DF1C32870EC9}"/>
    <cellStyle name="Normal 175 2 9 3 3 2" xfId="21030" xr:uid="{315D0C65-081E-4BA3-B072-E3668A838791}"/>
    <cellStyle name="Normal 175 2 9 3 3 2 2" xfId="31379" xr:uid="{0432D267-9656-4CAA-96AB-4EB3085F7AE3}"/>
    <cellStyle name="Normal 175 2 9 3 3 3" xfId="26210" xr:uid="{B90B6E18-9965-42DD-96F0-1ABABB4678E4}"/>
    <cellStyle name="Normal 175 2 9 3 4" xfId="21028" xr:uid="{E347862E-0B7E-4F8C-A55C-B618DCE7552B}"/>
    <cellStyle name="Normal 175 2 9 3 4 2" xfId="31377" xr:uid="{1087B3CD-E3DA-4BEB-A247-56B9804CDA7F}"/>
    <cellStyle name="Normal 175 2 9 3 5" xfId="26208" xr:uid="{DFE13CF8-38BD-4CFF-B127-93D4DFDCAB11}"/>
    <cellStyle name="Normal 175 2 9 4" xfId="3324" xr:uid="{505435B1-C9C2-4EC1-BB50-F659CF4FAD9C}"/>
    <cellStyle name="Normal 175 2 9 4 2" xfId="21031" xr:uid="{CC61E4E4-2AB3-49AD-95CF-9383809F618E}"/>
    <cellStyle name="Normal 175 2 9 4 2 2" xfId="31380" xr:uid="{E1D3A8FE-FC17-4613-B979-52988BF7EA7D}"/>
    <cellStyle name="Normal 175 2 9 4 3" xfId="26211" xr:uid="{225E905C-64F4-4588-8A63-F68B2F185AF5}"/>
    <cellStyle name="Normal 175 2 9 5" xfId="3325" xr:uid="{AB2C8549-C226-474E-BAD0-2D9CC25C7D1E}"/>
    <cellStyle name="Normal 175 2 9 5 2" xfId="21032" xr:uid="{0E3FC933-79B9-457D-95A6-B53971948BC2}"/>
    <cellStyle name="Normal 175 2 9 5 2 2" xfId="31381" xr:uid="{FDBBC014-F6B9-479B-B296-18D1361FA0AC}"/>
    <cellStyle name="Normal 175 2 9 5 3" xfId="26212" xr:uid="{54FE5525-2187-48AC-964A-B58E667AF198}"/>
    <cellStyle name="Normal 175 2 9 6" xfId="21021" xr:uid="{6FCCDAC6-EBDE-43F9-B147-E2FABF09355B}"/>
    <cellStyle name="Normal 175 2 9 6 2" xfId="31370" xr:uid="{42AA80F0-96D6-482D-B005-16E12BD3E6BA}"/>
    <cellStyle name="Normal 175 2 9 7" xfId="26201" xr:uid="{DA073164-663D-421B-B017-D863B3EBE4DD}"/>
    <cellStyle name="Normal 175 20" xfId="3326" xr:uid="{32017131-E0CF-4ABF-A31B-43C9977E670B}"/>
    <cellStyle name="Normal 175 20 2" xfId="3327" xr:uid="{E0D031EF-FF07-4639-969F-210701F25AEE}"/>
    <cellStyle name="Normal 175 20 2 2" xfId="3328" xr:uid="{1FE34F46-EC70-4D23-94BE-8878A5E8AFE6}"/>
    <cellStyle name="Normal 175 20 2 2 2" xfId="3329" xr:uid="{806A901B-497E-499D-B185-EE0BEA717E05}"/>
    <cellStyle name="Normal 175 20 2 2 2 2" xfId="21036" xr:uid="{0A1F2F2F-EF6A-4A7D-9B2A-4162469F48CB}"/>
    <cellStyle name="Normal 175 20 2 2 2 2 2" xfId="31385" xr:uid="{1C476AE1-D1DA-43B6-A529-A0D7E9964D13}"/>
    <cellStyle name="Normal 175 20 2 2 2 3" xfId="26216" xr:uid="{581371F9-9A72-4917-8B4B-7D7DB8717DC1}"/>
    <cellStyle name="Normal 175 20 2 2 3" xfId="3330" xr:uid="{9C2CCBD1-28E6-4893-BD28-A2D090B6467E}"/>
    <cellStyle name="Normal 175 20 2 2 3 2" xfId="21037" xr:uid="{510D1C29-0F96-4EA7-825C-0E4383350786}"/>
    <cellStyle name="Normal 175 20 2 2 3 2 2" xfId="31386" xr:uid="{09A15147-9F25-420D-96D4-D9FBC97AB8A1}"/>
    <cellStyle name="Normal 175 20 2 2 3 3" xfId="26217" xr:uid="{90772181-2B99-4173-ABE8-3043560BF788}"/>
    <cellStyle name="Normal 175 20 2 2 4" xfId="21035" xr:uid="{E2421A27-3D54-48F1-946B-CD51D7FA4E58}"/>
    <cellStyle name="Normal 175 20 2 2 4 2" xfId="31384" xr:uid="{73CD2991-061E-490E-A6EC-21402926B825}"/>
    <cellStyle name="Normal 175 20 2 2 5" xfId="26215" xr:uid="{4E57A2B0-CC8A-476C-B5B3-C2E23F4503DC}"/>
    <cellStyle name="Normal 175 20 2 3" xfId="3331" xr:uid="{4A4B1664-6ECF-4FCB-8045-470041851F39}"/>
    <cellStyle name="Normal 175 20 2 3 2" xfId="21038" xr:uid="{C2968DC4-B87E-432B-BE9B-7E4A64E9FA4D}"/>
    <cellStyle name="Normal 175 20 2 3 2 2" xfId="31387" xr:uid="{B97C6115-9421-4978-99C7-53D5369652D2}"/>
    <cellStyle name="Normal 175 20 2 3 3" xfId="26218" xr:uid="{76381CBE-E242-4CEA-AC23-8B5CD389BA7A}"/>
    <cellStyle name="Normal 175 20 2 4" xfId="3332" xr:uid="{3FC4E7CE-1A94-481A-8968-2097E75BB0EB}"/>
    <cellStyle name="Normal 175 20 2 4 2" xfId="21039" xr:uid="{E937D39A-5130-4B9C-A2AB-D03BC2594307}"/>
    <cellStyle name="Normal 175 20 2 4 2 2" xfId="31388" xr:uid="{304875BB-E2EB-4AC1-A2F3-C9F8BA7B76B9}"/>
    <cellStyle name="Normal 175 20 2 4 3" xfId="26219" xr:uid="{B43A1524-2CDF-4C0A-ACC1-EB8338B67F24}"/>
    <cellStyle name="Normal 175 20 2 5" xfId="21034" xr:uid="{F0E60F4D-F45F-4455-9912-F43F1ACB3793}"/>
    <cellStyle name="Normal 175 20 2 5 2" xfId="31383" xr:uid="{9A6D1F58-C1D5-4374-9F52-722F94AFBC01}"/>
    <cellStyle name="Normal 175 20 2 6" xfId="26214" xr:uid="{B4EBFC95-EE16-4420-874E-93C114488521}"/>
    <cellStyle name="Normal 175 20 3" xfId="3333" xr:uid="{E07CA8EF-DB99-4FD2-9B72-113EACFB8430}"/>
    <cellStyle name="Normal 175 20 3 2" xfId="3334" xr:uid="{4D37BE82-00C7-49D8-9B1E-A906B8447E06}"/>
    <cellStyle name="Normal 175 20 3 2 2" xfId="21041" xr:uid="{EFA62D2F-184B-4880-8D50-9D69D15DC0A8}"/>
    <cellStyle name="Normal 175 20 3 2 2 2" xfId="31390" xr:uid="{461F15B9-820C-4E8A-B17B-0178D16F9F78}"/>
    <cellStyle name="Normal 175 20 3 2 3" xfId="26221" xr:uid="{86797F7F-B765-4982-B245-C5CB6DDCA6AD}"/>
    <cellStyle name="Normal 175 20 3 3" xfId="3335" xr:uid="{13E5075B-9B66-44E9-B584-5FF208D14B85}"/>
    <cellStyle name="Normal 175 20 3 3 2" xfId="21042" xr:uid="{C1F61222-C834-4262-8790-FD286C436DD7}"/>
    <cellStyle name="Normal 175 20 3 3 2 2" xfId="31391" xr:uid="{06C6ED48-747B-49AA-AFDC-A648680AA608}"/>
    <cellStyle name="Normal 175 20 3 3 3" xfId="26222" xr:uid="{CB115960-B691-41BD-B3B7-0981714B6748}"/>
    <cellStyle name="Normal 175 20 3 4" xfId="21040" xr:uid="{0392F90E-C46B-4663-8776-51D31B243261}"/>
    <cellStyle name="Normal 175 20 3 4 2" xfId="31389" xr:uid="{EE643846-80EC-4E84-AAB4-BF3ACF9337CA}"/>
    <cellStyle name="Normal 175 20 3 5" xfId="26220" xr:uid="{F984F7CA-C801-4629-BC17-6BB87B0344F3}"/>
    <cellStyle name="Normal 175 20 4" xfId="3336" xr:uid="{61FE12EF-85DE-4658-A514-9E9D0146FC3E}"/>
    <cellStyle name="Normal 175 20 4 2" xfId="21043" xr:uid="{6839A995-8153-449F-89EE-CC3E350643C2}"/>
    <cellStyle name="Normal 175 20 4 2 2" xfId="31392" xr:uid="{AF49C295-DB6E-4283-B166-26379AF0DD8E}"/>
    <cellStyle name="Normal 175 20 4 3" xfId="26223" xr:uid="{6C3E35A5-6F9F-4476-9B9D-FDBEB7E5C1E2}"/>
    <cellStyle name="Normal 175 20 5" xfId="3337" xr:uid="{2F86C2AE-9B9E-4163-9A1B-D3C5BE6B8DB9}"/>
    <cellStyle name="Normal 175 20 5 2" xfId="21044" xr:uid="{B07B7F7F-2A3E-4F66-A234-818A71CFF92E}"/>
    <cellStyle name="Normal 175 20 5 2 2" xfId="31393" xr:uid="{D9194219-A208-403C-AEFD-2E9201AD9701}"/>
    <cellStyle name="Normal 175 20 5 3" xfId="26224" xr:uid="{8E564184-72A8-476D-989A-D45089B02015}"/>
    <cellStyle name="Normal 175 20 6" xfId="21033" xr:uid="{1FFBB505-D325-407E-AFE7-D9A1A73273DF}"/>
    <cellStyle name="Normal 175 20 6 2" xfId="31382" xr:uid="{ACA8C6C4-6445-4F36-9442-AB590C37BAE7}"/>
    <cellStyle name="Normal 175 20 7" xfId="26213" xr:uid="{9110FBB5-A421-409A-AB30-4277E9FAC036}"/>
    <cellStyle name="Normal 175 21" xfId="3338" xr:uid="{59D72895-8952-45FD-BABD-36387CFCD3B8}"/>
    <cellStyle name="Normal 175 21 2" xfId="3339" xr:uid="{19DF513A-C6A7-4379-B9C6-1C718FAB88FB}"/>
    <cellStyle name="Normal 175 21 2 2" xfId="3340" xr:uid="{0FBC7A9A-3DB6-4AA6-8F0B-B282F579CB38}"/>
    <cellStyle name="Normal 175 21 2 2 2" xfId="3341" xr:uid="{1AA55E09-F37F-416C-A503-3620D42E9BAE}"/>
    <cellStyle name="Normal 175 21 2 2 2 2" xfId="21048" xr:uid="{68A5F69D-70C6-4DCB-9F0A-FF8A84CD6825}"/>
    <cellStyle name="Normal 175 21 2 2 2 2 2" xfId="31397" xr:uid="{0C62C7B3-26D7-4C22-84E7-7BD7DA41271B}"/>
    <cellStyle name="Normal 175 21 2 2 2 3" xfId="26228" xr:uid="{97EA80DC-2D35-417F-BCC5-AF02BDDB383B}"/>
    <cellStyle name="Normal 175 21 2 2 3" xfId="3342" xr:uid="{52796C2F-6290-4B38-87A0-1C59E955FD23}"/>
    <cellStyle name="Normal 175 21 2 2 3 2" xfId="21049" xr:uid="{842BC049-0A41-4C1B-B5B7-DFF231471B1E}"/>
    <cellStyle name="Normal 175 21 2 2 3 2 2" xfId="31398" xr:uid="{40F20BD4-265B-4548-ABAD-88E62E0601B0}"/>
    <cellStyle name="Normal 175 21 2 2 3 3" xfId="26229" xr:uid="{A7AE74CA-C5EF-4263-AA6F-48A8B24CB69F}"/>
    <cellStyle name="Normal 175 21 2 2 4" xfId="21047" xr:uid="{C31D0472-1EED-44D4-9D29-2145D01F6E71}"/>
    <cellStyle name="Normal 175 21 2 2 4 2" xfId="31396" xr:uid="{5D749C67-BA5A-4E98-9371-CAB96862786F}"/>
    <cellStyle name="Normal 175 21 2 2 5" xfId="26227" xr:uid="{18BABE26-20D0-47E0-A13C-3902DA66B0C0}"/>
    <cellStyle name="Normal 175 21 2 3" xfId="3343" xr:uid="{FE8038C1-5C5E-482E-BE0B-2D401EEB51C1}"/>
    <cellStyle name="Normal 175 21 2 3 2" xfId="21050" xr:uid="{8C45F9FC-3C96-4CC0-AD7F-283937B88A52}"/>
    <cellStyle name="Normal 175 21 2 3 2 2" xfId="31399" xr:uid="{7504A2A6-C569-42E7-A72C-653B869CFC9C}"/>
    <cellStyle name="Normal 175 21 2 3 3" xfId="26230" xr:uid="{EC32F2C4-D280-46B1-806F-F0BA2A7AE843}"/>
    <cellStyle name="Normal 175 21 2 4" xfId="3344" xr:uid="{C38344DF-068F-441E-84FF-3D423C7D3616}"/>
    <cellStyle name="Normal 175 21 2 4 2" xfId="21051" xr:uid="{636A8A61-2875-4B25-812E-3AB0E353B365}"/>
    <cellStyle name="Normal 175 21 2 4 2 2" xfId="31400" xr:uid="{E92D435E-C737-4CEA-BEDE-BD72424C54C0}"/>
    <cellStyle name="Normal 175 21 2 4 3" xfId="26231" xr:uid="{74EED98A-672A-41F0-8B8F-F306BDA66BED}"/>
    <cellStyle name="Normal 175 21 2 5" xfId="21046" xr:uid="{FCC878A5-D905-49BF-9A37-03CB5910A0D0}"/>
    <cellStyle name="Normal 175 21 2 5 2" xfId="31395" xr:uid="{8B7616B0-87E0-4675-8DC7-25353BB646C8}"/>
    <cellStyle name="Normal 175 21 2 6" xfId="26226" xr:uid="{62F66563-6D69-4EF9-AE0F-9553D866479A}"/>
    <cellStyle name="Normal 175 21 3" xfId="3345" xr:uid="{2A093380-53B5-4185-A978-79C26E7D65F8}"/>
    <cellStyle name="Normal 175 21 3 2" xfId="3346" xr:uid="{222061AF-D033-4112-B351-F9D7B0DB1FB9}"/>
    <cellStyle name="Normal 175 21 3 2 2" xfId="21053" xr:uid="{45A6F6C8-87DE-4BB0-A905-E38E72F99B63}"/>
    <cellStyle name="Normal 175 21 3 2 2 2" xfId="31402" xr:uid="{1AA83732-1ABB-4AAF-B457-66A5A7E91A63}"/>
    <cellStyle name="Normal 175 21 3 2 3" xfId="26233" xr:uid="{81ACEE96-8C39-46F2-86D1-A30CF00319AE}"/>
    <cellStyle name="Normal 175 21 3 3" xfId="3347" xr:uid="{E9AA731C-A728-4B6B-839B-B585862BEE36}"/>
    <cellStyle name="Normal 175 21 3 3 2" xfId="21054" xr:uid="{1D11AC4E-A75F-4682-960E-63FAF424B205}"/>
    <cellStyle name="Normal 175 21 3 3 2 2" xfId="31403" xr:uid="{FA1DB167-32FC-4A64-AA9A-5BC446A77997}"/>
    <cellStyle name="Normal 175 21 3 3 3" xfId="26234" xr:uid="{2BF988C8-3890-4646-985D-146C04B8CC28}"/>
    <cellStyle name="Normal 175 21 3 4" xfId="21052" xr:uid="{5C4E4B55-26A6-4BC8-8F52-322D227CC194}"/>
    <cellStyle name="Normal 175 21 3 4 2" xfId="31401" xr:uid="{8F6CC708-67C3-423F-AB06-BE5D1E54876F}"/>
    <cellStyle name="Normal 175 21 3 5" xfId="26232" xr:uid="{E2C87547-3A78-47F2-8CB9-C6FADB322D79}"/>
    <cellStyle name="Normal 175 21 4" xfId="3348" xr:uid="{D3142A64-BB96-41D7-B238-E327C0A9DD85}"/>
    <cellStyle name="Normal 175 21 4 2" xfId="21055" xr:uid="{7BE6771E-BCA6-4301-9903-40F06C1B892B}"/>
    <cellStyle name="Normal 175 21 4 2 2" xfId="31404" xr:uid="{BD5E7026-8776-44FB-9E78-9FEA4CD58A33}"/>
    <cellStyle name="Normal 175 21 4 3" xfId="26235" xr:uid="{0D54E5E5-AADB-448F-9840-415A2E2311DF}"/>
    <cellStyle name="Normal 175 21 5" xfId="3349" xr:uid="{5FFBAFDC-3B5E-4D52-B2B8-CB48CCAFE8B6}"/>
    <cellStyle name="Normal 175 21 5 2" xfId="21056" xr:uid="{5794EF9F-A597-4F1D-AEF6-638F62F8195F}"/>
    <cellStyle name="Normal 175 21 5 2 2" xfId="31405" xr:uid="{138AFACA-CF66-4817-A0E2-112C2383F945}"/>
    <cellStyle name="Normal 175 21 5 3" xfId="26236" xr:uid="{57C3D3F1-8C27-4891-8060-4AC15EF21744}"/>
    <cellStyle name="Normal 175 21 6" xfId="21045" xr:uid="{115599F9-FCAA-4796-8AE4-33687990C532}"/>
    <cellStyle name="Normal 175 21 6 2" xfId="31394" xr:uid="{B8DAEB70-7B18-4B0D-90F8-EC1057DCF49F}"/>
    <cellStyle name="Normal 175 21 7" xfId="26225" xr:uid="{633BDF52-351A-4CAF-AD58-E511B5EA0B88}"/>
    <cellStyle name="Normal 175 22" xfId="3350" xr:uid="{63E691FE-6BEF-4C42-AB30-3BF313954F02}"/>
    <cellStyle name="Normal 175 22 2" xfId="3351" xr:uid="{171DD298-9821-4A8C-932D-44E53AB9745A}"/>
    <cellStyle name="Normal 175 22 2 2" xfId="3352" xr:uid="{9031B092-4A87-4402-9CE4-E2242EEFF340}"/>
    <cellStyle name="Normal 175 22 2 2 2" xfId="3353" xr:uid="{34A636AC-D036-4F3D-88BA-2D919EE064A2}"/>
    <cellStyle name="Normal 175 22 2 2 2 2" xfId="21060" xr:uid="{F11D97C5-96C8-46D6-8F43-BE36718C0487}"/>
    <cellStyle name="Normal 175 22 2 2 2 2 2" xfId="31409" xr:uid="{F16358A8-F2CA-4198-B549-A860CF3D701C}"/>
    <cellStyle name="Normal 175 22 2 2 2 3" xfId="26240" xr:uid="{B8C26575-75DC-4DD7-9CAC-D483FF7DA95D}"/>
    <cellStyle name="Normal 175 22 2 2 3" xfId="3354" xr:uid="{682613AE-4E82-425D-9834-6DCDB8B12970}"/>
    <cellStyle name="Normal 175 22 2 2 3 2" xfId="21061" xr:uid="{31E63F3D-4C2A-411B-A206-254EEC8E4A51}"/>
    <cellStyle name="Normal 175 22 2 2 3 2 2" xfId="31410" xr:uid="{DC5CA97B-BD60-45C2-A899-AAAE29BAE669}"/>
    <cellStyle name="Normal 175 22 2 2 3 3" xfId="26241" xr:uid="{735E2769-8A5A-41E0-9552-4171C9A94801}"/>
    <cellStyle name="Normal 175 22 2 2 4" xfId="21059" xr:uid="{50A593F0-A983-449C-A41A-84902DA71E8C}"/>
    <cellStyle name="Normal 175 22 2 2 4 2" xfId="31408" xr:uid="{1326BF07-F5C7-435B-A041-42BAE55A32E3}"/>
    <cellStyle name="Normal 175 22 2 2 5" xfId="26239" xr:uid="{2E94D3AC-9A05-4211-B471-DFC7ED9D16F2}"/>
    <cellStyle name="Normal 175 22 2 3" xfId="3355" xr:uid="{A2B5DA21-44C5-4FBD-8DA1-4E5C36D41E30}"/>
    <cellStyle name="Normal 175 22 2 3 2" xfId="21062" xr:uid="{F4213D5C-5103-4A76-AF21-31EE8BB30E4D}"/>
    <cellStyle name="Normal 175 22 2 3 2 2" xfId="31411" xr:uid="{9CB56334-8043-47C0-81F4-3B9018E8D186}"/>
    <cellStyle name="Normal 175 22 2 3 3" xfId="26242" xr:uid="{CD2671DE-6E9C-45EE-8C40-3D194AEB4CF3}"/>
    <cellStyle name="Normal 175 22 2 4" xfId="3356" xr:uid="{D4B6598F-F542-45A9-BDDD-C4043CBFB16A}"/>
    <cellStyle name="Normal 175 22 2 4 2" xfId="21063" xr:uid="{BE247AD3-AE9D-49F5-8A13-941BFBD55BB9}"/>
    <cellStyle name="Normal 175 22 2 4 2 2" xfId="31412" xr:uid="{A7BF58B5-4A1F-4154-920A-EC15745942F2}"/>
    <cellStyle name="Normal 175 22 2 4 3" xfId="26243" xr:uid="{28D3BF95-3399-4F29-AC1A-780F1C26171B}"/>
    <cellStyle name="Normal 175 22 2 5" xfId="21058" xr:uid="{1BBE2E41-A53B-41B7-B930-10D0ED704AB3}"/>
    <cellStyle name="Normal 175 22 2 5 2" xfId="31407" xr:uid="{FF316A10-DE40-4674-8DD9-7782DBEDC833}"/>
    <cellStyle name="Normal 175 22 2 6" xfId="26238" xr:uid="{9E41CDCA-8A56-4AB8-BD9C-0285A423E495}"/>
    <cellStyle name="Normal 175 22 3" xfId="3357" xr:uid="{8BF5231B-DD87-4AD4-B712-8612B2FFBBC8}"/>
    <cellStyle name="Normal 175 22 3 2" xfId="3358" xr:uid="{E6D6CB91-0444-44A1-A555-0A87D31F55F8}"/>
    <cellStyle name="Normal 175 22 3 2 2" xfId="21065" xr:uid="{C797C672-A33A-4026-87A7-6999E9025C60}"/>
    <cellStyle name="Normal 175 22 3 2 2 2" xfId="31414" xr:uid="{3CD19FD9-0256-41D7-9C90-19C6D4727258}"/>
    <cellStyle name="Normal 175 22 3 2 3" xfId="26245" xr:uid="{7513AD3E-AFE7-4EC2-B511-4F7AF96CD2AA}"/>
    <cellStyle name="Normal 175 22 3 3" xfId="3359" xr:uid="{44F752E7-C41A-476A-A76B-CE7F7FCD9AD1}"/>
    <cellStyle name="Normal 175 22 3 3 2" xfId="21066" xr:uid="{3B401497-40FB-4C1F-B7EF-E9D6AB8472E9}"/>
    <cellStyle name="Normal 175 22 3 3 2 2" xfId="31415" xr:uid="{F11CB816-0A63-429A-9706-E4B4C45CB6D4}"/>
    <cellStyle name="Normal 175 22 3 3 3" xfId="26246" xr:uid="{AFDE6643-2D16-46A3-9F64-44A130419633}"/>
    <cellStyle name="Normal 175 22 3 4" xfId="21064" xr:uid="{D02B4AE8-9999-4D33-A053-93A4C6BD0925}"/>
    <cellStyle name="Normal 175 22 3 4 2" xfId="31413" xr:uid="{51F250F5-4F65-4409-B2A2-142564007458}"/>
    <cellStyle name="Normal 175 22 3 5" xfId="26244" xr:uid="{7CB7D4D8-5022-4C3C-AED9-476F7DF36B2E}"/>
    <cellStyle name="Normal 175 22 4" xfId="3360" xr:uid="{FAF7F926-48C6-4B60-95D1-99FE6418EDF9}"/>
    <cellStyle name="Normal 175 22 4 2" xfId="21067" xr:uid="{D8186567-6532-45CC-A171-67726DBA0446}"/>
    <cellStyle name="Normal 175 22 4 2 2" xfId="31416" xr:uid="{E85DF986-54B3-42A3-A1F6-0F30FBC38496}"/>
    <cellStyle name="Normal 175 22 4 3" xfId="26247" xr:uid="{761A0949-9EAF-47C9-9844-747E502B178D}"/>
    <cellStyle name="Normal 175 22 5" xfId="3361" xr:uid="{20CADA4C-B548-46F0-A85B-E40EDEE9AEF0}"/>
    <cellStyle name="Normal 175 22 5 2" xfId="21068" xr:uid="{D8D69A13-6B82-40CC-8893-D1BD63885B92}"/>
    <cellStyle name="Normal 175 22 5 2 2" xfId="31417" xr:uid="{64AE1DB0-F5FC-4E3C-9179-275DA3B275C0}"/>
    <cellStyle name="Normal 175 22 5 3" xfId="26248" xr:uid="{5FB3A420-EAB5-4A0B-BDD7-564224E909AE}"/>
    <cellStyle name="Normal 175 22 6" xfId="21057" xr:uid="{DF16099A-CF16-4118-8C09-D87AE4539089}"/>
    <cellStyle name="Normal 175 22 6 2" xfId="31406" xr:uid="{4A4F9E22-1FE2-4124-8A94-C2746ACC8D99}"/>
    <cellStyle name="Normal 175 22 7" xfId="26237" xr:uid="{193FD6CE-8B76-4CE1-850F-EA8F28522C9F}"/>
    <cellStyle name="Normal 175 23" xfId="3362" xr:uid="{59F436A7-2724-479D-9818-F4855DB5A613}"/>
    <cellStyle name="Normal 175 23 2" xfId="3363" xr:uid="{7EBEA21E-D820-4BF7-B62B-C4CF2C1AE284}"/>
    <cellStyle name="Normal 175 23 2 2" xfId="3364" xr:uid="{FC0F3D1A-410A-41A2-9786-EB3BE0472F97}"/>
    <cellStyle name="Normal 175 23 2 2 2" xfId="3365" xr:uid="{2FB6B77F-BC45-4D0E-9B4B-377456F22EE7}"/>
    <cellStyle name="Normal 175 23 2 2 2 2" xfId="21072" xr:uid="{1D84FC01-F2A6-4512-B5D6-6A01E8014B83}"/>
    <cellStyle name="Normal 175 23 2 2 2 2 2" xfId="31421" xr:uid="{50A8DF6E-2E4A-40E6-82C7-8059FB09F1EA}"/>
    <cellStyle name="Normal 175 23 2 2 2 3" xfId="26252" xr:uid="{DFACEA86-7A2E-4D62-AC1F-771E37C5FB1B}"/>
    <cellStyle name="Normal 175 23 2 2 3" xfId="3366" xr:uid="{2DB778C2-8CEF-4080-8BF8-29E7ED63BDB3}"/>
    <cellStyle name="Normal 175 23 2 2 3 2" xfId="21073" xr:uid="{9CE2241E-7555-4327-ABAD-BEE4FF50A77F}"/>
    <cellStyle name="Normal 175 23 2 2 3 2 2" xfId="31422" xr:uid="{A8EFF9CB-EF2D-4767-832F-23F3DF2B98C8}"/>
    <cellStyle name="Normal 175 23 2 2 3 3" xfId="26253" xr:uid="{AAE1B5CB-639C-43A5-A270-916FCD7C4139}"/>
    <cellStyle name="Normal 175 23 2 2 4" xfId="21071" xr:uid="{1C64A4D9-FC0F-471E-B07E-49F32901729F}"/>
    <cellStyle name="Normal 175 23 2 2 4 2" xfId="31420" xr:uid="{310B5FFF-5BB2-4AFB-BECD-AAEC964895C1}"/>
    <cellStyle name="Normal 175 23 2 2 5" xfId="26251" xr:uid="{DEDD2402-D883-4965-8BCC-976FC9E9EB40}"/>
    <cellStyle name="Normal 175 23 2 3" xfId="3367" xr:uid="{B3F8FDFB-C970-402A-BE7F-F359DE129FDA}"/>
    <cellStyle name="Normal 175 23 2 3 2" xfId="21074" xr:uid="{8901A4C9-CDD9-4020-8628-5FC297B71A07}"/>
    <cellStyle name="Normal 175 23 2 3 2 2" xfId="31423" xr:uid="{405570ED-7A42-4312-8718-81FD5747E420}"/>
    <cellStyle name="Normal 175 23 2 3 3" xfId="26254" xr:uid="{0E6EB435-FBD2-4C83-9855-C91CA67D5567}"/>
    <cellStyle name="Normal 175 23 2 4" xfId="3368" xr:uid="{9CEBDB7B-43A2-445B-8BB0-AAE5205E588D}"/>
    <cellStyle name="Normal 175 23 2 4 2" xfId="21075" xr:uid="{D512FACA-3D7A-4001-AA89-C2BB34E54B63}"/>
    <cellStyle name="Normal 175 23 2 4 2 2" xfId="31424" xr:uid="{AF1EC193-E5BF-4B76-A8D9-4E8B00172F15}"/>
    <cellStyle name="Normal 175 23 2 4 3" xfId="26255" xr:uid="{98DFAAED-6348-49FB-80FA-89A5B5D8D752}"/>
    <cellStyle name="Normal 175 23 2 5" xfId="21070" xr:uid="{FAA18735-487B-4136-A161-462D5BEB19AE}"/>
    <cellStyle name="Normal 175 23 2 5 2" xfId="31419" xr:uid="{2CBF6742-944C-4C68-8E16-532CC80C467A}"/>
    <cellStyle name="Normal 175 23 2 6" xfId="26250" xr:uid="{62289F75-1617-4C09-BD24-DD7FD94D8193}"/>
    <cellStyle name="Normal 175 23 3" xfId="3369" xr:uid="{8B9D04E1-4776-4ECE-ADC1-5710FC8A5398}"/>
    <cellStyle name="Normal 175 23 3 2" xfId="3370" xr:uid="{68A8A989-4336-433D-B6F6-0D5BFEB61724}"/>
    <cellStyle name="Normal 175 23 3 2 2" xfId="21077" xr:uid="{D4EFBB2E-9769-4D69-B2C3-7CC1214C363D}"/>
    <cellStyle name="Normal 175 23 3 2 2 2" xfId="31426" xr:uid="{64B95952-3F1A-4C52-8A1B-6D638BF99E29}"/>
    <cellStyle name="Normal 175 23 3 2 3" xfId="26257" xr:uid="{E40B3F55-489E-485D-829E-AB34A741CB27}"/>
    <cellStyle name="Normal 175 23 3 3" xfId="3371" xr:uid="{DBF37FAF-2F8A-4514-AA30-A0425854C8D8}"/>
    <cellStyle name="Normal 175 23 3 3 2" xfId="21078" xr:uid="{876D466E-50BD-479F-AB1B-4BB58F7B7024}"/>
    <cellStyle name="Normal 175 23 3 3 2 2" xfId="31427" xr:uid="{D15ACC92-B040-4D7E-84F4-9077F137AE69}"/>
    <cellStyle name="Normal 175 23 3 3 3" xfId="26258" xr:uid="{85FF67DE-BD4A-4705-939B-E0F14C1457C6}"/>
    <cellStyle name="Normal 175 23 3 4" xfId="21076" xr:uid="{899574A6-1DCF-467C-B898-F38256BBFEDB}"/>
    <cellStyle name="Normal 175 23 3 4 2" xfId="31425" xr:uid="{54625F65-D04E-4812-AE3F-FFC0933D84D7}"/>
    <cellStyle name="Normal 175 23 3 5" xfId="26256" xr:uid="{DF93E33B-055B-4F19-8096-0969C4731B6D}"/>
    <cellStyle name="Normal 175 23 4" xfId="3372" xr:uid="{0723F014-560D-418C-A13F-4349798E8662}"/>
    <cellStyle name="Normal 175 23 4 2" xfId="21079" xr:uid="{F744273B-C2DD-4DFC-B3E0-9E059EA6D6CB}"/>
    <cellStyle name="Normal 175 23 4 2 2" xfId="31428" xr:uid="{5230E6A3-5F91-4010-B6DF-617B077C150D}"/>
    <cellStyle name="Normal 175 23 4 3" xfId="26259" xr:uid="{0F6D64EE-FD7E-47C3-877F-69F618D8983C}"/>
    <cellStyle name="Normal 175 23 5" xfId="3373" xr:uid="{7333B983-4FF8-4FDC-AC78-43F6E483E6FE}"/>
    <cellStyle name="Normal 175 23 5 2" xfId="21080" xr:uid="{427F72EA-87C5-4BFC-9AD5-AD2C6681D388}"/>
    <cellStyle name="Normal 175 23 5 2 2" xfId="31429" xr:uid="{E2B636E6-CD33-428B-B673-AA2654B98326}"/>
    <cellStyle name="Normal 175 23 5 3" xfId="26260" xr:uid="{FC4CA1E3-D348-4369-8778-3E1F80E2E83B}"/>
    <cellStyle name="Normal 175 23 6" xfId="21069" xr:uid="{792FFA0A-3C3D-49C5-AE6E-7F995C733EAE}"/>
    <cellStyle name="Normal 175 23 6 2" xfId="31418" xr:uid="{C930A09E-260E-4A3D-9256-A15FBC5BC05D}"/>
    <cellStyle name="Normal 175 23 7" xfId="26249" xr:uid="{1B856F32-378B-40E8-9615-458E4D5B062E}"/>
    <cellStyle name="Normal 175 24" xfId="3374" xr:uid="{C19610EB-6E1A-4A21-94A2-4B636E25FCD5}"/>
    <cellStyle name="Normal 175 24 2" xfId="3375" xr:uid="{8DA28551-F8F4-452B-8A6D-CB9E9057A6DE}"/>
    <cellStyle name="Normal 175 24 2 2" xfId="3376" xr:uid="{FE1C7A4A-B64A-43CA-9485-A3D5F3F59A1A}"/>
    <cellStyle name="Normal 175 24 2 2 2" xfId="21083" xr:uid="{5F8D6175-C8BF-4C90-852A-C26FDEBC2A70}"/>
    <cellStyle name="Normal 175 24 2 2 2 2" xfId="31432" xr:uid="{6F8687EE-8836-41DA-BCB3-87B53EB3140A}"/>
    <cellStyle name="Normal 175 24 2 2 3" xfId="26263" xr:uid="{D14152BE-E480-43DD-8F7A-92C1C670A62E}"/>
    <cellStyle name="Normal 175 24 2 3" xfId="3377" xr:uid="{A1D6F5F4-2236-4543-93F1-69CF1FC10181}"/>
    <cellStyle name="Normal 175 24 2 3 2" xfId="21084" xr:uid="{DE8B73AB-9D7B-4471-8163-0A3EA6D7E83D}"/>
    <cellStyle name="Normal 175 24 2 3 2 2" xfId="31433" xr:uid="{F8232F13-75D8-4707-A043-5907171631FD}"/>
    <cellStyle name="Normal 175 24 2 3 3" xfId="26264" xr:uid="{CEAA82F2-687B-4F6B-9AF2-A251D984D16F}"/>
    <cellStyle name="Normal 175 24 2 4" xfId="21082" xr:uid="{3FF46997-7B8E-435D-9CBA-D3A06C0F9D5A}"/>
    <cellStyle name="Normal 175 24 2 4 2" xfId="31431" xr:uid="{B55F72C3-7A39-4BAF-B1F0-CB5FF60FBE17}"/>
    <cellStyle name="Normal 175 24 2 5" xfId="26262" xr:uid="{9DD249C6-5C70-4422-9708-BCDB42F706C6}"/>
    <cellStyle name="Normal 175 24 3" xfId="3378" xr:uid="{61BCE8C0-1AC5-4FBB-A574-B279AD5110E4}"/>
    <cellStyle name="Normal 175 24 3 2" xfId="21085" xr:uid="{4DC547A3-A0EC-425B-A100-190E99C55ED7}"/>
    <cellStyle name="Normal 175 24 3 2 2" xfId="31434" xr:uid="{FB3A978B-1AB0-48E4-9D5D-038BFDAB5DCA}"/>
    <cellStyle name="Normal 175 24 3 3" xfId="26265" xr:uid="{6AF4E5B5-12B8-46A2-BC7E-F8DAA1E8B6C3}"/>
    <cellStyle name="Normal 175 24 4" xfId="3379" xr:uid="{3BD95DDC-651E-47E8-B038-6665FAA20E9A}"/>
    <cellStyle name="Normal 175 24 4 2" xfId="21086" xr:uid="{60DC1882-71E7-4A2C-BC6F-A9A3DABA1A25}"/>
    <cellStyle name="Normal 175 24 4 2 2" xfId="31435" xr:uid="{70228CA7-BF1D-429C-9E60-424793F92307}"/>
    <cellStyle name="Normal 175 24 4 3" xfId="26266" xr:uid="{ADCC093E-8388-44E7-B6FE-CD81B2E8ACE2}"/>
    <cellStyle name="Normal 175 24 5" xfId="21081" xr:uid="{2AF54FFE-23CE-4516-9AC1-C781C1488BBA}"/>
    <cellStyle name="Normal 175 24 5 2" xfId="31430" xr:uid="{74FF5AD6-AD7B-45AE-8ADE-7206807956FE}"/>
    <cellStyle name="Normal 175 24 6" xfId="26261" xr:uid="{1EA5EC67-E464-4FCD-8036-669D4EF76642}"/>
    <cellStyle name="Normal 175 25" xfId="3380" xr:uid="{F9002CB9-ABF0-47D9-BFF4-7F98A3AF5374}"/>
    <cellStyle name="Normal 175 25 2" xfId="3381" xr:uid="{1717EC58-8310-4A79-90A1-F5499FEA98CB}"/>
    <cellStyle name="Normal 175 25 2 2" xfId="21088" xr:uid="{5C28AF23-9237-4106-AE7A-1905FD999493}"/>
    <cellStyle name="Normal 175 25 2 2 2" xfId="31437" xr:uid="{0D184B12-5FCC-4111-B5F1-C1B914F7E965}"/>
    <cellStyle name="Normal 175 25 2 3" xfId="26268" xr:uid="{BD8EABD1-3454-4344-AE4A-6AB89EB96C80}"/>
    <cellStyle name="Normal 175 25 3" xfId="3382" xr:uid="{45224606-B5E4-4BCC-8C29-53712321CFBB}"/>
    <cellStyle name="Normal 175 25 3 2" xfId="21089" xr:uid="{A52169A2-96D5-40AA-9A54-EB7ED1A81212}"/>
    <cellStyle name="Normal 175 25 3 2 2" xfId="31438" xr:uid="{05236A6E-3166-4808-BAD0-E88320A9FAA2}"/>
    <cellStyle name="Normal 175 25 3 3" xfId="26269" xr:uid="{8972D970-5960-4672-A223-9A317AA0FC26}"/>
    <cellStyle name="Normal 175 25 4" xfId="21087" xr:uid="{93B4FAC1-DF8C-42ED-BA38-D734A3D64D86}"/>
    <cellStyle name="Normal 175 25 4 2" xfId="31436" xr:uid="{C9CA12F7-E343-4705-A3CB-C9589FFA56FA}"/>
    <cellStyle name="Normal 175 25 5" xfId="26267" xr:uid="{EE6AC97D-EB52-4D37-84F4-B27AA6952231}"/>
    <cellStyle name="Normal 175 26" xfId="3383" xr:uid="{1828D357-7EDF-41CD-BE84-E15B8C1AC537}"/>
    <cellStyle name="Normal 175 26 2" xfId="21090" xr:uid="{3D337450-D3EB-429A-90BB-F067EB79291D}"/>
    <cellStyle name="Normal 175 26 2 2" xfId="31439" xr:uid="{5097A3DF-7831-4715-833B-51592E17E918}"/>
    <cellStyle name="Normal 175 26 3" xfId="26270" xr:uid="{0A1B7D52-668B-497B-B0ED-376313A862A5}"/>
    <cellStyle name="Normal 175 27" xfId="3384" xr:uid="{C5696333-D6D1-4C09-A800-4EA3C8F82E5D}"/>
    <cellStyle name="Normal 175 27 2" xfId="21091" xr:uid="{7785B8B6-5B65-4FE3-8260-252A6337A88F}"/>
    <cellStyle name="Normal 175 27 2 2" xfId="31440" xr:uid="{5EDF7206-7B93-4466-A6B7-0ECD7C2BFB56}"/>
    <cellStyle name="Normal 175 27 3" xfId="26271" xr:uid="{39788881-FCFE-46E6-9DA4-58322789A9BF}"/>
    <cellStyle name="Normal 175 28" xfId="20684" xr:uid="{67FED67E-163F-4A72-8E6C-8E30534C5533}"/>
    <cellStyle name="Normal 175 28 2" xfId="31033" xr:uid="{DB4DBC05-807F-4342-9794-DC1747251194}"/>
    <cellStyle name="Normal 175 29" xfId="25864" xr:uid="{D6E2117B-851B-4FCC-A576-7AC9CC6AD604}"/>
    <cellStyle name="Normal 175 3" xfId="3385" xr:uid="{80EA992B-659B-4BA6-9ED6-1D63E49ADAC4}"/>
    <cellStyle name="Normal 175 3 10" xfId="3386" xr:uid="{1F26459C-0913-4CB8-81E6-922D1AAB0994}"/>
    <cellStyle name="Normal 175 3 10 2" xfId="3387" xr:uid="{DB3587D9-0962-4BB0-9A93-B4C9343551C7}"/>
    <cellStyle name="Normal 175 3 10 2 2" xfId="3388" xr:uid="{669A474A-2241-41B3-947D-D28382E9909A}"/>
    <cellStyle name="Normal 175 3 10 2 2 2" xfId="3389" xr:uid="{09680033-E413-4320-B91B-8E6F54AE89D5}"/>
    <cellStyle name="Normal 175 3 10 2 2 2 2" xfId="21096" xr:uid="{0B558C0A-0F09-45EE-A2C4-EE66596C3BAD}"/>
    <cellStyle name="Normal 175 3 10 2 2 2 2 2" xfId="31445" xr:uid="{8054E93B-DE4E-4DE9-BF28-BD204AE8CC7E}"/>
    <cellStyle name="Normal 175 3 10 2 2 2 3" xfId="26276" xr:uid="{0E4E73B7-1F69-4B33-8F0A-C73872675EF2}"/>
    <cellStyle name="Normal 175 3 10 2 2 3" xfId="3390" xr:uid="{FAC91921-7DD9-4C33-997D-BD1B4EADD108}"/>
    <cellStyle name="Normal 175 3 10 2 2 3 2" xfId="21097" xr:uid="{89FB58DF-8533-42F5-A6AF-739ABD95BBAD}"/>
    <cellStyle name="Normal 175 3 10 2 2 3 2 2" xfId="31446" xr:uid="{3EFDD9F3-75BE-4C98-82F0-F7984312CA9B}"/>
    <cellStyle name="Normal 175 3 10 2 2 3 3" xfId="26277" xr:uid="{DB3F0890-401B-42FA-AE66-5281A05BF133}"/>
    <cellStyle name="Normal 175 3 10 2 2 4" xfId="21095" xr:uid="{73132208-43B0-4811-999F-D1A3C39855F7}"/>
    <cellStyle name="Normal 175 3 10 2 2 4 2" xfId="31444" xr:uid="{6EA27776-11F9-485C-AE18-62601A555567}"/>
    <cellStyle name="Normal 175 3 10 2 2 5" xfId="26275" xr:uid="{8D368DDD-03E9-4BB9-957E-38E9F70A41A0}"/>
    <cellStyle name="Normal 175 3 10 2 3" xfId="3391" xr:uid="{ABFD71D3-2D01-4484-BCD6-FEF3D3ADC5BD}"/>
    <cellStyle name="Normal 175 3 10 2 3 2" xfId="21098" xr:uid="{719C130E-2D75-49DD-8FAF-426A23EA6792}"/>
    <cellStyle name="Normal 175 3 10 2 3 2 2" xfId="31447" xr:uid="{034F0C56-876B-41AD-B919-C5F6767C2D34}"/>
    <cellStyle name="Normal 175 3 10 2 3 3" xfId="26278" xr:uid="{13F73FD0-21E7-4CF5-A574-0E930C62253C}"/>
    <cellStyle name="Normal 175 3 10 2 4" xfId="3392" xr:uid="{D09CC62E-ADB8-4B56-8706-DB5EE2958797}"/>
    <cellStyle name="Normal 175 3 10 2 4 2" xfId="21099" xr:uid="{5BB028D4-B02B-42C3-A3D8-F9B3ADA04E4E}"/>
    <cellStyle name="Normal 175 3 10 2 4 2 2" xfId="31448" xr:uid="{643B649C-E94D-4694-B272-849C24DBB3D3}"/>
    <cellStyle name="Normal 175 3 10 2 4 3" xfId="26279" xr:uid="{E347EA86-4062-4B08-BF39-D599085DAC32}"/>
    <cellStyle name="Normal 175 3 10 2 5" xfId="21094" xr:uid="{BA92F256-37DA-4814-BD43-49565400313A}"/>
    <cellStyle name="Normal 175 3 10 2 5 2" xfId="31443" xr:uid="{0F62F5D8-7E7F-4011-8C1C-AFE155A75909}"/>
    <cellStyle name="Normal 175 3 10 2 6" xfId="26274" xr:uid="{D0D6EF1E-53D1-474B-9CB3-C73F64AB0090}"/>
    <cellStyle name="Normal 175 3 10 3" xfId="3393" xr:uid="{01259DC4-9214-4FEB-926D-57A28DAE3E30}"/>
    <cellStyle name="Normal 175 3 10 3 2" xfId="3394" xr:uid="{522D9276-D98B-47ED-95C8-C67A18AAB1F7}"/>
    <cellStyle name="Normal 175 3 10 3 2 2" xfId="21101" xr:uid="{AEA355FE-B402-40F5-B950-9BBEBACA9FDD}"/>
    <cellStyle name="Normal 175 3 10 3 2 2 2" xfId="31450" xr:uid="{48B24037-ECEA-494D-B4D1-787CE0C9CE50}"/>
    <cellStyle name="Normal 175 3 10 3 2 3" xfId="26281" xr:uid="{B48CAD7D-DB70-4B52-9FCA-E99E9422810A}"/>
    <cellStyle name="Normal 175 3 10 3 3" xfId="3395" xr:uid="{CE6CFEE8-9817-49F4-85DB-C5B56F05C6A0}"/>
    <cellStyle name="Normal 175 3 10 3 3 2" xfId="21102" xr:uid="{D73CDB01-7AC5-45DA-88A2-666B15D17014}"/>
    <cellStyle name="Normal 175 3 10 3 3 2 2" xfId="31451" xr:uid="{2AED9DCB-2DDF-49F5-AEE8-5E5516841BE4}"/>
    <cellStyle name="Normal 175 3 10 3 3 3" xfId="26282" xr:uid="{A66A601D-DCA6-431D-A129-28803A31A9C9}"/>
    <cellStyle name="Normal 175 3 10 3 4" xfId="21100" xr:uid="{D9856D2A-E9A2-4224-9F6D-17932EEBE8CB}"/>
    <cellStyle name="Normal 175 3 10 3 4 2" xfId="31449" xr:uid="{06F5BEDD-9668-4C63-9CEA-032D6FC96376}"/>
    <cellStyle name="Normal 175 3 10 3 5" xfId="26280" xr:uid="{08434F94-82CF-4FFF-8419-A476588854E7}"/>
    <cellStyle name="Normal 175 3 10 4" xfId="3396" xr:uid="{E6F45CFE-28B0-40F2-A063-D31DC95F1F06}"/>
    <cellStyle name="Normal 175 3 10 4 2" xfId="21103" xr:uid="{995CBF78-F54E-46B0-B5FC-6CA2658D0B1A}"/>
    <cellStyle name="Normal 175 3 10 4 2 2" xfId="31452" xr:uid="{DB89D5C7-D340-45E1-AE5D-E5AB9D9D0D76}"/>
    <cellStyle name="Normal 175 3 10 4 3" xfId="26283" xr:uid="{5498A2D6-C4F8-4472-A8E3-A23C7388436A}"/>
    <cellStyle name="Normal 175 3 10 5" xfId="3397" xr:uid="{56135B0B-8D45-4F9C-9243-04C766000204}"/>
    <cellStyle name="Normal 175 3 10 5 2" xfId="21104" xr:uid="{3AF37549-9DAC-4AD5-89E6-86A29C06EC9F}"/>
    <cellStyle name="Normal 175 3 10 5 2 2" xfId="31453" xr:uid="{89C9BFC3-B0C4-4A5B-9CD7-ED5557A580AB}"/>
    <cellStyle name="Normal 175 3 10 5 3" xfId="26284" xr:uid="{893F234B-140A-40CD-8E96-FF39ECD0AB93}"/>
    <cellStyle name="Normal 175 3 10 6" xfId="21093" xr:uid="{5C5F4AA7-C614-422A-8FF3-CB7490D34A4E}"/>
    <cellStyle name="Normal 175 3 10 6 2" xfId="31442" xr:uid="{87173AC8-1F29-43CD-ADF8-4EFD4313A126}"/>
    <cellStyle name="Normal 175 3 10 7" xfId="26273" xr:uid="{7D4452D7-ABB1-4B2F-9077-076A8563BF9A}"/>
    <cellStyle name="Normal 175 3 11" xfId="3398" xr:uid="{09052338-C260-43D6-BD10-8B2F07842205}"/>
    <cellStyle name="Normal 175 3 11 2" xfId="3399" xr:uid="{4A07421D-5A48-43A7-AE9E-50419EDCBBB7}"/>
    <cellStyle name="Normal 175 3 11 2 2" xfId="3400" xr:uid="{957D4856-957B-453D-A268-85A44AB298B2}"/>
    <cellStyle name="Normal 175 3 11 2 2 2" xfId="3401" xr:uid="{3DA63B69-0AC2-499F-8A7C-5376E7D37A68}"/>
    <cellStyle name="Normal 175 3 11 2 2 2 2" xfId="21108" xr:uid="{44F66460-C5DC-48D4-A626-D3FB15CA8070}"/>
    <cellStyle name="Normal 175 3 11 2 2 2 2 2" xfId="31457" xr:uid="{E05F9399-FE6D-437F-99DE-9289DBCA6520}"/>
    <cellStyle name="Normal 175 3 11 2 2 2 3" xfId="26288" xr:uid="{A9F2C620-4476-4A44-A986-33C8B8C24695}"/>
    <cellStyle name="Normal 175 3 11 2 2 3" xfId="3402" xr:uid="{DFBA783B-C3BC-4C81-9496-8CCFD1466A82}"/>
    <cellStyle name="Normal 175 3 11 2 2 3 2" xfId="21109" xr:uid="{376BE2DC-B698-4F6E-A414-2395B5750CE6}"/>
    <cellStyle name="Normal 175 3 11 2 2 3 2 2" xfId="31458" xr:uid="{4715B87D-3063-457B-9E70-87D98175E590}"/>
    <cellStyle name="Normal 175 3 11 2 2 3 3" xfId="26289" xr:uid="{B2A56A1A-9DDE-450B-81EE-CD69A55E4380}"/>
    <cellStyle name="Normal 175 3 11 2 2 4" xfId="21107" xr:uid="{99BC7557-09C6-482C-B08F-0B6A7547000E}"/>
    <cellStyle name="Normal 175 3 11 2 2 4 2" xfId="31456" xr:uid="{4C8E4937-C8EB-42EF-B8BD-7673DA650B30}"/>
    <cellStyle name="Normal 175 3 11 2 2 5" xfId="26287" xr:uid="{33DF6271-10DB-4D61-8AE8-0687A4C59A6A}"/>
    <cellStyle name="Normal 175 3 11 2 3" xfId="3403" xr:uid="{A06BA6D9-800A-4021-8737-CCB646963A40}"/>
    <cellStyle name="Normal 175 3 11 2 3 2" xfId="21110" xr:uid="{026EBE64-5492-45D0-B108-D8E743337D1B}"/>
    <cellStyle name="Normal 175 3 11 2 3 2 2" xfId="31459" xr:uid="{56E3D6E4-5FE9-44DC-98DC-411D0EEDE700}"/>
    <cellStyle name="Normal 175 3 11 2 3 3" xfId="26290" xr:uid="{478FA961-3C86-41A6-B698-2F7195CD5AEA}"/>
    <cellStyle name="Normal 175 3 11 2 4" xfId="3404" xr:uid="{81898DFD-9C4E-42E0-8418-AFBCCCFF9112}"/>
    <cellStyle name="Normal 175 3 11 2 4 2" xfId="21111" xr:uid="{79C34D19-7BD9-43BF-BA31-FB2C689796EB}"/>
    <cellStyle name="Normal 175 3 11 2 4 2 2" xfId="31460" xr:uid="{9D5FA6C7-9C75-47FE-BA9F-19E9BEA8FC19}"/>
    <cellStyle name="Normal 175 3 11 2 4 3" xfId="26291" xr:uid="{C81191F3-B219-41D4-AFC9-9147878E80E1}"/>
    <cellStyle name="Normal 175 3 11 2 5" xfId="21106" xr:uid="{3D7EA7AB-CBE7-4FA6-826B-65CD2941A2AA}"/>
    <cellStyle name="Normal 175 3 11 2 5 2" xfId="31455" xr:uid="{337C8F71-BA4E-4F72-872A-8D5927C4DED2}"/>
    <cellStyle name="Normal 175 3 11 2 6" xfId="26286" xr:uid="{F4DC0EC5-B0A5-48D3-853E-932E7BBFA5A6}"/>
    <cellStyle name="Normal 175 3 11 3" xfId="3405" xr:uid="{CB6B93A8-A6DB-44A0-A125-2973A6BDF2AE}"/>
    <cellStyle name="Normal 175 3 11 3 2" xfId="3406" xr:uid="{6607E65D-F1F8-409C-9147-A91A7135319C}"/>
    <cellStyle name="Normal 175 3 11 3 2 2" xfId="21113" xr:uid="{E5239ECE-BA69-435C-B5E9-F3098F180016}"/>
    <cellStyle name="Normal 175 3 11 3 2 2 2" xfId="31462" xr:uid="{26CA9ACE-9A89-434A-B5B1-ED6CB34DE80A}"/>
    <cellStyle name="Normal 175 3 11 3 2 3" xfId="26293" xr:uid="{BECBB4B9-74C1-49B8-9BD7-80D110121A1D}"/>
    <cellStyle name="Normal 175 3 11 3 3" xfId="3407" xr:uid="{7990C422-2159-4732-8BF8-B2CE63679BC0}"/>
    <cellStyle name="Normal 175 3 11 3 3 2" xfId="21114" xr:uid="{B6C98242-43D0-457D-8038-E67CE049A77F}"/>
    <cellStyle name="Normal 175 3 11 3 3 2 2" xfId="31463" xr:uid="{B3ABB61C-4ED5-4189-ABF9-C5A1F9286762}"/>
    <cellStyle name="Normal 175 3 11 3 3 3" xfId="26294" xr:uid="{AEF4D81A-204F-4B53-9412-9E0922077898}"/>
    <cellStyle name="Normal 175 3 11 3 4" xfId="21112" xr:uid="{8B4F7DBD-D4AB-4123-8568-C9DEF0EC8975}"/>
    <cellStyle name="Normal 175 3 11 3 4 2" xfId="31461" xr:uid="{339D1261-FF34-4F0B-BAB5-82A1AE20F82B}"/>
    <cellStyle name="Normal 175 3 11 3 5" xfId="26292" xr:uid="{0763699B-E444-45C7-9C8A-E5A1DE0552C2}"/>
    <cellStyle name="Normal 175 3 11 4" xfId="3408" xr:uid="{1CF18FF1-6A3E-415B-ADC4-E66644CF9B98}"/>
    <cellStyle name="Normal 175 3 11 4 2" xfId="21115" xr:uid="{61B14403-DBD4-459A-A718-BA8B301003B2}"/>
    <cellStyle name="Normal 175 3 11 4 2 2" xfId="31464" xr:uid="{C34CA077-8762-43AC-BBC9-2B35B278C9AE}"/>
    <cellStyle name="Normal 175 3 11 4 3" xfId="26295" xr:uid="{3EFD645F-9CC3-4FB9-A576-2ED438CA00EB}"/>
    <cellStyle name="Normal 175 3 11 5" xfId="3409" xr:uid="{D23D68B5-6A1C-4229-9EFB-E72769EFA201}"/>
    <cellStyle name="Normal 175 3 11 5 2" xfId="21116" xr:uid="{2C957F36-8D65-4E90-90F1-9AF3AFEAAC27}"/>
    <cellStyle name="Normal 175 3 11 5 2 2" xfId="31465" xr:uid="{C5978852-5783-455F-829C-666270F342A0}"/>
    <cellStyle name="Normal 175 3 11 5 3" xfId="26296" xr:uid="{47C2EDB2-5917-45AC-8A12-194477D6B72B}"/>
    <cellStyle name="Normal 175 3 11 6" xfId="21105" xr:uid="{9A232AE5-FEA6-40B8-A7FA-74FB7507FDD6}"/>
    <cellStyle name="Normal 175 3 11 6 2" xfId="31454" xr:uid="{DC9418DA-59F0-4300-87C3-D208AB65A9C6}"/>
    <cellStyle name="Normal 175 3 11 7" xfId="26285" xr:uid="{4C24E8FB-7330-406D-A82F-7448FEBE0C93}"/>
    <cellStyle name="Normal 175 3 12" xfId="3410" xr:uid="{581BBA81-36EE-4847-AB9A-FDDD3A5F751C}"/>
    <cellStyle name="Normal 175 3 12 2" xfId="3411" xr:uid="{2D893211-6773-4F12-A7D0-3007D60C9F5F}"/>
    <cellStyle name="Normal 175 3 12 2 2" xfId="3412" xr:uid="{3C45CA66-6E39-4AD0-9150-C2B0F94D88D7}"/>
    <cellStyle name="Normal 175 3 12 2 2 2" xfId="3413" xr:uid="{E165E228-8E9D-4D09-803A-FAF794D3A97D}"/>
    <cellStyle name="Normal 175 3 12 2 2 2 2" xfId="21120" xr:uid="{E44FA143-5E8E-4928-BAA8-46925478AE17}"/>
    <cellStyle name="Normal 175 3 12 2 2 2 2 2" xfId="31469" xr:uid="{680153D2-6B85-4E7E-B3D9-BFB3A65B3FD2}"/>
    <cellStyle name="Normal 175 3 12 2 2 2 3" xfId="26300" xr:uid="{5F16DDE7-AEC4-4628-BD4F-8DC468D005BE}"/>
    <cellStyle name="Normal 175 3 12 2 2 3" xfId="3414" xr:uid="{25672D4A-6148-4E5F-88B0-9686349E2BCF}"/>
    <cellStyle name="Normal 175 3 12 2 2 3 2" xfId="21121" xr:uid="{E29446FB-8F5A-4ECF-BA94-9C5840D7F697}"/>
    <cellStyle name="Normal 175 3 12 2 2 3 2 2" xfId="31470" xr:uid="{0052C373-1789-42F1-9F53-C74F34CB4772}"/>
    <cellStyle name="Normal 175 3 12 2 2 3 3" xfId="26301" xr:uid="{1683CB36-D5F6-48D9-8424-87F42052680A}"/>
    <cellStyle name="Normal 175 3 12 2 2 4" xfId="21119" xr:uid="{7FD5F936-4FB9-4525-8940-32A1B36FBB9B}"/>
    <cellStyle name="Normal 175 3 12 2 2 4 2" xfId="31468" xr:uid="{74B7DE08-B183-40E5-873C-52E0F7883F9B}"/>
    <cellStyle name="Normal 175 3 12 2 2 5" xfId="26299" xr:uid="{6E0A27F7-1A0E-4BE0-8361-BB6C091F5CB1}"/>
    <cellStyle name="Normal 175 3 12 2 3" xfId="3415" xr:uid="{8DD019E0-DC65-45F9-B623-E6E3D498456B}"/>
    <cellStyle name="Normal 175 3 12 2 3 2" xfId="21122" xr:uid="{AD10D5D4-71DD-4484-A504-FC8AC7638283}"/>
    <cellStyle name="Normal 175 3 12 2 3 2 2" xfId="31471" xr:uid="{F44CC0C8-F5D2-49BC-8186-2F33E64C7C83}"/>
    <cellStyle name="Normal 175 3 12 2 3 3" xfId="26302" xr:uid="{F2EF4BF3-30D3-4168-BB67-ECE26246A4F0}"/>
    <cellStyle name="Normal 175 3 12 2 4" xfId="3416" xr:uid="{AEFECDD0-7CC0-4571-81D9-9DED57375D3B}"/>
    <cellStyle name="Normal 175 3 12 2 4 2" xfId="21123" xr:uid="{66E24B49-8C79-4552-B135-EFE7F79133BB}"/>
    <cellStyle name="Normal 175 3 12 2 4 2 2" xfId="31472" xr:uid="{29607AE1-C8BF-42B0-8FFE-B757BCDB181E}"/>
    <cellStyle name="Normal 175 3 12 2 4 3" xfId="26303" xr:uid="{7922EEEA-44F4-461C-A0D3-CC6C17CFD611}"/>
    <cellStyle name="Normal 175 3 12 2 5" xfId="21118" xr:uid="{B12A1B94-BCB5-478D-A590-F562E1CBCF00}"/>
    <cellStyle name="Normal 175 3 12 2 5 2" xfId="31467" xr:uid="{750C893E-BF59-4140-8632-5DEFE053E658}"/>
    <cellStyle name="Normal 175 3 12 2 6" xfId="26298" xr:uid="{32BF0DFC-356F-4A8C-8979-31164A129F44}"/>
    <cellStyle name="Normal 175 3 12 3" xfId="3417" xr:uid="{8ABF60D4-EAA9-4129-9E71-44368D3E2AE5}"/>
    <cellStyle name="Normal 175 3 12 3 2" xfId="3418" xr:uid="{977F8486-F7CC-4899-AE19-4DEED1CD3E3E}"/>
    <cellStyle name="Normal 175 3 12 3 2 2" xfId="21125" xr:uid="{70E9DFF7-B9CE-4787-8372-FACC42F8472D}"/>
    <cellStyle name="Normal 175 3 12 3 2 2 2" xfId="31474" xr:uid="{115CEA97-6CED-439D-8FF7-84ABDB315723}"/>
    <cellStyle name="Normal 175 3 12 3 2 3" xfId="26305" xr:uid="{80094ED1-B79D-461D-9B2D-1017519F2842}"/>
    <cellStyle name="Normal 175 3 12 3 3" xfId="3419" xr:uid="{9C96A2C6-C81A-4C17-BA89-85BCA9324CF7}"/>
    <cellStyle name="Normal 175 3 12 3 3 2" xfId="21126" xr:uid="{75C91BC2-181D-41DD-9446-3599F306B9C1}"/>
    <cellStyle name="Normal 175 3 12 3 3 2 2" xfId="31475" xr:uid="{4569CFC7-A412-4C70-8EC5-1CDC20BBAF42}"/>
    <cellStyle name="Normal 175 3 12 3 3 3" xfId="26306" xr:uid="{ABECAA51-93B1-48B5-BB29-65DA25FFCA75}"/>
    <cellStyle name="Normal 175 3 12 3 4" xfId="21124" xr:uid="{0FC06A57-0475-4678-AE0C-F3C04DD549C1}"/>
    <cellStyle name="Normal 175 3 12 3 4 2" xfId="31473" xr:uid="{8AEE3745-076F-474D-9C54-88E41B42983E}"/>
    <cellStyle name="Normal 175 3 12 3 5" xfId="26304" xr:uid="{91BFCD0C-CFE6-4972-9B29-6F5A4ACA824C}"/>
    <cellStyle name="Normal 175 3 12 4" xfId="3420" xr:uid="{C1A2F844-77F2-4D7B-8C45-FC9F69CF19BB}"/>
    <cellStyle name="Normal 175 3 12 4 2" xfId="21127" xr:uid="{7F9EC463-D961-49E9-B98F-4967C91987E6}"/>
    <cellStyle name="Normal 175 3 12 4 2 2" xfId="31476" xr:uid="{C4A4BC30-6EAE-46BE-B9B9-3CD9CD63884E}"/>
    <cellStyle name="Normal 175 3 12 4 3" xfId="26307" xr:uid="{A6BA256B-519F-4090-AB9D-A56F2A60A161}"/>
    <cellStyle name="Normal 175 3 12 5" xfId="3421" xr:uid="{69D8F39E-6D1A-4446-8E61-87A162B317BC}"/>
    <cellStyle name="Normal 175 3 12 5 2" xfId="21128" xr:uid="{3ECC73C1-3571-4FB8-BCEE-0FB3B5E6DE1E}"/>
    <cellStyle name="Normal 175 3 12 5 2 2" xfId="31477" xr:uid="{F04FA36A-B81E-453C-A444-3D4C5473198E}"/>
    <cellStyle name="Normal 175 3 12 5 3" xfId="26308" xr:uid="{6377F135-0E7D-472B-AA8F-DC1974DAFD5E}"/>
    <cellStyle name="Normal 175 3 12 6" xfId="21117" xr:uid="{7BDF8883-C47E-43BD-BD5E-5DF5C33A0FB3}"/>
    <cellStyle name="Normal 175 3 12 6 2" xfId="31466" xr:uid="{41EC317D-5AD5-4834-BFBF-9FA759B19D13}"/>
    <cellStyle name="Normal 175 3 12 7" xfId="26297" xr:uid="{7EF9F0E4-66E8-4DA5-81DE-5735EC46BE46}"/>
    <cellStyle name="Normal 175 3 13" xfId="3422" xr:uid="{BD539084-EFF3-4201-A4D5-5FD6F8704BCA}"/>
    <cellStyle name="Normal 175 3 13 2" xfId="3423" xr:uid="{EA93B2F5-8905-44A6-BF49-8B9823994BC0}"/>
    <cellStyle name="Normal 175 3 13 2 2" xfId="3424" xr:uid="{5E852475-5579-437F-9319-3E92D8423109}"/>
    <cellStyle name="Normal 175 3 13 2 2 2" xfId="3425" xr:uid="{199B7548-2505-4485-B881-B048FF4D9932}"/>
    <cellStyle name="Normal 175 3 13 2 2 2 2" xfId="21132" xr:uid="{44EC7FC1-4149-4EB0-A37F-FC3EE6B56D55}"/>
    <cellStyle name="Normal 175 3 13 2 2 2 2 2" xfId="31481" xr:uid="{F8E0A78F-69C0-4A03-94A8-01E32AD31C79}"/>
    <cellStyle name="Normal 175 3 13 2 2 2 3" xfId="26312" xr:uid="{6A6FCC11-3EA0-4E71-AECD-88B14AF86A89}"/>
    <cellStyle name="Normal 175 3 13 2 2 3" xfId="3426" xr:uid="{47781669-9279-43F7-8B0B-68EA10EBA441}"/>
    <cellStyle name="Normal 175 3 13 2 2 3 2" xfId="21133" xr:uid="{22732550-17D7-4693-92D1-E4E51E05784C}"/>
    <cellStyle name="Normal 175 3 13 2 2 3 2 2" xfId="31482" xr:uid="{FAB86766-33BF-4ADD-8F02-14E224BD3141}"/>
    <cellStyle name="Normal 175 3 13 2 2 3 3" xfId="26313" xr:uid="{624D9A1C-3407-448E-B1AE-DE05551E37F6}"/>
    <cellStyle name="Normal 175 3 13 2 2 4" xfId="21131" xr:uid="{79E04826-4AE9-4CC6-8A6C-6FE853179FF1}"/>
    <cellStyle name="Normal 175 3 13 2 2 4 2" xfId="31480" xr:uid="{27F9A09D-1D77-42D1-B815-69127281991F}"/>
    <cellStyle name="Normal 175 3 13 2 2 5" xfId="26311" xr:uid="{22D523FB-7C8C-403A-BBEC-F503C813B8A0}"/>
    <cellStyle name="Normal 175 3 13 2 3" xfId="3427" xr:uid="{8CAB4B56-D2F2-4006-83B4-36B78AE259E2}"/>
    <cellStyle name="Normal 175 3 13 2 3 2" xfId="21134" xr:uid="{276486B6-B689-4DC8-A554-7027332069C9}"/>
    <cellStyle name="Normal 175 3 13 2 3 2 2" xfId="31483" xr:uid="{87BC06D9-B09D-4BFE-8EFC-AF532DCB815E}"/>
    <cellStyle name="Normal 175 3 13 2 3 3" xfId="26314" xr:uid="{4B9305C8-E282-4CD7-8EE7-89A26D27C283}"/>
    <cellStyle name="Normal 175 3 13 2 4" xfId="3428" xr:uid="{ADCAA017-25A3-43D2-9644-316E94DB0F1E}"/>
    <cellStyle name="Normal 175 3 13 2 4 2" xfId="21135" xr:uid="{B37AF79B-9EB4-4A95-B74E-D380C5B885DF}"/>
    <cellStyle name="Normal 175 3 13 2 4 2 2" xfId="31484" xr:uid="{865E95F4-2E60-49C1-8671-0F184B1C91D9}"/>
    <cellStyle name="Normal 175 3 13 2 4 3" xfId="26315" xr:uid="{4E833B09-BAC1-4BBF-8FC2-B870822B2066}"/>
    <cellStyle name="Normal 175 3 13 2 5" xfId="21130" xr:uid="{24AF8D43-BA15-413D-A812-A1D5565FD157}"/>
    <cellStyle name="Normal 175 3 13 2 5 2" xfId="31479" xr:uid="{A181A876-3D8B-4CF3-B2DC-A9A02DD8A6FF}"/>
    <cellStyle name="Normal 175 3 13 2 6" xfId="26310" xr:uid="{EE8A31DE-9558-4A34-B90D-0017090ECC0B}"/>
    <cellStyle name="Normal 175 3 13 3" xfId="3429" xr:uid="{78CE2940-48E5-4C0C-B835-FA4C25BA3468}"/>
    <cellStyle name="Normal 175 3 13 3 2" xfId="3430" xr:uid="{66EC02A0-B375-4FC3-B727-6C62A0974E75}"/>
    <cellStyle name="Normal 175 3 13 3 2 2" xfId="21137" xr:uid="{ED49FE22-D147-4C2F-9E86-03BE3F49BD27}"/>
    <cellStyle name="Normal 175 3 13 3 2 2 2" xfId="31486" xr:uid="{DDF69F26-7CF2-4C20-9F3C-21599147FF0A}"/>
    <cellStyle name="Normal 175 3 13 3 2 3" xfId="26317" xr:uid="{C660C792-40CA-4B24-B277-0AC1EB4AB20E}"/>
    <cellStyle name="Normal 175 3 13 3 3" xfId="3431" xr:uid="{A99348C3-7B63-4337-A3BA-E428205B4FFA}"/>
    <cellStyle name="Normal 175 3 13 3 3 2" xfId="21138" xr:uid="{79249BFA-328D-4152-B115-8E70F11560E3}"/>
    <cellStyle name="Normal 175 3 13 3 3 2 2" xfId="31487" xr:uid="{C22770D9-EF8B-4CF6-AD17-C470A75E9302}"/>
    <cellStyle name="Normal 175 3 13 3 3 3" xfId="26318" xr:uid="{F5402E38-8484-470E-A4C7-D97428A8D717}"/>
    <cellStyle name="Normal 175 3 13 3 4" xfId="21136" xr:uid="{5DBBB22D-A6A0-4E82-8404-93AFAE113533}"/>
    <cellStyle name="Normal 175 3 13 3 4 2" xfId="31485" xr:uid="{FA66C300-3EF2-4E86-86FA-2F69DAE5EFF0}"/>
    <cellStyle name="Normal 175 3 13 3 5" xfId="26316" xr:uid="{EC82B916-DD59-4053-B4B3-2B826E242202}"/>
    <cellStyle name="Normal 175 3 13 4" xfId="3432" xr:uid="{78584ED7-4280-4648-9B3A-AE3ED595A274}"/>
    <cellStyle name="Normal 175 3 13 4 2" xfId="21139" xr:uid="{D21AC244-36D1-4ED3-A486-8B9A3970FDFE}"/>
    <cellStyle name="Normal 175 3 13 4 2 2" xfId="31488" xr:uid="{D8D4478C-F958-4471-8AAD-050EC230C008}"/>
    <cellStyle name="Normal 175 3 13 4 3" xfId="26319" xr:uid="{1050D79E-E941-4C48-8508-94812AE71B61}"/>
    <cellStyle name="Normal 175 3 13 5" xfId="3433" xr:uid="{384A0B16-C075-4224-885E-C8CE963B3A1D}"/>
    <cellStyle name="Normal 175 3 13 5 2" xfId="21140" xr:uid="{E3587F6C-1FD5-4968-AD00-A42488B19B47}"/>
    <cellStyle name="Normal 175 3 13 5 2 2" xfId="31489" xr:uid="{8E640005-B2DF-481C-A292-AF72B2C26A08}"/>
    <cellStyle name="Normal 175 3 13 5 3" xfId="26320" xr:uid="{6EA4BEB4-8B61-4B09-953F-C56575892AD0}"/>
    <cellStyle name="Normal 175 3 13 6" xfId="21129" xr:uid="{1CB95ABC-18AC-496A-BBF3-02F22A42B605}"/>
    <cellStyle name="Normal 175 3 13 6 2" xfId="31478" xr:uid="{8A3A0C76-9451-4D67-8ECB-87574058E02B}"/>
    <cellStyle name="Normal 175 3 13 7" xfId="26309" xr:uid="{E99B0712-11FD-4287-94A0-0B9A09124788}"/>
    <cellStyle name="Normal 175 3 14" xfId="3434" xr:uid="{AA104F94-D60C-4E2D-A377-A04D260AB565}"/>
    <cellStyle name="Normal 175 3 14 2" xfId="3435" xr:uid="{CFFEA82C-47C5-4EB2-928E-D1109921EF5E}"/>
    <cellStyle name="Normal 175 3 14 2 2" xfId="3436" xr:uid="{A685A5CB-06DA-49B4-BBB2-81722F286518}"/>
    <cellStyle name="Normal 175 3 14 2 2 2" xfId="3437" xr:uid="{28090BC5-C484-427D-84B8-AB0BF4144D93}"/>
    <cellStyle name="Normal 175 3 14 2 2 2 2" xfId="21144" xr:uid="{825D5E6E-3399-4991-8764-BE8623C63436}"/>
    <cellStyle name="Normal 175 3 14 2 2 2 2 2" xfId="31493" xr:uid="{41944EFE-DDC6-41E3-8E3F-15E452EE3CFD}"/>
    <cellStyle name="Normal 175 3 14 2 2 2 3" xfId="26324" xr:uid="{671A4ACD-5EDA-45CF-AE63-ABCBE091B6F0}"/>
    <cellStyle name="Normal 175 3 14 2 2 3" xfId="3438" xr:uid="{373A91CD-8A40-4973-ABE3-89D78CEC9F56}"/>
    <cellStyle name="Normal 175 3 14 2 2 3 2" xfId="21145" xr:uid="{D680439A-8C46-45B0-9E6E-9C6A18E38CA1}"/>
    <cellStyle name="Normal 175 3 14 2 2 3 2 2" xfId="31494" xr:uid="{CF764479-78F7-4034-89D6-4A8C058E74AE}"/>
    <cellStyle name="Normal 175 3 14 2 2 3 3" xfId="26325" xr:uid="{B41AC4E8-D184-4603-9FE2-484C78DF9034}"/>
    <cellStyle name="Normal 175 3 14 2 2 4" xfId="21143" xr:uid="{F58D3410-D7AF-4E35-A8D2-2A002DD28AF5}"/>
    <cellStyle name="Normal 175 3 14 2 2 4 2" xfId="31492" xr:uid="{84847B74-38BF-409F-A960-093F2FA97A85}"/>
    <cellStyle name="Normal 175 3 14 2 2 5" xfId="26323" xr:uid="{029F1C5F-71FE-423A-9FE9-D3636AD16E0B}"/>
    <cellStyle name="Normal 175 3 14 2 3" xfId="3439" xr:uid="{ECDAF0D6-98DE-4AE4-95AE-056100C9ECD0}"/>
    <cellStyle name="Normal 175 3 14 2 3 2" xfId="21146" xr:uid="{F83EE628-D00D-4015-84C1-08911CC7FC6F}"/>
    <cellStyle name="Normal 175 3 14 2 3 2 2" xfId="31495" xr:uid="{2728BB3D-F937-44E7-BBE0-B619ABA2C2AD}"/>
    <cellStyle name="Normal 175 3 14 2 3 3" xfId="26326" xr:uid="{6E8A8D8F-E7F1-4C9A-A359-810EE360F7A2}"/>
    <cellStyle name="Normal 175 3 14 2 4" xfId="3440" xr:uid="{A31A291C-F9FD-4558-97F8-5BE34A2F7DA2}"/>
    <cellStyle name="Normal 175 3 14 2 4 2" xfId="21147" xr:uid="{F75A025B-02C8-452B-8B16-4B152FC494E8}"/>
    <cellStyle name="Normal 175 3 14 2 4 2 2" xfId="31496" xr:uid="{18F463EA-EE29-4C16-8F50-9BC7CB27AF8E}"/>
    <cellStyle name="Normal 175 3 14 2 4 3" xfId="26327" xr:uid="{56F2C579-D11C-4713-BCCA-F21FB76EA373}"/>
    <cellStyle name="Normal 175 3 14 2 5" xfId="21142" xr:uid="{99353158-C700-44C5-866A-BE1F2046CF1D}"/>
    <cellStyle name="Normal 175 3 14 2 5 2" xfId="31491" xr:uid="{0B203C10-5AD9-42FD-8EB0-4B0A922F434F}"/>
    <cellStyle name="Normal 175 3 14 2 6" xfId="26322" xr:uid="{86D7EC99-3A3C-40AF-8066-28301E980090}"/>
    <cellStyle name="Normal 175 3 14 3" xfId="3441" xr:uid="{F7651C08-B007-48E9-A8A3-0B5E65CA5934}"/>
    <cellStyle name="Normal 175 3 14 3 2" xfId="3442" xr:uid="{981733D4-8B3D-466C-BDEA-926048946BB3}"/>
    <cellStyle name="Normal 175 3 14 3 2 2" xfId="21149" xr:uid="{B21F1FEF-BEDA-40CB-84E0-7C7833B7007D}"/>
    <cellStyle name="Normal 175 3 14 3 2 2 2" xfId="31498" xr:uid="{3313233F-180F-4629-A6C3-6C496809906C}"/>
    <cellStyle name="Normal 175 3 14 3 2 3" xfId="26329" xr:uid="{D046E0B7-D2F3-44A8-A021-BEE8369B76ED}"/>
    <cellStyle name="Normal 175 3 14 3 3" xfId="3443" xr:uid="{14833705-5AE9-45B4-8843-756163B73BDE}"/>
    <cellStyle name="Normal 175 3 14 3 3 2" xfId="21150" xr:uid="{1C1EB458-F5B1-465F-AC4E-4F65C422D3EB}"/>
    <cellStyle name="Normal 175 3 14 3 3 2 2" xfId="31499" xr:uid="{B9E29D77-5FCC-45F0-A179-91FA06560F24}"/>
    <cellStyle name="Normal 175 3 14 3 3 3" xfId="26330" xr:uid="{C428255F-C40B-4623-80BA-1E90C62E54E3}"/>
    <cellStyle name="Normal 175 3 14 3 4" xfId="21148" xr:uid="{9E898818-C1DC-4788-882C-080B1528EB45}"/>
    <cellStyle name="Normal 175 3 14 3 4 2" xfId="31497" xr:uid="{6394B8AD-11AA-4FC3-9544-46C916A7599C}"/>
    <cellStyle name="Normal 175 3 14 3 5" xfId="26328" xr:uid="{E11E7C00-2E5F-40AC-9F06-BA6F3B88906B}"/>
    <cellStyle name="Normal 175 3 14 4" xfId="3444" xr:uid="{2A602736-DEC9-4AF3-8755-38B1A444770F}"/>
    <cellStyle name="Normal 175 3 14 4 2" xfId="21151" xr:uid="{3334946B-E59F-4421-8247-852044DDB659}"/>
    <cellStyle name="Normal 175 3 14 4 2 2" xfId="31500" xr:uid="{34D147E2-81C8-4FDB-BC68-381AB381CF8D}"/>
    <cellStyle name="Normal 175 3 14 4 3" xfId="26331" xr:uid="{62307DD7-EE02-4948-A800-87AC7B2EC01E}"/>
    <cellStyle name="Normal 175 3 14 5" xfId="3445" xr:uid="{52792DA4-57C6-480F-9C1D-3A1167DD570E}"/>
    <cellStyle name="Normal 175 3 14 5 2" xfId="21152" xr:uid="{740285DC-0D4B-4CBA-9D55-50DC04BC13FF}"/>
    <cellStyle name="Normal 175 3 14 5 2 2" xfId="31501" xr:uid="{8E15A484-E7A3-4993-BBE8-B9D71B90A67A}"/>
    <cellStyle name="Normal 175 3 14 5 3" xfId="26332" xr:uid="{8C079D7D-4B7A-4AAB-BD98-1AE68BCC2122}"/>
    <cellStyle name="Normal 175 3 14 6" xfId="21141" xr:uid="{2469E026-BF0B-45E3-BA98-E94E80252957}"/>
    <cellStyle name="Normal 175 3 14 6 2" xfId="31490" xr:uid="{9AABEDCF-E3C2-4364-A656-15AC4C06BFAD}"/>
    <cellStyle name="Normal 175 3 14 7" xfId="26321" xr:uid="{ED7BD9E2-F7E9-4C6A-A1ED-ADAF34A40DCF}"/>
    <cellStyle name="Normal 175 3 15" xfId="3446" xr:uid="{5326125F-2EE6-438B-9519-9DA44DE0AD7D}"/>
    <cellStyle name="Normal 175 3 15 2" xfId="3447" xr:uid="{E9964763-3A75-492C-95BC-C8CCAF781CAF}"/>
    <cellStyle name="Normal 175 3 15 2 2" xfId="3448" xr:uid="{F21E03D1-848E-442F-822D-4D054007F740}"/>
    <cellStyle name="Normal 175 3 15 2 2 2" xfId="3449" xr:uid="{724B5F59-C831-4756-817A-E4A46887C362}"/>
    <cellStyle name="Normal 175 3 15 2 2 2 2" xfId="21156" xr:uid="{00483E38-8A60-481B-A594-C1D95278A6BA}"/>
    <cellStyle name="Normal 175 3 15 2 2 2 2 2" xfId="31505" xr:uid="{D721A941-A337-43B3-812E-1DEFF3E0EE13}"/>
    <cellStyle name="Normal 175 3 15 2 2 2 3" xfId="26336" xr:uid="{338CF341-B8B4-4631-8BA5-A218C0BF975E}"/>
    <cellStyle name="Normal 175 3 15 2 2 3" xfId="3450" xr:uid="{4D0CE47E-99A2-4FA9-A78C-FA5B57620307}"/>
    <cellStyle name="Normal 175 3 15 2 2 3 2" xfId="21157" xr:uid="{4BC9CF08-F17D-488E-A721-7CD66A2655F9}"/>
    <cellStyle name="Normal 175 3 15 2 2 3 2 2" xfId="31506" xr:uid="{D7E550F2-FB8B-49BB-B525-E7FF59E9A36E}"/>
    <cellStyle name="Normal 175 3 15 2 2 3 3" xfId="26337" xr:uid="{8569ACA4-D081-4917-ACD0-8E0D38B15112}"/>
    <cellStyle name="Normal 175 3 15 2 2 4" xfId="21155" xr:uid="{48F8A201-4317-4195-832B-F337AF540DB5}"/>
    <cellStyle name="Normal 175 3 15 2 2 4 2" xfId="31504" xr:uid="{9756BDC4-DB9D-47B3-BFC8-53D3D81AB3F5}"/>
    <cellStyle name="Normal 175 3 15 2 2 5" xfId="26335" xr:uid="{BB805977-5085-4553-B3A4-6CF0AFFAF244}"/>
    <cellStyle name="Normal 175 3 15 2 3" xfId="3451" xr:uid="{1AA3BCAC-E026-4B69-B12C-E81C765317CE}"/>
    <cellStyle name="Normal 175 3 15 2 3 2" xfId="21158" xr:uid="{2F6D9937-5E4D-473C-8A2C-D09BC01CEF8D}"/>
    <cellStyle name="Normal 175 3 15 2 3 2 2" xfId="31507" xr:uid="{1EE0D13A-7F8B-4268-A0F8-F00A24A450E9}"/>
    <cellStyle name="Normal 175 3 15 2 3 3" xfId="26338" xr:uid="{55CF8CCE-285B-4A34-BF05-F3F332F7DBD3}"/>
    <cellStyle name="Normal 175 3 15 2 4" xfId="3452" xr:uid="{EAA10EFB-8D16-4D28-BC96-2B34C2C146A7}"/>
    <cellStyle name="Normal 175 3 15 2 4 2" xfId="21159" xr:uid="{181E4EF6-DFBA-493A-AE7D-6C207F7E66E0}"/>
    <cellStyle name="Normal 175 3 15 2 4 2 2" xfId="31508" xr:uid="{9A81802F-3800-4502-B49A-1485F4DA92C7}"/>
    <cellStyle name="Normal 175 3 15 2 4 3" xfId="26339" xr:uid="{B6D5FD05-CCCA-4E6C-B75F-133C86C38E72}"/>
    <cellStyle name="Normal 175 3 15 2 5" xfId="21154" xr:uid="{27121B00-CC88-4CF3-8FFE-E895F7DFEF3D}"/>
    <cellStyle name="Normal 175 3 15 2 5 2" xfId="31503" xr:uid="{34222751-F6C7-4107-B153-C5B869A64A10}"/>
    <cellStyle name="Normal 175 3 15 2 6" xfId="26334" xr:uid="{C971BE35-5569-4F99-BAD4-3B66EC7813BD}"/>
    <cellStyle name="Normal 175 3 15 3" xfId="3453" xr:uid="{1306BDC9-7B5E-4319-B34E-EB0043322AC2}"/>
    <cellStyle name="Normal 175 3 15 3 2" xfId="3454" xr:uid="{89A1E56A-672E-403A-BCE9-3BA0D86E8A43}"/>
    <cellStyle name="Normal 175 3 15 3 2 2" xfId="21161" xr:uid="{0C177ACA-333D-4369-8EA2-5160729917A2}"/>
    <cellStyle name="Normal 175 3 15 3 2 2 2" xfId="31510" xr:uid="{27FAF7FE-88C1-4ED9-BCD0-D1FD73B925F8}"/>
    <cellStyle name="Normal 175 3 15 3 2 3" xfId="26341" xr:uid="{7BFB7182-74DA-4C67-919B-5E126A9CF2A2}"/>
    <cellStyle name="Normal 175 3 15 3 3" xfId="3455" xr:uid="{74CE60D1-C520-4414-8525-D72B5C35B4B5}"/>
    <cellStyle name="Normal 175 3 15 3 3 2" xfId="21162" xr:uid="{4CADCBA0-BF14-48D6-8D9A-C6703DDEFD64}"/>
    <cellStyle name="Normal 175 3 15 3 3 2 2" xfId="31511" xr:uid="{A042D43C-25BF-4B80-9C12-D254BA170AA4}"/>
    <cellStyle name="Normal 175 3 15 3 3 3" xfId="26342" xr:uid="{532704F0-E368-44BB-9699-0868C35CE4AF}"/>
    <cellStyle name="Normal 175 3 15 3 4" xfId="21160" xr:uid="{3DC16334-D338-47D4-AC05-82BC73E26972}"/>
    <cellStyle name="Normal 175 3 15 3 4 2" xfId="31509" xr:uid="{7C22CDE7-6837-4448-B306-776CA34EBE42}"/>
    <cellStyle name="Normal 175 3 15 3 5" xfId="26340" xr:uid="{E48978E0-102B-42AA-AD19-E56B96761A9F}"/>
    <cellStyle name="Normal 175 3 15 4" xfId="3456" xr:uid="{D4EE3F0F-A449-4FB9-9A5A-98882E6E1D0B}"/>
    <cellStyle name="Normal 175 3 15 4 2" xfId="21163" xr:uid="{4137A861-F679-4398-AD22-42A21FE55E0C}"/>
    <cellStyle name="Normal 175 3 15 4 2 2" xfId="31512" xr:uid="{BAE0EC4A-F5F6-421F-A15B-6E884E7B4BC6}"/>
    <cellStyle name="Normal 175 3 15 4 3" xfId="26343" xr:uid="{F8FF317C-E701-430B-91B4-841D3DFA3A27}"/>
    <cellStyle name="Normal 175 3 15 5" xfId="3457" xr:uid="{B98D7813-428E-4B64-AF65-D5F75FC52E2E}"/>
    <cellStyle name="Normal 175 3 15 5 2" xfId="21164" xr:uid="{9A2CB128-F892-488C-B1B9-92254BDE16C8}"/>
    <cellStyle name="Normal 175 3 15 5 2 2" xfId="31513" xr:uid="{58765437-CF56-480D-8A3A-B5E4CB09FD11}"/>
    <cellStyle name="Normal 175 3 15 5 3" xfId="26344" xr:uid="{49668CEA-1A5D-4C30-A432-E23624311C30}"/>
    <cellStyle name="Normal 175 3 15 6" xfId="21153" xr:uid="{6F0BADB3-EFB3-45D1-8DEF-E3F7C0876639}"/>
    <cellStyle name="Normal 175 3 15 6 2" xfId="31502" xr:uid="{5B138F6C-69A5-47FD-9B52-3D710D014271}"/>
    <cellStyle name="Normal 175 3 15 7" xfId="26333" xr:uid="{9500DC6D-B38D-48A3-9E3C-E0223FE8B8C5}"/>
    <cellStyle name="Normal 175 3 16" xfId="3458" xr:uid="{0D575457-99A0-4559-8EAC-FA26EEAA2698}"/>
    <cellStyle name="Normal 175 3 16 2" xfId="3459" xr:uid="{A5A504B8-91DC-4448-8978-059C30D19BB7}"/>
    <cellStyle name="Normal 175 3 16 2 2" xfId="3460" xr:uid="{6BF2B8FF-093C-4DD3-92B1-3C7761AFED06}"/>
    <cellStyle name="Normal 175 3 16 2 2 2" xfId="3461" xr:uid="{B1249BC4-D864-47A0-8E53-77888D6A9C4B}"/>
    <cellStyle name="Normal 175 3 16 2 2 2 2" xfId="21168" xr:uid="{3B63BBFD-7C10-4C83-A7BB-ACC18006BCA7}"/>
    <cellStyle name="Normal 175 3 16 2 2 2 2 2" xfId="31517" xr:uid="{07B0E9AF-C9E6-418B-A84E-11BB5D252726}"/>
    <cellStyle name="Normal 175 3 16 2 2 2 3" xfId="26348" xr:uid="{66914154-D1A1-44C2-B1BD-35061C9B8A71}"/>
    <cellStyle name="Normal 175 3 16 2 2 3" xfId="3462" xr:uid="{51EAB940-538E-4A57-8F41-6E476751D3BC}"/>
    <cellStyle name="Normal 175 3 16 2 2 3 2" xfId="21169" xr:uid="{E42D9F64-2B3D-4C7E-A937-328A1E534136}"/>
    <cellStyle name="Normal 175 3 16 2 2 3 2 2" xfId="31518" xr:uid="{B6B36B4B-447E-47CD-A371-A3253F8E9572}"/>
    <cellStyle name="Normal 175 3 16 2 2 3 3" xfId="26349" xr:uid="{22BD4031-F61B-451C-8C2C-AAEE746A7758}"/>
    <cellStyle name="Normal 175 3 16 2 2 4" xfId="21167" xr:uid="{3C0A9160-43E2-47F1-9FD4-BA5068B8D0FF}"/>
    <cellStyle name="Normal 175 3 16 2 2 4 2" xfId="31516" xr:uid="{020C3D9E-E103-4657-BB9D-D5902899F2B3}"/>
    <cellStyle name="Normal 175 3 16 2 2 5" xfId="26347" xr:uid="{69098721-3884-4B49-9772-766ECEB907E7}"/>
    <cellStyle name="Normal 175 3 16 2 3" xfId="3463" xr:uid="{9C9B205C-CDB0-4A11-8430-2815444EF0C4}"/>
    <cellStyle name="Normal 175 3 16 2 3 2" xfId="21170" xr:uid="{F1C0351C-B718-4777-B67C-D7429A15B159}"/>
    <cellStyle name="Normal 175 3 16 2 3 2 2" xfId="31519" xr:uid="{121D283C-FD47-4DB2-BC52-FC7AEF49F2BE}"/>
    <cellStyle name="Normal 175 3 16 2 3 3" xfId="26350" xr:uid="{116258D5-94A1-4309-9634-93C540E05F0F}"/>
    <cellStyle name="Normal 175 3 16 2 4" xfId="3464" xr:uid="{8745F25C-2576-498E-B7E2-0266A87E757C}"/>
    <cellStyle name="Normal 175 3 16 2 4 2" xfId="21171" xr:uid="{C22189A5-E90C-4436-B6B8-7D1123A4AEC8}"/>
    <cellStyle name="Normal 175 3 16 2 4 2 2" xfId="31520" xr:uid="{AE9B0282-0CCC-4B05-A412-6CBA1494A7A1}"/>
    <cellStyle name="Normal 175 3 16 2 4 3" xfId="26351" xr:uid="{2A4D90DA-A665-4139-B06E-1C7079452258}"/>
    <cellStyle name="Normal 175 3 16 2 5" xfId="21166" xr:uid="{E3529C7D-22CA-4401-838D-16B5ED25EB70}"/>
    <cellStyle name="Normal 175 3 16 2 5 2" xfId="31515" xr:uid="{C71E7987-EC02-4F9E-8AF3-B864496D294A}"/>
    <cellStyle name="Normal 175 3 16 2 6" xfId="26346" xr:uid="{6F06505B-2B1C-4595-8CEC-2B726DFBA9A9}"/>
    <cellStyle name="Normal 175 3 16 3" xfId="3465" xr:uid="{8F5F1047-96CF-4BAA-ABBA-BFE224CBA35E}"/>
    <cellStyle name="Normal 175 3 16 3 2" xfId="3466" xr:uid="{49EA6602-0A2B-424F-B8BF-8AD25BDCB94B}"/>
    <cellStyle name="Normal 175 3 16 3 2 2" xfId="21173" xr:uid="{50F52DDE-925C-4B85-A3D0-EC4C937048B7}"/>
    <cellStyle name="Normal 175 3 16 3 2 2 2" xfId="31522" xr:uid="{CF767B52-3470-4F59-8184-B6B8EECA865E}"/>
    <cellStyle name="Normal 175 3 16 3 2 3" xfId="26353" xr:uid="{2F4C71A6-3DB8-4E19-B9B4-9A19B3CF6B9E}"/>
    <cellStyle name="Normal 175 3 16 3 3" xfId="3467" xr:uid="{399BF89C-47AC-4E44-A545-F23BECBA3FDC}"/>
    <cellStyle name="Normal 175 3 16 3 3 2" xfId="21174" xr:uid="{B73EDC54-46B6-4CFB-8470-BEBE6C8C54B6}"/>
    <cellStyle name="Normal 175 3 16 3 3 2 2" xfId="31523" xr:uid="{F047C9F1-D408-4F92-8A68-914DE43D1DDA}"/>
    <cellStyle name="Normal 175 3 16 3 3 3" xfId="26354" xr:uid="{3C86A403-9774-4612-9F37-9CA5FFF7B4A5}"/>
    <cellStyle name="Normal 175 3 16 3 4" xfId="21172" xr:uid="{36E9FEC3-8AFB-41EF-9536-71C0BA12E52F}"/>
    <cellStyle name="Normal 175 3 16 3 4 2" xfId="31521" xr:uid="{86B6F1C5-33BD-4733-B44B-6FE9B610EC4D}"/>
    <cellStyle name="Normal 175 3 16 3 5" xfId="26352" xr:uid="{66976256-AB4D-4505-9F5D-0876403C9051}"/>
    <cellStyle name="Normal 175 3 16 4" xfId="3468" xr:uid="{5B24EE6E-0C25-4310-9667-1D3A86CADAA7}"/>
    <cellStyle name="Normal 175 3 16 4 2" xfId="21175" xr:uid="{CD9B81D9-076B-419C-95B8-DC63188B2804}"/>
    <cellStyle name="Normal 175 3 16 4 2 2" xfId="31524" xr:uid="{CBB306FB-5414-48F4-8EA3-4C5195F5E850}"/>
    <cellStyle name="Normal 175 3 16 4 3" xfId="26355" xr:uid="{8A0E6CAE-82A2-4E41-A88D-AEB11E696CF6}"/>
    <cellStyle name="Normal 175 3 16 5" xfId="3469" xr:uid="{018CFF0E-B13B-4441-A0D6-72F282A7DD0B}"/>
    <cellStyle name="Normal 175 3 16 5 2" xfId="21176" xr:uid="{C9077CB5-1052-4CBB-B9AD-0D9065CF41F5}"/>
    <cellStyle name="Normal 175 3 16 5 2 2" xfId="31525" xr:uid="{A56E9955-B8D4-4313-B56D-1ACA9683608F}"/>
    <cellStyle name="Normal 175 3 16 5 3" xfId="26356" xr:uid="{BC84B425-AD97-4858-9F8E-25593063EF35}"/>
    <cellStyle name="Normal 175 3 16 6" xfId="21165" xr:uid="{88F7F658-39CA-4400-8FEC-AE7327859943}"/>
    <cellStyle name="Normal 175 3 16 6 2" xfId="31514" xr:uid="{5ED5CD9A-140D-4B6C-A5CA-75AEC66D1D20}"/>
    <cellStyle name="Normal 175 3 16 7" xfId="26345" xr:uid="{11E4B585-7D97-4306-8992-24519CA073AA}"/>
    <cellStyle name="Normal 175 3 17" xfId="3470" xr:uid="{DF747895-6DBD-4805-8AAE-C8974D4791E3}"/>
    <cellStyle name="Normal 175 3 17 2" xfId="3471" xr:uid="{9A392F5D-95CA-44D1-B955-7F2889A53DCD}"/>
    <cellStyle name="Normal 175 3 17 2 2" xfId="3472" xr:uid="{240869E1-D907-4445-B192-8BD938784B95}"/>
    <cellStyle name="Normal 175 3 17 2 2 2" xfId="3473" xr:uid="{D790A0B7-8A3E-4C7C-8B56-46AD357E65E2}"/>
    <cellStyle name="Normal 175 3 17 2 2 2 2" xfId="21180" xr:uid="{7A282165-70D6-4F33-8EF1-767813372C1D}"/>
    <cellStyle name="Normal 175 3 17 2 2 2 2 2" xfId="31529" xr:uid="{5968DDBB-7DE3-4A73-8B79-569D98286A24}"/>
    <cellStyle name="Normal 175 3 17 2 2 2 3" xfId="26360" xr:uid="{F6DD610E-D475-4E6F-82B5-E9F97686D44C}"/>
    <cellStyle name="Normal 175 3 17 2 2 3" xfId="3474" xr:uid="{4EC12BC5-19FF-4651-8AFA-39B5B8DBB292}"/>
    <cellStyle name="Normal 175 3 17 2 2 3 2" xfId="21181" xr:uid="{12479511-C08C-48AA-9953-53698767A11F}"/>
    <cellStyle name="Normal 175 3 17 2 2 3 2 2" xfId="31530" xr:uid="{C3E2EA07-5644-4BEC-BDE3-3DC5FC74A43C}"/>
    <cellStyle name="Normal 175 3 17 2 2 3 3" xfId="26361" xr:uid="{26FBE957-AF9C-47B4-B0E2-EB34510F698E}"/>
    <cellStyle name="Normal 175 3 17 2 2 4" xfId="21179" xr:uid="{02D314FA-B345-46CF-8A84-AD04525177A7}"/>
    <cellStyle name="Normal 175 3 17 2 2 4 2" xfId="31528" xr:uid="{F90D4CB1-E380-462F-9D8F-8C6525C6F324}"/>
    <cellStyle name="Normal 175 3 17 2 2 5" xfId="26359" xr:uid="{47775793-BD89-4EB0-B1C5-06B22F6D15F2}"/>
    <cellStyle name="Normal 175 3 17 2 3" xfId="3475" xr:uid="{54056ED1-8374-447B-AB3B-609CE8B8E7C4}"/>
    <cellStyle name="Normal 175 3 17 2 3 2" xfId="21182" xr:uid="{36098698-ACFA-4EDE-A4B5-128B546F75F1}"/>
    <cellStyle name="Normal 175 3 17 2 3 2 2" xfId="31531" xr:uid="{2AE9AD0F-21FE-415E-A386-32BF486E2283}"/>
    <cellStyle name="Normal 175 3 17 2 3 3" xfId="26362" xr:uid="{B3DB224A-9B27-478A-8F98-77F1637A1163}"/>
    <cellStyle name="Normal 175 3 17 2 4" xfId="3476" xr:uid="{8D92D5CB-A675-459D-9D05-B8732CEE37DF}"/>
    <cellStyle name="Normal 175 3 17 2 4 2" xfId="21183" xr:uid="{30C4284C-E8CC-4F97-A56B-83021B389B4D}"/>
    <cellStyle name="Normal 175 3 17 2 4 2 2" xfId="31532" xr:uid="{C1B3BC70-4E28-4697-B591-813D2A2AB360}"/>
    <cellStyle name="Normal 175 3 17 2 4 3" xfId="26363" xr:uid="{D0091AFF-E6DF-4AF2-AE7D-D0128FC1C9DB}"/>
    <cellStyle name="Normal 175 3 17 2 5" xfId="21178" xr:uid="{7292EE06-E11C-4CC2-9F2C-56223CABD452}"/>
    <cellStyle name="Normal 175 3 17 2 5 2" xfId="31527" xr:uid="{225A94E5-901B-44A0-A467-FAC4EEB35DD6}"/>
    <cellStyle name="Normal 175 3 17 2 6" xfId="26358" xr:uid="{0603C80D-0E24-416C-AC07-DF34D3195829}"/>
    <cellStyle name="Normal 175 3 17 3" xfId="3477" xr:uid="{F3EF7064-CE57-4630-BD4E-67767E54498A}"/>
    <cellStyle name="Normal 175 3 17 3 2" xfId="3478" xr:uid="{317964EF-5E68-4940-9C56-33F5F039422B}"/>
    <cellStyle name="Normal 175 3 17 3 2 2" xfId="21185" xr:uid="{F6FFAD27-82BD-42D5-8D09-B0AA7F6C2188}"/>
    <cellStyle name="Normal 175 3 17 3 2 2 2" xfId="31534" xr:uid="{D037AB3E-BD2D-47C1-A0AE-198699A7F232}"/>
    <cellStyle name="Normal 175 3 17 3 2 3" xfId="26365" xr:uid="{E2BD910A-D56D-4A99-A346-ED9FC837F966}"/>
    <cellStyle name="Normal 175 3 17 3 3" xfId="3479" xr:uid="{29147928-44A9-4A2E-A53D-007258A8C498}"/>
    <cellStyle name="Normal 175 3 17 3 3 2" xfId="21186" xr:uid="{864E18B3-F53A-4F1F-90D8-5D01B41619CF}"/>
    <cellStyle name="Normal 175 3 17 3 3 2 2" xfId="31535" xr:uid="{A1810FCB-5F2B-4316-911B-10B48E5A0C8F}"/>
    <cellStyle name="Normal 175 3 17 3 3 3" xfId="26366" xr:uid="{BAF73722-D0D5-4B3C-A17D-10F6AFD1959E}"/>
    <cellStyle name="Normal 175 3 17 3 4" xfId="21184" xr:uid="{C20B3FC6-68D7-4335-B77E-E87A0EA0ED3E}"/>
    <cellStyle name="Normal 175 3 17 3 4 2" xfId="31533" xr:uid="{EBF2C676-BD86-4CA7-BDFF-F404AD09E621}"/>
    <cellStyle name="Normal 175 3 17 3 5" xfId="26364" xr:uid="{32C4F6E3-FEB9-4BDE-9533-805CB9BC6912}"/>
    <cellStyle name="Normal 175 3 17 4" xfId="3480" xr:uid="{A820C0B1-082A-4DB7-AC97-E4F3C6C839A9}"/>
    <cellStyle name="Normal 175 3 17 4 2" xfId="21187" xr:uid="{F2B34DE6-FDB1-4D43-B9DC-FB275F646EDB}"/>
    <cellStyle name="Normal 175 3 17 4 2 2" xfId="31536" xr:uid="{2DA056F7-B216-4201-BDD1-BE3F7B405B8E}"/>
    <cellStyle name="Normal 175 3 17 4 3" xfId="26367" xr:uid="{2AEA7B40-C3BF-4F0A-B85C-E946243EF67B}"/>
    <cellStyle name="Normal 175 3 17 5" xfId="3481" xr:uid="{0A256184-310E-4430-87F3-4622E082A6EE}"/>
    <cellStyle name="Normal 175 3 17 5 2" xfId="21188" xr:uid="{3DC9E83B-428E-4ACE-9F84-2FA666687AF0}"/>
    <cellStyle name="Normal 175 3 17 5 2 2" xfId="31537" xr:uid="{3069A6ED-756D-4838-BE6B-805664D18BFD}"/>
    <cellStyle name="Normal 175 3 17 5 3" xfId="26368" xr:uid="{A1BA744F-D3E8-46F2-A335-C7D558A241B7}"/>
    <cellStyle name="Normal 175 3 17 6" xfId="21177" xr:uid="{FCC2DDEC-0EFB-407A-A530-A725A851F444}"/>
    <cellStyle name="Normal 175 3 17 6 2" xfId="31526" xr:uid="{783DB0B5-A7D0-4554-9FC4-0C6DB231B891}"/>
    <cellStyle name="Normal 175 3 17 7" xfId="26357" xr:uid="{6C84C527-65FF-44EF-85A2-6B6BE2613BB0}"/>
    <cellStyle name="Normal 175 3 18" xfId="3482" xr:uid="{1F438DD6-ACE4-4586-BAA0-FA37C75CDBFB}"/>
    <cellStyle name="Normal 175 3 18 2" xfId="3483" xr:uid="{92CD751F-3E63-4D0B-BDB3-3398D5818E2E}"/>
    <cellStyle name="Normal 175 3 18 2 2" xfId="3484" xr:uid="{21530867-A5C9-4A3A-A8D6-6CCD9BE4C6E8}"/>
    <cellStyle name="Normal 175 3 18 2 2 2" xfId="3485" xr:uid="{A3111C49-2A09-4852-AA2D-8BF6DC6EE66A}"/>
    <cellStyle name="Normal 175 3 18 2 2 2 2" xfId="21192" xr:uid="{70052DAB-8CE4-47C9-ABFA-4D19810BB861}"/>
    <cellStyle name="Normal 175 3 18 2 2 2 2 2" xfId="31541" xr:uid="{93FEE3C9-249E-4CC9-ABC0-309E22330BC8}"/>
    <cellStyle name="Normal 175 3 18 2 2 2 3" xfId="26372" xr:uid="{39C91FB0-319C-4066-BE48-B28609B7EE0D}"/>
    <cellStyle name="Normal 175 3 18 2 2 3" xfId="3486" xr:uid="{EDA0C398-5D82-4D10-A0A5-37745BD73BCA}"/>
    <cellStyle name="Normal 175 3 18 2 2 3 2" xfId="21193" xr:uid="{527896BF-F0CF-4383-8231-5AC440AC2B82}"/>
    <cellStyle name="Normal 175 3 18 2 2 3 2 2" xfId="31542" xr:uid="{A238AC92-6D92-4ADA-854A-1EFDEF1AC306}"/>
    <cellStyle name="Normal 175 3 18 2 2 3 3" xfId="26373" xr:uid="{BF33D86A-BC7D-45A9-B1F1-4FEAEB6F89BB}"/>
    <cellStyle name="Normal 175 3 18 2 2 4" xfId="21191" xr:uid="{4D50F735-464B-4739-8C44-81A8ABE56BDD}"/>
    <cellStyle name="Normal 175 3 18 2 2 4 2" xfId="31540" xr:uid="{D82B58FC-EE12-4881-8C8F-F79401DE4DA4}"/>
    <cellStyle name="Normal 175 3 18 2 2 5" xfId="26371" xr:uid="{D0895C86-5181-478D-AEB5-E951361DF57B}"/>
    <cellStyle name="Normal 175 3 18 2 3" xfId="3487" xr:uid="{2A94194C-1FE9-4360-B9E1-B338C2DAE320}"/>
    <cellStyle name="Normal 175 3 18 2 3 2" xfId="21194" xr:uid="{A01CF408-ED55-44D9-932F-978854206EA2}"/>
    <cellStyle name="Normal 175 3 18 2 3 2 2" xfId="31543" xr:uid="{B2B23730-2781-4A21-AA8D-E8FF974079EF}"/>
    <cellStyle name="Normal 175 3 18 2 3 3" xfId="26374" xr:uid="{275290F8-B24C-4788-BA47-F85E0532C364}"/>
    <cellStyle name="Normal 175 3 18 2 4" xfId="3488" xr:uid="{135485C8-58D2-41B3-B009-FD08273C0EE8}"/>
    <cellStyle name="Normal 175 3 18 2 4 2" xfId="21195" xr:uid="{318B641E-FAFC-4AB4-A2DF-18657A504810}"/>
    <cellStyle name="Normal 175 3 18 2 4 2 2" xfId="31544" xr:uid="{C26C7BBA-877E-4F8A-A332-34D7A321B1C6}"/>
    <cellStyle name="Normal 175 3 18 2 4 3" xfId="26375" xr:uid="{BB2EB356-4A43-4799-BFEE-6508935426EF}"/>
    <cellStyle name="Normal 175 3 18 2 5" xfId="21190" xr:uid="{848E09C5-4CEB-47B0-B42E-01A7247AA0DF}"/>
    <cellStyle name="Normal 175 3 18 2 5 2" xfId="31539" xr:uid="{282BF58F-B434-4E70-9A67-B5A1ADF25D92}"/>
    <cellStyle name="Normal 175 3 18 2 6" xfId="26370" xr:uid="{9A7BD98A-C44E-4B80-906C-9BDB396E0C40}"/>
    <cellStyle name="Normal 175 3 18 3" xfId="3489" xr:uid="{23C0D902-E8E2-42C8-B49F-40669B1D0A38}"/>
    <cellStyle name="Normal 175 3 18 3 2" xfId="3490" xr:uid="{8A42A2CD-DD83-454B-B93E-5440DBB128D5}"/>
    <cellStyle name="Normal 175 3 18 3 2 2" xfId="21197" xr:uid="{3E49AE15-4062-4FE5-9B2A-D51F28850DCE}"/>
    <cellStyle name="Normal 175 3 18 3 2 2 2" xfId="31546" xr:uid="{904093BD-C722-4141-90CC-3FC055F1BDE3}"/>
    <cellStyle name="Normal 175 3 18 3 2 3" xfId="26377" xr:uid="{4BC5A7EA-BFCA-4F5C-B119-74B5B9C9DDFB}"/>
    <cellStyle name="Normal 175 3 18 3 3" xfId="3491" xr:uid="{6BCD62F1-7085-4157-A120-86ACFD8BA9EF}"/>
    <cellStyle name="Normal 175 3 18 3 3 2" xfId="21198" xr:uid="{DE5CB14D-C435-44A9-ABCD-101D526E780B}"/>
    <cellStyle name="Normal 175 3 18 3 3 2 2" xfId="31547" xr:uid="{30BB4650-8D54-46C8-BDA1-55724281117F}"/>
    <cellStyle name="Normal 175 3 18 3 3 3" xfId="26378" xr:uid="{F3773DFE-D986-4E63-B745-99B5289E74FD}"/>
    <cellStyle name="Normal 175 3 18 3 4" xfId="21196" xr:uid="{FE3E9E18-9CA0-4FC9-8BFE-EF6C97871C04}"/>
    <cellStyle name="Normal 175 3 18 3 4 2" xfId="31545" xr:uid="{54B5214E-507B-4E03-8FBA-11F3A70F0C3E}"/>
    <cellStyle name="Normal 175 3 18 3 5" xfId="26376" xr:uid="{94DC4699-9CDD-475E-8CAB-EBDC83CFD4D0}"/>
    <cellStyle name="Normal 175 3 18 4" xfId="3492" xr:uid="{82C87CFB-1125-4D8D-8396-3CA9357F3E7A}"/>
    <cellStyle name="Normal 175 3 18 4 2" xfId="21199" xr:uid="{4DE9701C-618B-4741-801D-0B5AC7BC0343}"/>
    <cellStyle name="Normal 175 3 18 4 2 2" xfId="31548" xr:uid="{C5DBA226-3901-487A-9B83-EC3CA9D5A956}"/>
    <cellStyle name="Normal 175 3 18 4 3" xfId="26379" xr:uid="{EFEA3487-8C42-450F-808F-CE086FE9AA7A}"/>
    <cellStyle name="Normal 175 3 18 5" xfId="3493" xr:uid="{AB69ECC3-38F3-4A6D-96CD-07447CF4D1F0}"/>
    <cellStyle name="Normal 175 3 18 5 2" xfId="21200" xr:uid="{BC3DE71D-F2F6-48A2-A420-30E771D32FF9}"/>
    <cellStyle name="Normal 175 3 18 5 2 2" xfId="31549" xr:uid="{72018F50-3C4C-4DB9-9971-71F4EAA0A746}"/>
    <cellStyle name="Normal 175 3 18 5 3" xfId="26380" xr:uid="{63587575-07FB-4D60-AC3D-5D66DF0740BD}"/>
    <cellStyle name="Normal 175 3 18 6" xfId="21189" xr:uid="{26E8A2BE-10E2-499F-97B4-025BF7FC8E0C}"/>
    <cellStyle name="Normal 175 3 18 6 2" xfId="31538" xr:uid="{BA042A70-2B57-4F48-92E4-D871562285FB}"/>
    <cellStyle name="Normal 175 3 18 7" xfId="26369" xr:uid="{824813A7-29DC-4B94-B7BD-A79A6117CB05}"/>
    <cellStyle name="Normal 175 3 19" xfId="3494" xr:uid="{7D30F621-97AB-42E3-9326-298140F5B474}"/>
    <cellStyle name="Normal 175 3 19 2" xfId="3495" xr:uid="{E16F1191-10A7-41C4-A6EE-0612DB6B852D}"/>
    <cellStyle name="Normal 175 3 19 2 2" xfId="3496" xr:uid="{AAAF74CB-9BB7-4095-908F-4B8D83834FEC}"/>
    <cellStyle name="Normal 175 3 19 2 2 2" xfId="3497" xr:uid="{1B671EE9-E57E-47E1-96C1-ED2245E4E5F7}"/>
    <cellStyle name="Normal 175 3 19 2 2 2 2" xfId="21204" xr:uid="{848C044A-C4F7-4AE2-99EA-8EB26DCADB83}"/>
    <cellStyle name="Normal 175 3 19 2 2 2 2 2" xfId="31553" xr:uid="{9E243499-5AF2-4147-A9AA-F2885B0F631E}"/>
    <cellStyle name="Normal 175 3 19 2 2 2 3" xfId="26384" xr:uid="{91EDEA24-CB34-4E77-806E-BB73E74DDC56}"/>
    <cellStyle name="Normal 175 3 19 2 2 3" xfId="3498" xr:uid="{2D9061BE-E145-4E1E-A951-CD17CD96B906}"/>
    <cellStyle name="Normal 175 3 19 2 2 3 2" xfId="21205" xr:uid="{BD1AF819-A085-4398-861D-23F53DB5A233}"/>
    <cellStyle name="Normal 175 3 19 2 2 3 2 2" xfId="31554" xr:uid="{C65B90FF-5B11-48A4-A434-C567D573319C}"/>
    <cellStyle name="Normal 175 3 19 2 2 3 3" xfId="26385" xr:uid="{BC8C8B9A-B28E-4186-B0AD-F6A74832BC25}"/>
    <cellStyle name="Normal 175 3 19 2 2 4" xfId="21203" xr:uid="{A2EEC4A5-BFFF-43BE-BE6E-0175417FBC36}"/>
    <cellStyle name="Normal 175 3 19 2 2 4 2" xfId="31552" xr:uid="{8256BD6B-1CA4-4AF4-8F08-056E3EF4BE7C}"/>
    <cellStyle name="Normal 175 3 19 2 2 5" xfId="26383" xr:uid="{7D4886F0-88D2-40E4-B440-F854411BCC22}"/>
    <cellStyle name="Normal 175 3 19 2 3" xfId="3499" xr:uid="{DA596A27-AB3D-4B86-8BBE-77C6F777D253}"/>
    <cellStyle name="Normal 175 3 19 2 3 2" xfId="21206" xr:uid="{6D642B29-27BE-4A88-8BD4-3A6C1BA44819}"/>
    <cellStyle name="Normal 175 3 19 2 3 2 2" xfId="31555" xr:uid="{9F4B3C4E-A611-40A9-8530-8FB9CA032665}"/>
    <cellStyle name="Normal 175 3 19 2 3 3" xfId="26386" xr:uid="{67F450BB-9F8F-4048-9F45-EF0839C744E2}"/>
    <cellStyle name="Normal 175 3 19 2 4" xfId="3500" xr:uid="{0397A8E0-ED30-44C2-92A2-D699CA92D9AA}"/>
    <cellStyle name="Normal 175 3 19 2 4 2" xfId="21207" xr:uid="{9D0C0D36-2E36-40EF-A5CC-C22F89E38DC5}"/>
    <cellStyle name="Normal 175 3 19 2 4 2 2" xfId="31556" xr:uid="{0D08BE22-DA7A-4AF9-870A-B416BCAE7216}"/>
    <cellStyle name="Normal 175 3 19 2 4 3" xfId="26387" xr:uid="{C7789D6A-E163-4A02-8C51-2449E845A442}"/>
    <cellStyle name="Normal 175 3 19 2 5" xfId="21202" xr:uid="{49A4646A-77AD-4B59-B9D9-72812FDEA495}"/>
    <cellStyle name="Normal 175 3 19 2 5 2" xfId="31551" xr:uid="{91DF77C5-7288-4AA3-B293-379D00E33ED0}"/>
    <cellStyle name="Normal 175 3 19 2 6" xfId="26382" xr:uid="{024526EB-D280-4F30-BF3A-DAF5E98818FC}"/>
    <cellStyle name="Normal 175 3 19 3" xfId="3501" xr:uid="{FFE5AD1A-C46B-41C6-A2B4-C9666A088340}"/>
    <cellStyle name="Normal 175 3 19 3 2" xfId="3502" xr:uid="{1F1FC112-2BF0-412E-8420-3AFAE7F13CA9}"/>
    <cellStyle name="Normal 175 3 19 3 2 2" xfId="21209" xr:uid="{5BA14366-EC96-4080-8EB8-75C8C0FB77B1}"/>
    <cellStyle name="Normal 175 3 19 3 2 2 2" xfId="31558" xr:uid="{2D8F2198-3CE2-4CDB-A9F8-29C9F804A8C3}"/>
    <cellStyle name="Normal 175 3 19 3 2 3" xfId="26389" xr:uid="{CF59846E-65F0-490A-9A46-3C2E48D2C59D}"/>
    <cellStyle name="Normal 175 3 19 3 3" xfId="3503" xr:uid="{81330843-1117-42F2-9FC6-3FE4A60B4A39}"/>
    <cellStyle name="Normal 175 3 19 3 3 2" xfId="21210" xr:uid="{0247D9CE-E2F8-4FE9-8264-084D502C7FAA}"/>
    <cellStyle name="Normal 175 3 19 3 3 2 2" xfId="31559" xr:uid="{26D888B6-27A8-487A-AE38-BB5188BAEC8C}"/>
    <cellStyle name="Normal 175 3 19 3 3 3" xfId="26390" xr:uid="{A70C7049-CD1C-48F5-B19F-BE313C8553C7}"/>
    <cellStyle name="Normal 175 3 19 3 4" xfId="21208" xr:uid="{4D68C87B-95B5-4FAF-9A88-9C0A671670A5}"/>
    <cellStyle name="Normal 175 3 19 3 4 2" xfId="31557" xr:uid="{C3D9CAFC-F5A3-4612-A706-0C0EE114C561}"/>
    <cellStyle name="Normal 175 3 19 3 5" xfId="26388" xr:uid="{292ED80D-8A28-4442-BD8E-80EE4469E220}"/>
    <cellStyle name="Normal 175 3 19 4" xfId="3504" xr:uid="{14DAF1D6-9E86-4E95-B534-F47F80F81BD7}"/>
    <cellStyle name="Normal 175 3 19 4 2" xfId="21211" xr:uid="{4F23B532-CAD7-46FA-A2D7-033E1F8F5B9F}"/>
    <cellStyle name="Normal 175 3 19 4 2 2" xfId="31560" xr:uid="{4AA071E1-B6E4-4BCF-B284-AED1E88FC3CE}"/>
    <cellStyle name="Normal 175 3 19 4 3" xfId="26391" xr:uid="{6B5CA3E0-FC06-47D7-B3DE-9C3104531F8A}"/>
    <cellStyle name="Normal 175 3 19 5" xfId="3505" xr:uid="{3460394F-0D0E-4D36-8489-5FEEAD15AF77}"/>
    <cellStyle name="Normal 175 3 19 5 2" xfId="21212" xr:uid="{0E68B369-C06A-4363-AD82-BA79AF46C1B1}"/>
    <cellStyle name="Normal 175 3 19 5 2 2" xfId="31561" xr:uid="{CF707F84-5E82-475A-9B26-B5460A85A260}"/>
    <cellStyle name="Normal 175 3 19 5 3" xfId="26392" xr:uid="{CCA799E0-C420-46EC-8933-83D1491D7195}"/>
    <cellStyle name="Normal 175 3 19 6" xfId="21201" xr:uid="{6ABB53F6-1C31-49AC-9733-1BCBBE163E1C}"/>
    <cellStyle name="Normal 175 3 19 6 2" xfId="31550" xr:uid="{52191DC2-71D1-4131-B693-C6D684ACF1C9}"/>
    <cellStyle name="Normal 175 3 19 7" xfId="26381" xr:uid="{6A21A1FA-25F5-425B-8466-698D0AE4929B}"/>
    <cellStyle name="Normal 175 3 2" xfId="3506" xr:uid="{D7E6C3A0-A9CA-436D-826D-3A8423C87750}"/>
    <cellStyle name="Normal 175 3 2 2" xfId="3507" xr:uid="{ED85D945-50B5-4A29-89C1-6CF3FCDEABF4}"/>
    <cellStyle name="Normal 175 3 2 2 2" xfId="3508" xr:uid="{7896C852-546D-48D0-B418-D764BCAEE2A0}"/>
    <cellStyle name="Normal 175 3 2 2 2 2" xfId="3509" xr:uid="{5196BD21-79D3-4C7A-9865-38EBD066C9CF}"/>
    <cellStyle name="Normal 175 3 2 2 2 2 2" xfId="21216" xr:uid="{FF70B3F2-4F50-4FE4-8A8F-BDCED941FF39}"/>
    <cellStyle name="Normal 175 3 2 2 2 2 2 2" xfId="31565" xr:uid="{8EF1E30B-E919-4722-8C4A-EF5F449F91CB}"/>
    <cellStyle name="Normal 175 3 2 2 2 2 3" xfId="26396" xr:uid="{42A8DCB0-BD9B-45E7-8AAB-872FCCA6830D}"/>
    <cellStyle name="Normal 175 3 2 2 2 3" xfId="3510" xr:uid="{7BC309A0-DA58-44EB-9FA1-D031D9431DC9}"/>
    <cellStyle name="Normal 175 3 2 2 2 3 2" xfId="21217" xr:uid="{1CE229A3-FDF4-4EC4-8ACC-9A65D7545684}"/>
    <cellStyle name="Normal 175 3 2 2 2 3 2 2" xfId="31566" xr:uid="{340F46C2-7DD4-44A7-9BE8-4462F31CB0BC}"/>
    <cellStyle name="Normal 175 3 2 2 2 3 3" xfId="26397" xr:uid="{1688C978-075E-45F3-A4B2-68CDE2173735}"/>
    <cellStyle name="Normal 175 3 2 2 2 4" xfId="21215" xr:uid="{676D7E8C-357A-4073-B323-46549B854515}"/>
    <cellStyle name="Normal 175 3 2 2 2 4 2" xfId="31564" xr:uid="{5C92C2B0-CD44-49DA-B98D-13EFF6FFC334}"/>
    <cellStyle name="Normal 175 3 2 2 2 5" xfId="26395" xr:uid="{8C481ACA-D58C-4104-93B5-93CCEC174DDC}"/>
    <cellStyle name="Normal 175 3 2 2 3" xfId="3511" xr:uid="{A4D44F9F-5A17-49E1-BEA7-E22DE87E7CE3}"/>
    <cellStyle name="Normal 175 3 2 2 3 2" xfId="21218" xr:uid="{40F0B2F1-37AA-4A98-9224-AD883880D607}"/>
    <cellStyle name="Normal 175 3 2 2 3 2 2" xfId="31567" xr:uid="{51B011CF-6386-4F9D-A16C-14102C400E7B}"/>
    <cellStyle name="Normal 175 3 2 2 3 3" xfId="26398" xr:uid="{933E80EB-48FB-45EE-BE70-12B50A39E39C}"/>
    <cellStyle name="Normal 175 3 2 2 4" xfId="3512" xr:uid="{11C2323E-78A2-45DB-9108-84D85CEBA7F2}"/>
    <cellStyle name="Normal 175 3 2 2 4 2" xfId="21219" xr:uid="{ECC60AAA-3CA6-400C-8F43-C152C56B2005}"/>
    <cellStyle name="Normal 175 3 2 2 4 2 2" xfId="31568" xr:uid="{D2EA3449-1EC4-4FAF-9091-128DFE1C4760}"/>
    <cellStyle name="Normal 175 3 2 2 4 3" xfId="26399" xr:uid="{620274A8-463D-4042-8822-DAC905E5EC62}"/>
    <cellStyle name="Normal 175 3 2 2 5" xfId="21214" xr:uid="{76C6E3E0-48DB-41A2-9D84-11B028755BC2}"/>
    <cellStyle name="Normal 175 3 2 2 5 2" xfId="31563" xr:uid="{A8E66993-5DCA-49F3-9FC9-414EBE101C27}"/>
    <cellStyle name="Normal 175 3 2 2 6" xfId="26394" xr:uid="{99BA4869-3280-43B1-B8D5-D014534CEE58}"/>
    <cellStyle name="Normal 175 3 2 3" xfId="3513" xr:uid="{1F603A4A-45F0-4D2E-94D0-95BBA0B0251C}"/>
    <cellStyle name="Normal 175 3 2 3 2" xfId="3514" xr:uid="{F2B8F259-C47C-46F9-8B67-C7DE8207D89C}"/>
    <cellStyle name="Normal 175 3 2 3 2 2" xfId="21221" xr:uid="{C00A32BF-DE38-4798-81CB-14A79D7D4055}"/>
    <cellStyle name="Normal 175 3 2 3 2 2 2" xfId="31570" xr:uid="{6D9C7F29-9B9A-4FC6-8D0A-0B8E3DE4BB00}"/>
    <cellStyle name="Normal 175 3 2 3 2 3" xfId="26401" xr:uid="{A58D2014-BF14-4471-9F2D-7629B7D240A0}"/>
    <cellStyle name="Normal 175 3 2 3 3" xfId="3515" xr:uid="{5372F099-8A1F-4FBA-89FA-06E587324CC8}"/>
    <cellStyle name="Normal 175 3 2 3 3 2" xfId="21222" xr:uid="{3A2AFA88-3026-487C-9092-E276A2FD7375}"/>
    <cellStyle name="Normal 175 3 2 3 3 2 2" xfId="31571" xr:uid="{93812960-0A16-46F1-9349-343B999C82D9}"/>
    <cellStyle name="Normal 175 3 2 3 3 3" xfId="26402" xr:uid="{0159662C-5AA5-4011-A20B-34C299286EA2}"/>
    <cellStyle name="Normal 175 3 2 3 4" xfId="21220" xr:uid="{F10BB8BE-0EF7-4C91-B158-579879AF0E3D}"/>
    <cellStyle name="Normal 175 3 2 3 4 2" xfId="31569" xr:uid="{4B3E45EB-8A23-426B-8E1C-7D45E4E9AD6D}"/>
    <cellStyle name="Normal 175 3 2 3 5" xfId="26400" xr:uid="{DB041B15-485D-4894-B346-31C9F1DDE313}"/>
    <cellStyle name="Normal 175 3 2 4" xfId="3516" xr:uid="{49D0A05C-32AF-4D0C-8C07-9851B4BB6D56}"/>
    <cellStyle name="Normal 175 3 2 4 2" xfId="21223" xr:uid="{2934DB3B-6DFE-4099-9876-89BBC3C18E58}"/>
    <cellStyle name="Normal 175 3 2 4 2 2" xfId="31572" xr:uid="{19D16404-88DD-4CFC-AF3B-B9CFCFE6C156}"/>
    <cellStyle name="Normal 175 3 2 4 3" xfId="26403" xr:uid="{92765B87-E51B-4479-898D-C7860CAFE10A}"/>
    <cellStyle name="Normal 175 3 2 5" xfId="3517" xr:uid="{12EE5C1B-B96E-4496-8FCC-DC389EE6902B}"/>
    <cellStyle name="Normal 175 3 2 5 2" xfId="21224" xr:uid="{302830F3-CECE-4E09-A15F-03F9A8EE5705}"/>
    <cellStyle name="Normal 175 3 2 5 2 2" xfId="31573" xr:uid="{7002DDD9-7AB8-4B77-AE31-135A2DD06B35}"/>
    <cellStyle name="Normal 175 3 2 5 3" xfId="26404" xr:uid="{F0292615-3F7D-4744-83A3-E281936CD121}"/>
    <cellStyle name="Normal 175 3 2 6" xfId="21213" xr:uid="{1883182B-33C7-44A8-BB2D-79754951F7D1}"/>
    <cellStyle name="Normal 175 3 2 6 2" xfId="31562" xr:uid="{395CA9E9-A8FB-4D36-9D32-062F414F29D2}"/>
    <cellStyle name="Normal 175 3 2 7" xfId="26393" xr:uid="{6900D84C-B5F3-48CA-85D7-5E9F754FE7A7}"/>
    <cellStyle name="Normal 175 3 20" xfId="3518" xr:uid="{9FF95565-C15E-4A2E-A03C-43C7A2BE5B70}"/>
    <cellStyle name="Normal 175 3 20 2" xfId="3519" xr:uid="{64F358E1-9883-4053-ADF8-6643A7503B47}"/>
    <cellStyle name="Normal 175 3 20 2 2" xfId="3520" xr:uid="{29DACAAA-43BB-4148-97DA-4A1CDCBF1497}"/>
    <cellStyle name="Normal 175 3 20 2 2 2" xfId="21227" xr:uid="{346ED7A1-0F59-4266-8202-C1C1967C8BA1}"/>
    <cellStyle name="Normal 175 3 20 2 2 2 2" xfId="31576" xr:uid="{BDBF0AD4-7CAB-4714-AACF-895786823008}"/>
    <cellStyle name="Normal 175 3 20 2 2 3" xfId="26407" xr:uid="{B3AF1039-8367-416A-8643-727A4E5A6FAD}"/>
    <cellStyle name="Normal 175 3 20 2 3" xfId="3521" xr:uid="{3568A917-08E9-4B99-89E2-2A9D49F61347}"/>
    <cellStyle name="Normal 175 3 20 2 3 2" xfId="21228" xr:uid="{71E4631B-C6CD-406A-9477-623DBEC6FF8B}"/>
    <cellStyle name="Normal 175 3 20 2 3 2 2" xfId="31577" xr:uid="{DE528274-3485-4181-8BCC-4DE2AD2B3A23}"/>
    <cellStyle name="Normal 175 3 20 2 3 3" xfId="26408" xr:uid="{5A7B9799-30AE-4E4A-AB34-547F36E3D299}"/>
    <cellStyle name="Normal 175 3 20 2 4" xfId="21226" xr:uid="{21F4ED9D-D3E4-4A34-8126-1C33653FF275}"/>
    <cellStyle name="Normal 175 3 20 2 4 2" xfId="31575" xr:uid="{EB68015E-703F-4DB7-969A-C2C564BED29F}"/>
    <cellStyle name="Normal 175 3 20 2 5" xfId="26406" xr:uid="{926904B2-BDAA-4CBF-82E6-827F28ACF5B6}"/>
    <cellStyle name="Normal 175 3 20 3" xfId="3522" xr:uid="{F0EA8C9F-AA53-4DBD-BB66-8F81A1F98083}"/>
    <cellStyle name="Normal 175 3 20 3 2" xfId="21229" xr:uid="{DE06919B-A5E4-40F4-8C39-23077EF51684}"/>
    <cellStyle name="Normal 175 3 20 3 2 2" xfId="31578" xr:uid="{9874C84F-3F40-4CDF-A2FD-5942CB1EB98A}"/>
    <cellStyle name="Normal 175 3 20 3 3" xfId="26409" xr:uid="{352385D3-8C55-4CC5-94D3-87DD19CBB329}"/>
    <cellStyle name="Normal 175 3 20 4" xfId="3523" xr:uid="{9E619DB8-77F2-4999-9364-477DF98A740A}"/>
    <cellStyle name="Normal 175 3 20 4 2" xfId="21230" xr:uid="{0F2D7BEC-8D28-482D-AD19-5A0BA66350B9}"/>
    <cellStyle name="Normal 175 3 20 4 2 2" xfId="31579" xr:uid="{30D760D3-EB30-45F7-B32E-CDFF0893989F}"/>
    <cellStyle name="Normal 175 3 20 4 3" xfId="26410" xr:uid="{C7C036AF-85E0-4592-A0CA-9A569DCC3BA9}"/>
    <cellStyle name="Normal 175 3 20 5" xfId="21225" xr:uid="{E7D8F4B3-7504-48EA-B7A9-2329DD7FD825}"/>
    <cellStyle name="Normal 175 3 20 5 2" xfId="31574" xr:uid="{900E7F7C-038D-4759-872D-C94DCBD7BC1D}"/>
    <cellStyle name="Normal 175 3 20 6" xfId="26405" xr:uid="{FF8EFE9B-F951-475D-8306-9283813C4B08}"/>
    <cellStyle name="Normal 175 3 21" xfId="3524" xr:uid="{A9B16E8E-A74F-4B5B-BD94-E79A4E59460C}"/>
    <cellStyle name="Normal 175 3 21 2" xfId="3525" xr:uid="{85538066-04FE-4D3C-B139-85829DB62A9D}"/>
    <cellStyle name="Normal 175 3 21 2 2" xfId="21232" xr:uid="{823BBB95-7AF3-4776-9493-BA94261A9D5F}"/>
    <cellStyle name="Normal 175 3 21 2 2 2" xfId="31581" xr:uid="{F75DEB9D-0E8F-4D9F-99C0-86037CE5CB48}"/>
    <cellStyle name="Normal 175 3 21 2 3" xfId="26412" xr:uid="{B1F2F1E6-D443-4C71-9CFB-ABBD2F1D5DF8}"/>
    <cellStyle name="Normal 175 3 21 3" xfId="3526" xr:uid="{3A97D6CD-010B-4F2A-B498-D8F53076D0BF}"/>
    <cellStyle name="Normal 175 3 21 3 2" xfId="21233" xr:uid="{313B594B-F0E0-453B-9492-6708FDEC0A59}"/>
    <cellStyle name="Normal 175 3 21 3 2 2" xfId="31582" xr:uid="{06EF72C5-A783-4A38-8C9A-0DC9F8A8C662}"/>
    <cellStyle name="Normal 175 3 21 3 3" xfId="26413" xr:uid="{F2B4C738-C66C-4C73-9AA7-C8277CE90F44}"/>
    <cellStyle name="Normal 175 3 21 4" xfId="21231" xr:uid="{71640F4E-A1AA-46F6-AF25-608647C8791B}"/>
    <cellStyle name="Normal 175 3 21 4 2" xfId="31580" xr:uid="{4E739836-B72C-4085-A06A-500DEDC770B5}"/>
    <cellStyle name="Normal 175 3 21 5" xfId="26411" xr:uid="{7F8E1598-46DB-4B66-9783-D6ABE473BA2A}"/>
    <cellStyle name="Normal 175 3 22" xfId="3527" xr:uid="{1F8CF5BD-52DB-4D9E-BB0E-3F238D376C02}"/>
    <cellStyle name="Normal 175 3 22 2" xfId="21234" xr:uid="{1EE20BED-84DE-49BA-8184-1F82076C47A6}"/>
    <cellStyle name="Normal 175 3 22 2 2" xfId="31583" xr:uid="{23CE9BFF-61D6-4FDF-9496-8F6F9D59CE00}"/>
    <cellStyle name="Normal 175 3 22 3" xfId="26414" xr:uid="{6E8DB9E6-09E0-4459-A878-2F10B2AF12A2}"/>
    <cellStyle name="Normal 175 3 23" xfId="3528" xr:uid="{7DC34A4D-377E-4267-8DB9-7F2C3BD2175F}"/>
    <cellStyle name="Normal 175 3 23 2" xfId="21235" xr:uid="{3D42DA8F-2C6B-41F7-9DE8-C43A95295311}"/>
    <cellStyle name="Normal 175 3 23 2 2" xfId="31584" xr:uid="{71094DD4-84A5-498C-AA8C-B7CA331B818D}"/>
    <cellStyle name="Normal 175 3 23 3" xfId="26415" xr:uid="{DD259E9F-626D-4A3B-862A-412D977FA9F6}"/>
    <cellStyle name="Normal 175 3 24" xfId="21092" xr:uid="{9228CD9D-5F5B-4F47-930B-BC0DFEF70B23}"/>
    <cellStyle name="Normal 175 3 24 2" xfId="31441" xr:uid="{9CD1C7BC-06AB-4230-82BB-936E1F78A3F0}"/>
    <cellStyle name="Normal 175 3 25" xfId="26272" xr:uid="{6AFDA454-F1A8-4568-9C89-996CE8843BCE}"/>
    <cellStyle name="Normal 175 3 3" xfId="3529" xr:uid="{59E02A72-8937-490C-866C-34A73E2F7CEC}"/>
    <cellStyle name="Normal 175 3 3 2" xfId="3530" xr:uid="{FCA49B57-E6A9-4672-B5E5-739B87876E27}"/>
    <cellStyle name="Normal 175 3 3 2 2" xfId="3531" xr:uid="{8417BFCF-8E20-4AD5-8442-8E186BC43ADB}"/>
    <cellStyle name="Normal 175 3 3 2 2 2" xfId="3532" xr:uid="{2B7FFD04-4740-472D-8812-86D1A9BEA5D8}"/>
    <cellStyle name="Normal 175 3 3 2 2 2 2" xfId="21239" xr:uid="{6AD34D4C-F9D3-46FF-B737-A25DF8B44E5F}"/>
    <cellStyle name="Normal 175 3 3 2 2 2 2 2" xfId="31588" xr:uid="{515FE505-BAAA-4F82-BBBE-CC374BC127FD}"/>
    <cellStyle name="Normal 175 3 3 2 2 2 3" xfId="26419" xr:uid="{81698D14-C590-4856-8DC2-5D21D1F00E35}"/>
    <cellStyle name="Normal 175 3 3 2 2 3" xfId="3533" xr:uid="{7F973C70-01A1-40D2-9095-1119C23338E9}"/>
    <cellStyle name="Normal 175 3 3 2 2 3 2" xfId="21240" xr:uid="{F5EC1E73-FD5E-4514-81E5-9FA01EA2F515}"/>
    <cellStyle name="Normal 175 3 3 2 2 3 2 2" xfId="31589" xr:uid="{B09694FE-D5AF-4556-911C-A2082809C335}"/>
    <cellStyle name="Normal 175 3 3 2 2 3 3" xfId="26420" xr:uid="{AB1EA429-141E-45BC-9A79-29B47171AD18}"/>
    <cellStyle name="Normal 175 3 3 2 2 4" xfId="21238" xr:uid="{2859FD41-D43E-4E98-94D9-7229C9D9041E}"/>
    <cellStyle name="Normal 175 3 3 2 2 4 2" xfId="31587" xr:uid="{5D2B4593-B1AB-4D5A-B8FF-A71E7360B82A}"/>
    <cellStyle name="Normal 175 3 3 2 2 5" xfId="26418" xr:uid="{45656947-4825-4C19-A2F3-4210087B01F2}"/>
    <cellStyle name="Normal 175 3 3 2 3" xfId="3534" xr:uid="{697FE62A-0E8C-4B00-99D8-1E9034DAB706}"/>
    <cellStyle name="Normal 175 3 3 2 3 2" xfId="21241" xr:uid="{A7D86326-08B0-4E11-AAF3-BBEA77B917C2}"/>
    <cellStyle name="Normal 175 3 3 2 3 2 2" xfId="31590" xr:uid="{0975CAE3-9B75-497F-B4E8-0896F1DBE179}"/>
    <cellStyle name="Normal 175 3 3 2 3 3" xfId="26421" xr:uid="{E0F3FA66-69C7-4D95-B439-2B7A58B2FBD8}"/>
    <cellStyle name="Normal 175 3 3 2 4" xfId="3535" xr:uid="{09BF4A85-8DB1-462C-AE0A-9FB49A3C92F0}"/>
    <cellStyle name="Normal 175 3 3 2 4 2" xfId="21242" xr:uid="{82AF262B-C542-422B-AD30-EC73B8E0940D}"/>
    <cellStyle name="Normal 175 3 3 2 4 2 2" xfId="31591" xr:uid="{FA760B1C-E317-429F-8BF5-E5E101A69189}"/>
    <cellStyle name="Normal 175 3 3 2 4 3" xfId="26422" xr:uid="{39C3EAF9-06CE-4E1B-91D7-93822018927A}"/>
    <cellStyle name="Normal 175 3 3 2 5" xfId="21237" xr:uid="{8D19C40E-6F14-4592-A883-75D94E0A1F8C}"/>
    <cellStyle name="Normal 175 3 3 2 5 2" xfId="31586" xr:uid="{9B3B2E89-B9B1-4DBD-B7D5-CC11E80BF060}"/>
    <cellStyle name="Normal 175 3 3 2 6" xfId="26417" xr:uid="{47BE34D1-F36E-459C-AC49-F52F7E69B335}"/>
    <cellStyle name="Normal 175 3 3 3" xfId="3536" xr:uid="{213B4B9A-7B89-4351-9E58-EB35F3AE4077}"/>
    <cellStyle name="Normal 175 3 3 3 2" xfId="3537" xr:uid="{4E4021E2-6B97-405A-9633-7E19BA1231A2}"/>
    <cellStyle name="Normal 175 3 3 3 2 2" xfId="21244" xr:uid="{23BD8D5C-5C22-44E1-A5AE-A84BB6EA8ADB}"/>
    <cellStyle name="Normal 175 3 3 3 2 2 2" xfId="31593" xr:uid="{AAEBD6FC-85B4-4E49-A2E9-4AE55CD41100}"/>
    <cellStyle name="Normal 175 3 3 3 2 3" xfId="26424" xr:uid="{DE887D42-AC69-49E2-8A2F-99602CD365E3}"/>
    <cellStyle name="Normal 175 3 3 3 3" xfId="3538" xr:uid="{6067E617-30E0-4DA8-A0AC-B9D54A908110}"/>
    <cellStyle name="Normal 175 3 3 3 3 2" xfId="21245" xr:uid="{0938F7FC-B0E3-4FD6-BBFC-0C91063B9336}"/>
    <cellStyle name="Normal 175 3 3 3 3 2 2" xfId="31594" xr:uid="{69F94232-1803-44B6-A42D-3B537A001B31}"/>
    <cellStyle name="Normal 175 3 3 3 3 3" xfId="26425" xr:uid="{7C6766CB-B4EF-4E3D-8E6B-97C830AC1C5F}"/>
    <cellStyle name="Normal 175 3 3 3 4" xfId="21243" xr:uid="{D2CF8BCB-2D71-4976-AE1F-CDA0378F22F1}"/>
    <cellStyle name="Normal 175 3 3 3 4 2" xfId="31592" xr:uid="{7A8E790E-F72B-42CE-8AC4-85CB5E2B44E9}"/>
    <cellStyle name="Normal 175 3 3 3 5" xfId="26423" xr:uid="{E0BBB056-7F3B-45E6-A4CB-2300EC1E3A64}"/>
    <cellStyle name="Normal 175 3 3 4" xfId="3539" xr:uid="{9DA0B258-A38A-49F4-B1F7-F6A36A34263F}"/>
    <cellStyle name="Normal 175 3 3 4 2" xfId="21246" xr:uid="{C4FE3922-E114-413B-8F28-A4EC869552AC}"/>
    <cellStyle name="Normal 175 3 3 4 2 2" xfId="31595" xr:uid="{C9C18EE2-F2B3-48A3-83EC-FE5CAE093787}"/>
    <cellStyle name="Normal 175 3 3 4 3" xfId="26426" xr:uid="{C833077F-ED1A-4207-AFA9-3FF91C689117}"/>
    <cellStyle name="Normal 175 3 3 5" xfId="3540" xr:uid="{E14F8B3F-A950-4EA2-AF46-15165DFE75F6}"/>
    <cellStyle name="Normal 175 3 3 5 2" xfId="21247" xr:uid="{33614DE5-9894-4FFC-A0A6-7896144D2F27}"/>
    <cellStyle name="Normal 175 3 3 5 2 2" xfId="31596" xr:uid="{3DD51856-5BB4-48DF-A633-5A81D1EB4647}"/>
    <cellStyle name="Normal 175 3 3 5 3" xfId="26427" xr:uid="{79823230-B47C-487C-90FC-7A5A19EEA903}"/>
    <cellStyle name="Normal 175 3 3 6" xfId="21236" xr:uid="{DEB19C25-EF71-450D-8111-0B1712FA91FB}"/>
    <cellStyle name="Normal 175 3 3 6 2" xfId="31585" xr:uid="{315392AC-5C7F-4CB7-A999-5866E6B8D8FB}"/>
    <cellStyle name="Normal 175 3 3 7" xfId="26416" xr:uid="{0D14A5F1-03D9-4BBB-BB6F-18CC6EF19FFB}"/>
    <cellStyle name="Normal 175 3 4" xfId="3541" xr:uid="{B8C99A7C-0113-4321-9733-E3112DE86FCF}"/>
    <cellStyle name="Normal 175 3 4 2" xfId="3542" xr:uid="{22DA923F-CD96-4264-8613-195B3269398F}"/>
    <cellStyle name="Normal 175 3 4 2 2" xfId="3543" xr:uid="{5FB7D8DB-C87F-4654-8498-8FF9C612021C}"/>
    <cellStyle name="Normal 175 3 4 2 2 2" xfId="3544" xr:uid="{2B328B12-8214-4CF2-8C14-E9923F96A0D5}"/>
    <cellStyle name="Normal 175 3 4 2 2 2 2" xfId="21251" xr:uid="{D6F879E4-7E91-40D9-B301-85E465D7CF20}"/>
    <cellStyle name="Normal 175 3 4 2 2 2 2 2" xfId="31600" xr:uid="{10535767-9C50-43EC-B29B-794FEEC05BD6}"/>
    <cellStyle name="Normal 175 3 4 2 2 2 3" xfId="26431" xr:uid="{732EC2FA-0152-44D5-BEF4-71F41FE4E66B}"/>
    <cellStyle name="Normal 175 3 4 2 2 3" xfId="3545" xr:uid="{D4CA0464-F1D1-4E01-BAE3-312F32857E2F}"/>
    <cellStyle name="Normal 175 3 4 2 2 3 2" xfId="21252" xr:uid="{21919572-A0B9-4128-939B-4794D950FC6B}"/>
    <cellStyle name="Normal 175 3 4 2 2 3 2 2" xfId="31601" xr:uid="{FAE62789-238B-41FE-BFC1-9991AC83E98D}"/>
    <cellStyle name="Normal 175 3 4 2 2 3 3" xfId="26432" xr:uid="{E1ADFCF1-1922-4278-858B-FD573B48BE92}"/>
    <cellStyle name="Normal 175 3 4 2 2 4" xfId="21250" xr:uid="{32BC6072-F45A-42DD-8697-6D544B28CF9E}"/>
    <cellStyle name="Normal 175 3 4 2 2 4 2" xfId="31599" xr:uid="{B9373184-8298-4F19-9C04-695BB7D669D6}"/>
    <cellStyle name="Normal 175 3 4 2 2 5" xfId="26430" xr:uid="{1EE6AF16-F2BE-4B99-9557-278CC56224A4}"/>
    <cellStyle name="Normal 175 3 4 2 3" xfId="3546" xr:uid="{7D239373-B3CE-4CBB-8F47-202CEB665E68}"/>
    <cellStyle name="Normal 175 3 4 2 3 2" xfId="21253" xr:uid="{07E4C288-F28B-432B-ACB7-C7D18BA66BEC}"/>
    <cellStyle name="Normal 175 3 4 2 3 2 2" xfId="31602" xr:uid="{3B3AF18D-858E-4B30-8F6F-1CA413694817}"/>
    <cellStyle name="Normal 175 3 4 2 3 3" xfId="26433" xr:uid="{88B07738-EDA6-448B-9B0C-82F161CC07C8}"/>
    <cellStyle name="Normal 175 3 4 2 4" xfId="3547" xr:uid="{909F44B0-4D33-4680-9F12-8A33DD0617C5}"/>
    <cellStyle name="Normal 175 3 4 2 4 2" xfId="21254" xr:uid="{7F3CCAE3-510B-4C58-A324-F9B5001DE9E0}"/>
    <cellStyle name="Normal 175 3 4 2 4 2 2" xfId="31603" xr:uid="{6C9F761F-89A9-492C-A324-BE33BCADB1D1}"/>
    <cellStyle name="Normal 175 3 4 2 4 3" xfId="26434" xr:uid="{2FE0D22F-2AD9-431C-8B6F-654CC48A8AE8}"/>
    <cellStyle name="Normal 175 3 4 2 5" xfId="21249" xr:uid="{4FCD0B78-F166-4105-A052-6117CBD1D21A}"/>
    <cellStyle name="Normal 175 3 4 2 5 2" xfId="31598" xr:uid="{1635DE89-5A8F-4ED1-B074-44F43BE3E475}"/>
    <cellStyle name="Normal 175 3 4 2 6" xfId="26429" xr:uid="{1DE8B9C1-7C87-488E-A1B4-00C34BA29C4D}"/>
    <cellStyle name="Normal 175 3 4 3" xfId="3548" xr:uid="{30DC851F-5F73-4A2D-A43E-F6519D369A41}"/>
    <cellStyle name="Normal 175 3 4 3 2" xfId="3549" xr:uid="{13F25355-A182-4DAE-A2F5-D9B106AB4A3B}"/>
    <cellStyle name="Normal 175 3 4 3 2 2" xfId="21256" xr:uid="{CDF96755-C2E2-42C3-B9A6-342DD7B6808A}"/>
    <cellStyle name="Normal 175 3 4 3 2 2 2" xfId="31605" xr:uid="{B1184E23-B2E8-4AEC-954F-9F3BFA60503C}"/>
    <cellStyle name="Normal 175 3 4 3 2 3" xfId="26436" xr:uid="{42918084-C4F7-4CA0-A107-ADD6D1114940}"/>
    <cellStyle name="Normal 175 3 4 3 3" xfId="3550" xr:uid="{DA1AFB5F-47B7-43F3-ACFE-3624FA73E5BC}"/>
    <cellStyle name="Normal 175 3 4 3 3 2" xfId="21257" xr:uid="{7B4154EF-0050-4C43-B0DA-9B355517677F}"/>
    <cellStyle name="Normal 175 3 4 3 3 2 2" xfId="31606" xr:uid="{45742510-9EB0-441A-8702-4B33576330BF}"/>
    <cellStyle name="Normal 175 3 4 3 3 3" xfId="26437" xr:uid="{0C4575D8-8F9F-42AF-BF96-FBBDE43087DA}"/>
    <cellStyle name="Normal 175 3 4 3 4" xfId="21255" xr:uid="{9FD52AD7-DE8B-4592-93AB-6700B4F2C2D0}"/>
    <cellStyle name="Normal 175 3 4 3 4 2" xfId="31604" xr:uid="{2A5BF33A-A49A-41F9-9B97-BC51B6D76962}"/>
    <cellStyle name="Normal 175 3 4 3 5" xfId="26435" xr:uid="{110E7707-2C65-4F5C-98EB-ED0C194D2A16}"/>
    <cellStyle name="Normal 175 3 4 4" xfId="3551" xr:uid="{97555C81-BF46-4D58-90E4-0226174728A3}"/>
    <cellStyle name="Normal 175 3 4 4 2" xfId="21258" xr:uid="{2FCE92AB-FF1D-426A-BB20-372C8D9005A1}"/>
    <cellStyle name="Normal 175 3 4 4 2 2" xfId="31607" xr:uid="{C59776EB-5E64-4DA9-A888-ACD09D25B99F}"/>
    <cellStyle name="Normal 175 3 4 4 3" xfId="26438" xr:uid="{8852B5C7-8533-4A1B-8D44-6C953D286DD5}"/>
    <cellStyle name="Normal 175 3 4 5" xfId="3552" xr:uid="{D3C873F7-97E6-43CF-8185-32F5CE9ECE58}"/>
    <cellStyle name="Normal 175 3 4 5 2" xfId="21259" xr:uid="{F46E0636-0F31-4FDC-8C8D-1469A31BD0FB}"/>
    <cellStyle name="Normal 175 3 4 5 2 2" xfId="31608" xr:uid="{EDA9CC4B-701C-4189-81D8-C786267480A5}"/>
    <cellStyle name="Normal 175 3 4 5 3" xfId="26439" xr:uid="{BF771077-0B1E-4D62-A5B2-66369AC74CE6}"/>
    <cellStyle name="Normal 175 3 4 6" xfId="21248" xr:uid="{4A36C0C0-8B76-44A5-BC86-40AEB2F07691}"/>
    <cellStyle name="Normal 175 3 4 6 2" xfId="31597" xr:uid="{39EB71C0-5801-4C54-B798-6966C9DA650D}"/>
    <cellStyle name="Normal 175 3 4 7" xfId="26428" xr:uid="{025A8B5A-AD6F-4A91-B567-EAAFB4352031}"/>
    <cellStyle name="Normal 175 3 5" xfId="3553" xr:uid="{852E87ED-11AB-4A28-B116-9605F7F34A87}"/>
    <cellStyle name="Normal 175 3 5 2" xfId="3554" xr:uid="{E354BBBD-E4FF-499D-8BF2-8B4A02535038}"/>
    <cellStyle name="Normal 175 3 5 2 2" xfId="3555" xr:uid="{55CEE9CE-68D0-44C6-BC25-1C72622A7BA7}"/>
    <cellStyle name="Normal 175 3 5 2 2 2" xfId="3556" xr:uid="{B313A09D-1B32-4212-9F64-4FD9D4805B43}"/>
    <cellStyle name="Normal 175 3 5 2 2 2 2" xfId="21263" xr:uid="{619FD23F-C134-40D9-A033-3A5906143CDA}"/>
    <cellStyle name="Normal 175 3 5 2 2 2 2 2" xfId="31612" xr:uid="{FF487F8D-6C89-4A0F-B569-B9F8482ADCF6}"/>
    <cellStyle name="Normal 175 3 5 2 2 2 3" xfId="26443" xr:uid="{D047E0E8-2209-413D-B3FC-2DF1E60BCDF9}"/>
    <cellStyle name="Normal 175 3 5 2 2 3" xfId="3557" xr:uid="{F7FCFA96-4B29-4579-A3BF-997C7B2BFF79}"/>
    <cellStyle name="Normal 175 3 5 2 2 3 2" xfId="21264" xr:uid="{1BBBF434-8534-4CAB-AD51-B7B9F5D540B2}"/>
    <cellStyle name="Normal 175 3 5 2 2 3 2 2" xfId="31613" xr:uid="{E960819A-FBB3-40C4-839F-E265329B8E40}"/>
    <cellStyle name="Normal 175 3 5 2 2 3 3" xfId="26444" xr:uid="{814C7889-B085-4FB7-A854-08BEB016BD3F}"/>
    <cellStyle name="Normal 175 3 5 2 2 4" xfId="21262" xr:uid="{0CC1CD99-1C8C-45E0-A995-7B550938724F}"/>
    <cellStyle name="Normal 175 3 5 2 2 4 2" xfId="31611" xr:uid="{3CCC1F95-4D33-484A-AFC1-D4B14BBEF8A2}"/>
    <cellStyle name="Normal 175 3 5 2 2 5" xfId="26442" xr:uid="{0DBA5D55-0B74-494C-B738-1EA7773E3BB5}"/>
    <cellStyle name="Normal 175 3 5 2 3" xfId="3558" xr:uid="{8A6CA9D2-3B83-471A-9884-7F19DCD77E9C}"/>
    <cellStyle name="Normal 175 3 5 2 3 2" xfId="21265" xr:uid="{4A808651-E3FA-4852-B2C1-57DB651E351B}"/>
    <cellStyle name="Normal 175 3 5 2 3 2 2" xfId="31614" xr:uid="{9FC0604D-CC1E-47A4-8211-B020990E0EEE}"/>
    <cellStyle name="Normal 175 3 5 2 3 3" xfId="26445" xr:uid="{E2A19372-C305-438F-91A6-F442B120F899}"/>
    <cellStyle name="Normal 175 3 5 2 4" xfId="3559" xr:uid="{31BEBA12-E4D3-4C05-8E64-6E58E8F122F4}"/>
    <cellStyle name="Normal 175 3 5 2 4 2" xfId="21266" xr:uid="{13EE1686-A23E-4EF2-AF92-5703AF7D115F}"/>
    <cellStyle name="Normal 175 3 5 2 4 2 2" xfId="31615" xr:uid="{A0A05FB7-478B-4925-B734-6A94C4BC1E38}"/>
    <cellStyle name="Normal 175 3 5 2 4 3" xfId="26446" xr:uid="{6042912A-D2E2-42CD-A0BC-A80C8B8AA04B}"/>
    <cellStyle name="Normal 175 3 5 2 5" xfId="21261" xr:uid="{8233831C-7AFD-49B8-8045-CAAE7D93E358}"/>
    <cellStyle name="Normal 175 3 5 2 5 2" xfId="31610" xr:uid="{2F5FB131-BE10-41E3-9020-1DC6E012FBB9}"/>
    <cellStyle name="Normal 175 3 5 2 6" xfId="26441" xr:uid="{40DC3C24-22E1-4135-8147-16D9DA43FDF6}"/>
    <cellStyle name="Normal 175 3 5 3" xfId="3560" xr:uid="{D4035E12-CF7E-4AA0-B5B2-D28FBE848E6D}"/>
    <cellStyle name="Normal 175 3 5 3 2" xfId="3561" xr:uid="{1DE06D68-BC33-4622-B3B1-753689703B74}"/>
    <cellStyle name="Normal 175 3 5 3 2 2" xfId="21268" xr:uid="{0D222F4C-B38A-4C52-96A8-179855A98E19}"/>
    <cellStyle name="Normal 175 3 5 3 2 2 2" xfId="31617" xr:uid="{A888622B-C1FD-4F7D-9D96-984267A95D52}"/>
    <cellStyle name="Normal 175 3 5 3 2 3" xfId="26448" xr:uid="{0BCEAA96-974A-4598-9F24-F5069D20D462}"/>
    <cellStyle name="Normal 175 3 5 3 3" xfId="3562" xr:uid="{E00FC46B-0EE4-4C99-93F1-F1173F78B1E2}"/>
    <cellStyle name="Normal 175 3 5 3 3 2" xfId="21269" xr:uid="{607FB61D-E3E7-415E-A78C-639DCC526800}"/>
    <cellStyle name="Normal 175 3 5 3 3 2 2" xfId="31618" xr:uid="{1FAA08DE-93F7-4770-A40A-60798C6686D5}"/>
    <cellStyle name="Normal 175 3 5 3 3 3" xfId="26449" xr:uid="{D90BD965-ECDF-43ED-A087-107C18FC4967}"/>
    <cellStyle name="Normal 175 3 5 3 4" xfId="21267" xr:uid="{CF930B52-111E-42EC-BB6A-4B077926BFAA}"/>
    <cellStyle name="Normal 175 3 5 3 4 2" xfId="31616" xr:uid="{FBE9B461-461A-4DCF-8B37-83A5EEDA77FF}"/>
    <cellStyle name="Normal 175 3 5 3 5" xfId="26447" xr:uid="{3A1123E2-E43D-4C20-AE66-D94419CB9E78}"/>
    <cellStyle name="Normal 175 3 5 4" xfId="3563" xr:uid="{DA68D0D2-A73B-4C8C-8F6E-E17BD3C59C2B}"/>
    <cellStyle name="Normal 175 3 5 4 2" xfId="21270" xr:uid="{0DB21620-2575-4D1C-BCD7-E4C6ED951EB2}"/>
    <cellStyle name="Normal 175 3 5 4 2 2" xfId="31619" xr:uid="{26A57DE1-1D27-454D-8DC4-72FF0E557C1A}"/>
    <cellStyle name="Normal 175 3 5 4 3" xfId="26450" xr:uid="{91BBDCCE-BB9D-41AC-ACA0-411E4AA9E5B0}"/>
    <cellStyle name="Normal 175 3 5 5" xfId="3564" xr:uid="{7AED423F-BD02-4386-8E63-B8F70A6FEC28}"/>
    <cellStyle name="Normal 175 3 5 5 2" xfId="21271" xr:uid="{6708A131-3AB1-4E57-BE5C-55D8642DFC29}"/>
    <cellStyle name="Normal 175 3 5 5 2 2" xfId="31620" xr:uid="{27563EC8-8EE9-4276-B965-A87DFDF0CD69}"/>
    <cellStyle name="Normal 175 3 5 5 3" xfId="26451" xr:uid="{7BD8A089-1110-4401-B2C0-547CFC150640}"/>
    <cellStyle name="Normal 175 3 5 6" xfId="21260" xr:uid="{B2DE77E5-FCC3-4D2F-BF34-C8AE117F4655}"/>
    <cellStyle name="Normal 175 3 5 6 2" xfId="31609" xr:uid="{84896FE7-C757-4CD1-9A9B-7A96B6335312}"/>
    <cellStyle name="Normal 175 3 5 7" xfId="26440" xr:uid="{36199ED9-EE3A-4653-9784-B7010338508F}"/>
    <cellStyle name="Normal 175 3 6" xfId="3565" xr:uid="{D3423BAE-86D2-40C3-BBE7-054AB3D0F742}"/>
    <cellStyle name="Normal 175 3 6 2" xfId="3566" xr:uid="{B6CC8D0C-9C4E-4347-9721-87BE9C2D4AED}"/>
    <cellStyle name="Normal 175 3 6 2 2" xfId="3567" xr:uid="{EE385BE8-F0C7-4D3E-9D9B-1A9EB73206BE}"/>
    <cellStyle name="Normal 175 3 6 2 2 2" xfId="3568" xr:uid="{912153C1-19F2-430E-8566-E17A617CDB2F}"/>
    <cellStyle name="Normal 175 3 6 2 2 2 2" xfId="21275" xr:uid="{2EFA1826-F66E-4A67-A728-5FC8EDA9213D}"/>
    <cellStyle name="Normal 175 3 6 2 2 2 2 2" xfId="31624" xr:uid="{098DAF7D-FB86-40B5-B863-257D636A0EA9}"/>
    <cellStyle name="Normal 175 3 6 2 2 2 3" xfId="26455" xr:uid="{784A5371-4B51-444A-B770-A828A5B3F026}"/>
    <cellStyle name="Normal 175 3 6 2 2 3" xfId="3569" xr:uid="{0AD2C0AF-53C3-44DA-8F56-9A8D2A8F933A}"/>
    <cellStyle name="Normal 175 3 6 2 2 3 2" xfId="21276" xr:uid="{17875E50-E18B-45A5-AB62-47CB43C7C5F1}"/>
    <cellStyle name="Normal 175 3 6 2 2 3 2 2" xfId="31625" xr:uid="{C75C9EBA-513D-40C3-8379-619B33FA7F3F}"/>
    <cellStyle name="Normal 175 3 6 2 2 3 3" xfId="26456" xr:uid="{45ADA5F0-EFE3-41C7-8C6A-F090F43209AA}"/>
    <cellStyle name="Normal 175 3 6 2 2 4" xfId="21274" xr:uid="{E6551B37-4E85-4799-A38A-7A7D4B1F151D}"/>
    <cellStyle name="Normal 175 3 6 2 2 4 2" xfId="31623" xr:uid="{08F2D104-449C-4DBE-A086-83D459582402}"/>
    <cellStyle name="Normal 175 3 6 2 2 5" xfId="26454" xr:uid="{8D2AE9D1-B824-41FA-BCFF-599D712D6BB1}"/>
    <cellStyle name="Normal 175 3 6 2 3" xfId="3570" xr:uid="{9ECBFF51-3564-464E-8349-EAC717CBA082}"/>
    <cellStyle name="Normal 175 3 6 2 3 2" xfId="21277" xr:uid="{907B7B04-CFCC-4967-8CC0-A40B317EDE43}"/>
    <cellStyle name="Normal 175 3 6 2 3 2 2" xfId="31626" xr:uid="{6B1D1E8D-609D-45FF-AB2A-60F6B91140AD}"/>
    <cellStyle name="Normal 175 3 6 2 3 3" xfId="26457" xr:uid="{B4FDD5B2-EE36-444E-8FDD-7C4610F3E94D}"/>
    <cellStyle name="Normal 175 3 6 2 4" xfId="3571" xr:uid="{6902E759-29AE-41F6-8EA0-6C9D1BBFD41E}"/>
    <cellStyle name="Normal 175 3 6 2 4 2" xfId="21278" xr:uid="{DB7B696E-F85C-4D41-A9B9-A2B77B815787}"/>
    <cellStyle name="Normal 175 3 6 2 4 2 2" xfId="31627" xr:uid="{8B0CE97B-1C56-4745-A3E6-6A2A09FD1856}"/>
    <cellStyle name="Normal 175 3 6 2 4 3" xfId="26458" xr:uid="{0B20FF66-7864-4F80-AB82-31F0199A27F2}"/>
    <cellStyle name="Normal 175 3 6 2 5" xfId="21273" xr:uid="{C2F7C9D6-96B6-435B-8486-C918CA6E4161}"/>
    <cellStyle name="Normal 175 3 6 2 5 2" xfId="31622" xr:uid="{70939A9A-B170-4388-9610-8484F4CFA42E}"/>
    <cellStyle name="Normal 175 3 6 2 6" xfId="26453" xr:uid="{AAF53D40-A6CA-442D-A3A0-5E4E1AB17CEE}"/>
    <cellStyle name="Normal 175 3 6 3" xfId="3572" xr:uid="{8EA1208C-058C-4BE6-ADE7-4CB329EC2F30}"/>
    <cellStyle name="Normal 175 3 6 3 2" xfId="3573" xr:uid="{1CE78BC3-48DD-4D98-B506-181359F3AFCE}"/>
    <cellStyle name="Normal 175 3 6 3 2 2" xfId="21280" xr:uid="{39863EDE-AB94-45B4-BF60-421BA6AF4066}"/>
    <cellStyle name="Normal 175 3 6 3 2 2 2" xfId="31629" xr:uid="{3422F48E-AA28-4AF5-B5D4-69B995A921C5}"/>
    <cellStyle name="Normal 175 3 6 3 2 3" xfId="26460" xr:uid="{81714FCF-F072-423D-B704-8B17E0F7670F}"/>
    <cellStyle name="Normal 175 3 6 3 3" xfId="3574" xr:uid="{01969357-1682-4141-83D7-37629621FBD3}"/>
    <cellStyle name="Normal 175 3 6 3 3 2" xfId="21281" xr:uid="{3CE3F135-033E-478C-9F12-3209AE852EA8}"/>
    <cellStyle name="Normal 175 3 6 3 3 2 2" xfId="31630" xr:uid="{5A912229-A929-45B0-91AE-17A3AC645030}"/>
    <cellStyle name="Normal 175 3 6 3 3 3" xfId="26461" xr:uid="{EC388F78-0495-405B-A7B1-6BDCA000FE11}"/>
    <cellStyle name="Normal 175 3 6 3 4" xfId="21279" xr:uid="{7F2976C7-B323-4C86-AB1A-E4B72ABD4204}"/>
    <cellStyle name="Normal 175 3 6 3 4 2" xfId="31628" xr:uid="{CB38CC0A-BC7C-44A5-8743-A633B50290BF}"/>
    <cellStyle name="Normal 175 3 6 3 5" xfId="26459" xr:uid="{1121A0A8-276B-4160-93A6-8AEB958BBE92}"/>
    <cellStyle name="Normal 175 3 6 4" xfId="3575" xr:uid="{8DF72736-6DC8-48E1-800C-81062FCC716B}"/>
    <cellStyle name="Normal 175 3 6 4 2" xfId="21282" xr:uid="{CDDF747A-9470-45C1-B465-61BDB2A560A6}"/>
    <cellStyle name="Normal 175 3 6 4 2 2" xfId="31631" xr:uid="{CD7F6EF0-9765-498D-8660-B0393E05E7D4}"/>
    <cellStyle name="Normal 175 3 6 4 3" xfId="26462" xr:uid="{8C32E83F-544C-47F2-9AF2-54659480A23D}"/>
    <cellStyle name="Normal 175 3 6 5" xfId="3576" xr:uid="{DD024C53-705F-4CC4-B8B2-68764841593D}"/>
    <cellStyle name="Normal 175 3 6 5 2" xfId="21283" xr:uid="{1B9EAF58-81F4-4C91-9196-500F8A5AD28E}"/>
    <cellStyle name="Normal 175 3 6 5 2 2" xfId="31632" xr:uid="{849BC299-49DE-46D6-BA63-FBEDC449E4E6}"/>
    <cellStyle name="Normal 175 3 6 5 3" xfId="26463" xr:uid="{5A23BCC7-7216-4923-A907-AD84B0A2B5FE}"/>
    <cellStyle name="Normal 175 3 6 6" xfId="21272" xr:uid="{B1C6FD99-D27A-4D17-B0B7-7564DB357A4E}"/>
    <cellStyle name="Normal 175 3 6 6 2" xfId="31621" xr:uid="{B38AC576-E96E-4A4A-8C7A-8113CCAE5534}"/>
    <cellStyle name="Normal 175 3 6 7" xfId="26452" xr:uid="{8EB94D98-0871-4681-84A5-49E66B10C57A}"/>
    <cellStyle name="Normal 175 3 7" xfId="3577" xr:uid="{3355BA3A-EABA-4EC5-B67D-13D9F9D50E09}"/>
    <cellStyle name="Normal 175 3 7 2" xfId="3578" xr:uid="{6E5F995D-74F4-4719-8930-DE1F75631D41}"/>
    <cellStyle name="Normal 175 3 7 2 2" xfId="3579" xr:uid="{6A3525AA-45CB-40D5-860D-26663BA31ACA}"/>
    <cellStyle name="Normal 175 3 7 2 2 2" xfId="3580" xr:uid="{5C4E7E17-9E12-4970-B813-EF3C3B6ABE53}"/>
    <cellStyle name="Normal 175 3 7 2 2 2 2" xfId="21287" xr:uid="{7DF7B5C1-27DC-4501-8C5F-6F64D40A57C8}"/>
    <cellStyle name="Normal 175 3 7 2 2 2 2 2" xfId="31636" xr:uid="{0755A799-FBA1-483F-8A64-CC837255453E}"/>
    <cellStyle name="Normal 175 3 7 2 2 2 3" xfId="26467" xr:uid="{99F54303-7B41-4A0D-8B1A-2681C7266EF6}"/>
    <cellStyle name="Normal 175 3 7 2 2 3" xfId="3581" xr:uid="{2857AE4F-BBC4-4322-B08A-B73AA5D2E0BA}"/>
    <cellStyle name="Normal 175 3 7 2 2 3 2" xfId="21288" xr:uid="{04919BC3-B887-424A-B33A-E944091144FE}"/>
    <cellStyle name="Normal 175 3 7 2 2 3 2 2" xfId="31637" xr:uid="{91F23316-5E5C-4CD9-B8D0-79662EDCA59C}"/>
    <cellStyle name="Normal 175 3 7 2 2 3 3" xfId="26468" xr:uid="{BAA8CD46-14B3-4855-8A63-5045143B34B2}"/>
    <cellStyle name="Normal 175 3 7 2 2 4" xfId="21286" xr:uid="{A56889AD-9AF6-49EE-95C0-D7DBDB30FBB1}"/>
    <cellStyle name="Normal 175 3 7 2 2 4 2" xfId="31635" xr:uid="{5E8EA147-0AAA-4EE9-A512-781EC527A2EC}"/>
    <cellStyle name="Normal 175 3 7 2 2 5" xfId="26466" xr:uid="{C137A15E-AE8C-46E8-A3F9-E148498E16A0}"/>
    <cellStyle name="Normal 175 3 7 2 3" xfId="3582" xr:uid="{681272F2-66D5-487A-936B-34D3855024B8}"/>
    <cellStyle name="Normal 175 3 7 2 3 2" xfId="21289" xr:uid="{C7D5E552-D26A-4505-91BF-9DD6A58207DD}"/>
    <cellStyle name="Normal 175 3 7 2 3 2 2" xfId="31638" xr:uid="{64E3AE2B-DC65-4F51-A199-EA7419AA2653}"/>
    <cellStyle name="Normal 175 3 7 2 3 3" xfId="26469" xr:uid="{0801E0CE-E7FA-4F19-BBE5-8131DE0A7B73}"/>
    <cellStyle name="Normal 175 3 7 2 4" xfId="3583" xr:uid="{298356CD-795E-4608-A963-EBDFF816A839}"/>
    <cellStyle name="Normal 175 3 7 2 4 2" xfId="21290" xr:uid="{E48D45A6-09C9-4FDC-82E2-EEE5E78A5829}"/>
    <cellStyle name="Normal 175 3 7 2 4 2 2" xfId="31639" xr:uid="{4138945D-7394-40DE-B3B5-E547817E65B9}"/>
    <cellStyle name="Normal 175 3 7 2 4 3" xfId="26470" xr:uid="{C432FD79-6FF0-4064-82FE-09782029B789}"/>
    <cellStyle name="Normal 175 3 7 2 5" xfId="21285" xr:uid="{437EBF4F-B347-4E96-A519-77D52564DE8C}"/>
    <cellStyle name="Normal 175 3 7 2 5 2" xfId="31634" xr:uid="{5176EB8F-772E-4A6E-8148-66C735777B27}"/>
    <cellStyle name="Normal 175 3 7 2 6" xfId="26465" xr:uid="{29FADBAA-609F-4CFC-B07F-FBEE52C0DA3D}"/>
    <cellStyle name="Normal 175 3 7 3" xfId="3584" xr:uid="{FE6B35F6-A130-4002-85C1-7F6496518C16}"/>
    <cellStyle name="Normal 175 3 7 3 2" xfId="3585" xr:uid="{6E2351E7-AE8F-4CD3-AED1-AE2E46D5C766}"/>
    <cellStyle name="Normal 175 3 7 3 2 2" xfId="21292" xr:uid="{64C70D5E-74A6-4455-BC15-692FC1E456A2}"/>
    <cellStyle name="Normal 175 3 7 3 2 2 2" xfId="31641" xr:uid="{68FAF1D1-FABA-42D8-A2E3-9246C2D3D99B}"/>
    <cellStyle name="Normal 175 3 7 3 2 3" xfId="26472" xr:uid="{E4EC094F-03C4-4D30-8F66-263125A69A3F}"/>
    <cellStyle name="Normal 175 3 7 3 3" xfId="3586" xr:uid="{E39E1942-2EE4-408A-84E7-7C165F0CF2E9}"/>
    <cellStyle name="Normal 175 3 7 3 3 2" xfId="21293" xr:uid="{6F69EC0D-D1E8-453F-938C-9AD9F500DB89}"/>
    <cellStyle name="Normal 175 3 7 3 3 2 2" xfId="31642" xr:uid="{73FAA6B4-926E-4187-8690-EC0B2428E603}"/>
    <cellStyle name="Normal 175 3 7 3 3 3" xfId="26473" xr:uid="{002811B4-BBEC-4234-B3D0-202979047140}"/>
    <cellStyle name="Normal 175 3 7 3 4" xfId="21291" xr:uid="{EA717FB7-678F-452D-AEFC-F01826D4DD30}"/>
    <cellStyle name="Normal 175 3 7 3 4 2" xfId="31640" xr:uid="{5E68561B-C800-4DEB-ADD6-80521398F803}"/>
    <cellStyle name="Normal 175 3 7 3 5" xfId="26471" xr:uid="{0A557F95-87EF-4CCD-882D-AAA580D4B4D8}"/>
    <cellStyle name="Normal 175 3 7 4" xfId="3587" xr:uid="{253B4F9A-DAFC-4005-9A59-FF9FDA44A59C}"/>
    <cellStyle name="Normal 175 3 7 4 2" xfId="21294" xr:uid="{04DAB2CE-9BB1-44C7-897B-C7C72E88951A}"/>
    <cellStyle name="Normal 175 3 7 4 2 2" xfId="31643" xr:uid="{64B92D8A-5158-48FD-9663-4A38449A2047}"/>
    <cellStyle name="Normal 175 3 7 4 3" xfId="26474" xr:uid="{3F934A02-8421-431A-9CA7-AA51E594C5C1}"/>
    <cellStyle name="Normal 175 3 7 5" xfId="3588" xr:uid="{726415B3-097A-4A72-A1F1-8F1764E0E959}"/>
    <cellStyle name="Normal 175 3 7 5 2" xfId="21295" xr:uid="{1A10B77A-2A7E-49B1-A7A0-DA9FDD293D38}"/>
    <cellStyle name="Normal 175 3 7 5 2 2" xfId="31644" xr:uid="{A6548697-7860-4EBA-A233-EB068D9B9C4F}"/>
    <cellStyle name="Normal 175 3 7 5 3" xfId="26475" xr:uid="{EA4109B2-0D2C-493F-A63D-23ACE4FD8CE4}"/>
    <cellStyle name="Normal 175 3 7 6" xfId="21284" xr:uid="{6CD84C76-8D3C-430F-A813-25F05FAEFE7F}"/>
    <cellStyle name="Normal 175 3 7 6 2" xfId="31633" xr:uid="{D0450B78-8869-49DC-9F6B-555CDE6C522D}"/>
    <cellStyle name="Normal 175 3 7 7" xfId="26464" xr:uid="{FF4A8948-6687-4837-B679-34B9136B05CB}"/>
    <cellStyle name="Normal 175 3 8" xfId="3589" xr:uid="{471CF099-299C-4714-AA3F-15A6027B2E2A}"/>
    <cellStyle name="Normal 175 3 8 2" xfId="3590" xr:uid="{207D7D79-41FC-4AAD-B24B-29A2AB6B9CAF}"/>
    <cellStyle name="Normal 175 3 8 2 2" xfId="3591" xr:uid="{DD05C7DB-6B93-43E5-8CF1-DEF69475EDED}"/>
    <cellStyle name="Normal 175 3 8 2 2 2" xfId="3592" xr:uid="{2291BB1D-A710-48FC-91B0-46F5707D71A2}"/>
    <cellStyle name="Normal 175 3 8 2 2 2 2" xfId="21299" xr:uid="{5EA29876-8522-4DD0-B21F-FAEA903B0D05}"/>
    <cellStyle name="Normal 175 3 8 2 2 2 2 2" xfId="31648" xr:uid="{CC9512B5-9508-49E3-AEF3-78AEDCBE7769}"/>
    <cellStyle name="Normal 175 3 8 2 2 2 3" xfId="26479" xr:uid="{5D686322-4B18-4A91-9DE2-AA97AE232CA5}"/>
    <cellStyle name="Normal 175 3 8 2 2 3" xfId="3593" xr:uid="{45E51464-B467-40F5-A413-3224FA172890}"/>
    <cellStyle name="Normal 175 3 8 2 2 3 2" xfId="21300" xr:uid="{784F8985-58A6-4770-A1DC-11B81C9FA5A5}"/>
    <cellStyle name="Normal 175 3 8 2 2 3 2 2" xfId="31649" xr:uid="{A54608F7-358B-49BC-9072-95A42DD05733}"/>
    <cellStyle name="Normal 175 3 8 2 2 3 3" xfId="26480" xr:uid="{8E55D7F6-15FD-4B6A-B249-B15D15A8E86E}"/>
    <cellStyle name="Normal 175 3 8 2 2 4" xfId="21298" xr:uid="{3B78E8EB-37E2-4E69-BB8C-6423EC8C762D}"/>
    <cellStyle name="Normal 175 3 8 2 2 4 2" xfId="31647" xr:uid="{73C37B5D-F7B1-40DF-812B-BDA863B5E406}"/>
    <cellStyle name="Normal 175 3 8 2 2 5" xfId="26478" xr:uid="{097540F3-6837-4997-BF4A-7EB3137056EC}"/>
    <cellStyle name="Normal 175 3 8 2 3" xfId="3594" xr:uid="{DCAFED8E-1831-4CF9-88DC-931A3E8BEF24}"/>
    <cellStyle name="Normal 175 3 8 2 3 2" xfId="21301" xr:uid="{9AFD1AAA-2798-4014-9583-7EA331E78048}"/>
    <cellStyle name="Normal 175 3 8 2 3 2 2" xfId="31650" xr:uid="{84628216-251F-4237-A365-7B3367C41993}"/>
    <cellStyle name="Normal 175 3 8 2 3 3" xfId="26481" xr:uid="{49F058A5-A692-4F87-9599-3030672C3694}"/>
    <cellStyle name="Normal 175 3 8 2 4" xfId="3595" xr:uid="{29E9CBA7-6607-40F2-B815-640FF9588547}"/>
    <cellStyle name="Normal 175 3 8 2 4 2" xfId="21302" xr:uid="{839CEEE7-2522-4D13-93E0-A28FF7CD819A}"/>
    <cellStyle name="Normal 175 3 8 2 4 2 2" xfId="31651" xr:uid="{AD06DFD6-09BC-45BF-AD11-0DA9EF47B3C5}"/>
    <cellStyle name="Normal 175 3 8 2 4 3" xfId="26482" xr:uid="{282E74C3-20D5-4031-B007-B8B66B3C9648}"/>
    <cellStyle name="Normal 175 3 8 2 5" xfId="21297" xr:uid="{CFF46F6D-4A55-4B32-8AAD-CADDDD07FC72}"/>
    <cellStyle name="Normal 175 3 8 2 5 2" xfId="31646" xr:uid="{8CBED298-E8E7-403D-A8A0-95849829487B}"/>
    <cellStyle name="Normal 175 3 8 2 6" xfId="26477" xr:uid="{4ED74959-BB16-4AF1-B318-E0933F3ECB62}"/>
    <cellStyle name="Normal 175 3 8 3" xfId="3596" xr:uid="{8FC214D5-4C57-44EE-AEFF-6D90ED8FFE78}"/>
    <cellStyle name="Normal 175 3 8 3 2" xfId="3597" xr:uid="{4A098418-090C-4ED5-B325-ED895674226E}"/>
    <cellStyle name="Normal 175 3 8 3 2 2" xfId="21304" xr:uid="{87851DA8-E236-45B3-AC87-67728059A249}"/>
    <cellStyle name="Normal 175 3 8 3 2 2 2" xfId="31653" xr:uid="{7EEAF824-4E92-43E2-9D8D-EC800E56D6AF}"/>
    <cellStyle name="Normal 175 3 8 3 2 3" xfId="26484" xr:uid="{AF34FA9D-B023-4DC2-A295-49AC4619221D}"/>
    <cellStyle name="Normal 175 3 8 3 3" xfId="3598" xr:uid="{A3BF7687-A43C-4356-8BCC-E7A480E0B9B5}"/>
    <cellStyle name="Normal 175 3 8 3 3 2" xfId="21305" xr:uid="{8C6021B0-4D64-46D6-A76C-52011975BDC6}"/>
    <cellStyle name="Normal 175 3 8 3 3 2 2" xfId="31654" xr:uid="{FAED3CAA-E38F-4B52-999A-7EA3F2727CCB}"/>
    <cellStyle name="Normal 175 3 8 3 3 3" xfId="26485" xr:uid="{770E9E99-FCAC-41C5-8AD7-79EE943BE4D6}"/>
    <cellStyle name="Normal 175 3 8 3 4" xfId="21303" xr:uid="{D8190D34-8887-4444-8833-46274DB61B4A}"/>
    <cellStyle name="Normal 175 3 8 3 4 2" xfId="31652" xr:uid="{8C7DB527-2A6C-4AE8-B801-EC896B94ED4B}"/>
    <cellStyle name="Normal 175 3 8 3 5" xfId="26483" xr:uid="{0BE78B7C-A59D-4D93-A0EB-F7E020EDCF3B}"/>
    <cellStyle name="Normal 175 3 8 4" xfId="3599" xr:uid="{AD5F6F61-896A-43F5-BA4C-650B0C393CD0}"/>
    <cellStyle name="Normal 175 3 8 4 2" xfId="21306" xr:uid="{1527F326-6FF1-4D0A-94E5-EA45D9249DC4}"/>
    <cellStyle name="Normal 175 3 8 4 2 2" xfId="31655" xr:uid="{3C417335-D8C1-4924-96B5-5584EB760727}"/>
    <cellStyle name="Normal 175 3 8 4 3" xfId="26486" xr:uid="{F03B19BB-E6EC-4646-829E-93E20B7FC879}"/>
    <cellStyle name="Normal 175 3 8 5" xfId="3600" xr:uid="{8163BC1D-3467-469F-A7B7-61EC334BAF6A}"/>
    <cellStyle name="Normal 175 3 8 5 2" xfId="21307" xr:uid="{BDAB9C54-395B-4B5E-A05E-E9E0FA4C94C6}"/>
    <cellStyle name="Normal 175 3 8 5 2 2" xfId="31656" xr:uid="{FB387A90-A0D0-41B5-B989-3E25738DC36C}"/>
    <cellStyle name="Normal 175 3 8 5 3" xfId="26487" xr:uid="{650BA1F9-7E6F-49C2-8149-3F616960D23D}"/>
    <cellStyle name="Normal 175 3 8 6" xfId="21296" xr:uid="{AA63036D-AEAE-4A40-A075-AC73988244E4}"/>
    <cellStyle name="Normal 175 3 8 6 2" xfId="31645" xr:uid="{534E268B-1E4A-4AEF-9214-2C935FDEE2FE}"/>
    <cellStyle name="Normal 175 3 8 7" xfId="26476" xr:uid="{AA458E53-CD13-44A8-9FFA-BC7548F4943F}"/>
    <cellStyle name="Normal 175 3 9" xfId="3601" xr:uid="{B89D3D81-E3A7-43C9-892A-5397681AE01B}"/>
    <cellStyle name="Normal 175 3 9 2" xfId="3602" xr:uid="{B9D9F729-CE44-465D-BA44-013EB32D24FC}"/>
    <cellStyle name="Normal 175 3 9 2 2" xfId="3603" xr:uid="{D2222B75-024C-4252-ABDF-65E63475B02D}"/>
    <cellStyle name="Normal 175 3 9 2 2 2" xfId="3604" xr:uid="{F3FF4A1A-E4F5-4AA4-8DCA-1460B37BD931}"/>
    <cellStyle name="Normal 175 3 9 2 2 2 2" xfId="21311" xr:uid="{F57C63F5-08E4-40D8-B61C-5090BE41FA5B}"/>
    <cellStyle name="Normal 175 3 9 2 2 2 2 2" xfId="31660" xr:uid="{70A9D059-A244-4127-BDE9-C159EE4F2A3C}"/>
    <cellStyle name="Normal 175 3 9 2 2 2 3" xfId="26491" xr:uid="{B622489D-9669-4885-B461-C24B9C408849}"/>
    <cellStyle name="Normal 175 3 9 2 2 3" xfId="3605" xr:uid="{2964F829-E44F-4ED6-B26A-A4BDBB78AA19}"/>
    <cellStyle name="Normal 175 3 9 2 2 3 2" xfId="21312" xr:uid="{026E8811-30F7-4F5C-979B-B9CA9F54C313}"/>
    <cellStyle name="Normal 175 3 9 2 2 3 2 2" xfId="31661" xr:uid="{2947E72E-D72D-4737-8BCB-AD1A0B56D64F}"/>
    <cellStyle name="Normal 175 3 9 2 2 3 3" xfId="26492" xr:uid="{D8BEB967-51AE-4F60-8454-4A1685A1D781}"/>
    <cellStyle name="Normal 175 3 9 2 2 4" xfId="21310" xr:uid="{2219986E-4C3F-41D3-AF34-2F4F0DEE81A4}"/>
    <cellStyle name="Normal 175 3 9 2 2 4 2" xfId="31659" xr:uid="{135678BE-99BF-45E6-A9E9-38DC326E5A66}"/>
    <cellStyle name="Normal 175 3 9 2 2 5" xfId="26490" xr:uid="{C370ECE4-CBBF-40C7-810B-7850FC15E6D0}"/>
    <cellStyle name="Normal 175 3 9 2 3" xfId="3606" xr:uid="{766654C7-2933-4545-99DD-0527EB85DE53}"/>
    <cellStyle name="Normal 175 3 9 2 3 2" xfId="21313" xr:uid="{9DF64E2F-53D4-4CBE-B3A5-4D9E47427829}"/>
    <cellStyle name="Normal 175 3 9 2 3 2 2" xfId="31662" xr:uid="{9B5EEB76-322C-483A-B81A-85DFFE850D00}"/>
    <cellStyle name="Normal 175 3 9 2 3 3" xfId="26493" xr:uid="{4705EF30-D5A6-4B3C-9211-C21B52B6874F}"/>
    <cellStyle name="Normal 175 3 9 2 4" xfId="3607" xr:uid="{4E953392-7982-4F15-87E0-86EBBC5A1251}"/>
    <cellStyle name="Normal 175 3 9 2 4 2" xfId="21314" xr:uid="{265EA156-668E-4D78-B35D-6F0F08AA861D}"/>
    <cellStyle name="Normal 175 3 9 2 4 2 2" xfId="31663" xr:uid="{D11B43DD-93A7-45A1-904E-0A2F06EFF143}"/>
    <cellStyle name="Normal 175 3 9 2 4 3" xfId="26494" xr:uid="{C4EE0F9A-F2EA-4023-8B48-6225797D5C7F}"/>
    <cellStyle name="Normal 175 3 9 2 5" xfId="21309" xr:uid="{5EA66A67-B270-4800-BAEC-AA10A2C17E6C}"/>
    <cellStyle name="Normal 175 3 9 2 5 2" xfId="31658" xr:uid="{CFD8B045-13CD-46DE-B27D-3BC90E839B15}"/>
    <cellStyle name="Normal 175 3 9 2 6" xfId="26489" xr:uid="{15F2A546-52C1-4E9C-AAA9-33A1202D93C0}"/>
    <cellStyle name="Normal 175 3 9 3" xfId="3608" xr:uid="{59909FC6-2265-4078-8ED0-09DE05C03B0E}"/>
    <cellStyle name="Normal 175 3 9 3 2" xfId="3609" xr:uid="{955A2DC7-4AE1-42E9-883F-F0C7BF0D5F39}"/>
    <cellStyle name="Normal 175 3 9 3 2 2" xfId="21316" xr:uid="{6C6D6CF2-7C93-4E95-89AC-0ADACE233B77}"/>
    <cellStyle name="Normal 175 3 9 3 2 2 2" xfId="31665" xr:uid="{76C59199-BA96-466A-AF2B-32EEBED8E5F5}"/>
    <cellStyle name="Normal 175 3 9 3 2 3" xfId="26496" xr:uid="{7C53EAC4-A618-467A-AAB6-D290F1E6FC5A}"/>
    <cellStyle name="Normal 175 3 9 3 3" xfId="3610" xr:uid="{3D8452AA-FE64-46FE-88F1-C51F15D529D5}"/>
    <cellStyle name="Normal 175 3 9 3 3 2" xfId="21317" xr:uid="{164CB680-C6F8-4728-A1AE-F2E023E38BA1}"/>
    <cellStyle name="Normal 175 3 9 3 3 2 2" xfId="31666" xr:uid="{D3EBB668-5A4F-4CDD-B5BA-8DAEFCE8AA21}"/>
    <cellStyle name="Normal 175 3 9 3 3 3" xfId="26497" xr:uid="{257F6204-F593-4034-8D88-7D0B6FAE467F}"/>
    <cellStyle name="Normal 175 3 9 3 4" xfId="21315" xr:uid="{ACC54849-9413-4DF1-BB53-828637CDBDB3}"/>
    <cellStyle name="Normal 175 3 9 3 4 2" xfId="31664" xr:uid="{28BE2DDC-8279-4645-B4CE-B7A7F3EF87A3}"/>
    <cellStyle name="Normal 175 3 9 3 5" xfId="26495" xr:uid="{BE459E44-BF67-4AF8-B867-B1D14CBFBF43}"/>
    <cellStyle name="Normal 175 3 9 4" xfId="3611" xr:uid="{8739CBEA-91D8-4ADA-8C85-2BB76A527904}"/>
    <cellStyle name="Normal 175 3 9 4 2" xfId="21318" xr:uid="{B6528C37-9CD4-4E81-8117-B3961D8BA191}"/>
    <cellStyle name="Normal 175 3 9 4 2 2" xfId="31667" xr:uid="{F0636594-8D79-4FFB-A9A9-F3012106B8CC}"/>
    <cellStyle name="Normal 175 3 9 4 3" xfId="26498" xr:uid="{FBD46A23-A77C-4DA1-BC81-1CCFEE7147EF}"/>
    <cellStyle name="Normal 175 3 9 5" xfId="3612" xr:uid="{79D51CAE-2F62-4D63-BDFB-EE3A42498ED0}"/>
    <cellStyle name="Normal 175 3 9 5 2" xfId="21319" xr:uid="{9A1AF248-D66B-47BB-9C47-D56567B30346}"/>
    <cellStyle name="Normal 175 3 9 5 2 2" xfId="31668" xr:uid="{7EE3FE7F-E25D-4389-B65F-D966B6BB4B32}"/>
    <cellStyle name="Normal 175 3 9 5 3" xfId="26499" xr:uid="{4D67FE3B-DEF9-4127-9A12-23E29E64FC77}"/>
    <cellStyle name="Normal 175 3 9 6" xfId="21308" xr:uid="{E5A46738-E894-404B-BE08-B8904BEB3F96}"/>
    <cellStyle name="Normal 175 3 9 6 2" xfId="31657" xr:uid="{A684AB08-A837-4859-B6D4-09837D25485F}"/>
    <cellStyle name="Normal 175 3 9 7" xfId="26488" xr:uid="{4D1A4DFD-9D90-4F48-821C-DA71569B924F}"/>
    <cellStyle name="Normal 175 4" xfId="3613" xr:uid="{D6454F32-9EC9-4755-91BC-6C256CBAE589}"/>
    <cellStyle name="Normal 175 4 10" xfId="3614" xr:uid="{AA44D78B-C812-44E7-9313-5CE8B95E06CA}"/>
    <cellStyle name="Normal 175 4 10 2" xfId="3615" xr:uid="{3D350EE1-5722-4895-AC15-E98AA22E4ABD}"/>
    <cellStyle name="Normal 175 4 10 2 2" xfId="3616" xr:uid="{12762ABE-08D3-404B-8964-9D1407871E30}"/>
    <cellStyle name="Normal 175 4 10 2 2 2" xfId="3617" xr:uid="{C03D5AA8-A9AC-44A5-A14C-5B1C3ADE1FBE}"/>
    <cellStyle name="Normal 175 4 10 2 2 2 2" xfId="21324" xr:uid="{81A2ACFC-94F4-4E66-8D87-B1EE8CF31D93}"/>
    <cellStyle name="Normal 175 4 10 2 2 2 2 2" xfId="31673" xr:uid="{7DD04FB3-1E50-4985-B0B8-36E3605433DA}"/>
    <cellStyle name="Normal 175 4 10 2 2 2 3" xfId="26504" xr:uid="{E08E17A2-17E0-4DBE-8510-87ED07BA2AE2}"/>
    <cellStyle name="Normal 175 4 10 2 2 3" xfId="3618" xr:uid="{A4CB1E29-B41D-4BFF-81AF-0195D643F2B7}"/>
    <cellStyle name="Normal 175 4 10 2 2 3 2" xfId="21325" xr:uid="{50D40DDD-4FFB-43D2-95AC-B3E3DE1D3846}"/>
    <cellStyle name="Normal 175 4 10 2 2 3 2 2" xfId="31674" xr:uid="{3DD31CAD-7E3B-417A-B306-01BBC87E54B5}"/>
    <cellStyle name="Normal 175 4 10 2 2 3 3" xfId="26505" xr:uid="{42BA12B4-672F-4369-9056-0ABC484D9EC1}"/>
    <cellStyle name="Normal 175 4 10 2 2 4" xfId="21323" xr:uid="{ABE3B01C-14D3-4AB4-9BA7-647F6BA116C6}"/>
    <cellStyle name="Normal 175 4 10 2 2 4 2" xfId="31672" xr:uid="{4B0BF6E6-FD7F-4AAE-8C3B-F45D41AE9998}"/>
    <cellStyle name="Normal 175 4 10 2 2 5" xfId="26503" xr:uid="{49AF7D5B-E84B-4F86-81E0-EADC42431B6A}"/>
    <cellStyle name="Normal 175 4 10 2 3" xfId="3619" xr:uid="{4608839A-E5E4-45C7-88A2-0CA76774D150}"/>
    <cellStyle name="Normal 175 4 10 2 3 2" xfId="21326" xr:uid="{418D95F3-E031-43F1-8E4E-E6863F53A18B}"/>
    <cellStyle name="Normal 175 4 10 2 3 2 2" xfId="31675" xr:uid="{E1388D0F-64AB-4D5E-AA91-007EC9F7F62F}"/>
    <cellStyle name="Normal 175 4 10 2 3 3" xfId="26506" xr:uid="{4CB534F0-F9F8-42CB-BCF9-4608AA36DC37}"/>
    <cellStyle name="Normal 175 4 10 2 4" xfId="3620" xr:uid="{DB4653EE-B3F3-4334-A3CB-32C6A8F956C8}"/>
    <cellStyle name="Normal 175 4 10 2 4 2" xfId="21327" xr:uid="{C0AF176F-49E6-4699-A942-93FEC0BFEE61}"/>
    <cellStyle name="Normal 175 4 10 2 4 2 2" xfId="31676" xr:uid="{5B1EDAD1-36C0-4D7F-9C2F-5D538EE8EE61}"/>
    <cellStyle name="Normal 175 4 10 2 4 3" xfId="26507" xr:uid="{7CD31FB1-056E-41D4-9557-256677554E86}"/>
    <cellStyle name="Normal 175 4 10 2 5" xfId="21322" xr:uid="{2F8C75E0-E5B4-486F-9D69-65BFA35690F9}"/>
    <cellStyle name="Normal 175 4 10 2 5 2" xfId="31671" xr:uid="{657E9D4B-AF8A-4015-A5CD-9BCE11B5125B}"/>
    <cellStyle name="Normal 175 4 10 2 6" xfId="26502" xr:uid="{32A62E5E-0A0C-4297-BFB1-ADDB0D807A58}"/>
    <cellStyle name="Normal 175 4 10 3" xfId="3621" xr:uid="{2B560728-19FF-4739-8ACC-52A82382D6AC}"/>
    <cellStyle name="Normal 175 4 10 3 2" xfId="3622" xr:uid="{F8561D9A-FB52-42EC-9335-C9D3175A2027}"/>
    <cellStyle name="Normal 175 4 10 3 2 2" xfId="21329" xr:uid="{9E8FEAE4-67A3-4453-BF8B-8E122BC616E6}"/>
    <cellStyle name="Normal 175 4 10 3 2 2 2" xfId="31678" xr:uid="{105D9C99-62D2-4671-9C0C-4FB3285075CB}"/>
    <cellStyle name="Normal 175 4 10 3 2 3" xfId="26509" xr:uid="{6C94E91A-2C2F-4C80-BB30-1287E32A7731}"/>
    <cellStyle name="Normal 175 4 10 3 3" xfId="3623" xr:uid="{103EB596-95ED-4FED-BB63-608534EA7F11}"/>
    <cellStyle name="Normal 175 4 10 3 3 2" xfId="21330" xr:uid="{948940D4-CF6F-40C9-9589-B9C88FCE3E0F}"/>
    <cellStyle name="Normal 175 4 10 3 3 2 2" xfId="31679" xr:uid="{53F07EAE-84F4-42FE-B7E1-B57FD708C782}"/>
    <cellStyle name="Normal 175 4 10 3 3 3" xfId="26510" xr:uid="{B13DCA8B-85C9-4F30-9806-5A854E1C53F2}"/>
    <cellStyle name="Normal 175 4 10 3 4" xfId="21328" xr:uid="{65C81A73-EFBE-4A5F-92D4-3EED5308C269}"/>
    <cellStyle name="Normal 175 4 10 3 4 2" xfId="31677" xr:uid="{C13563EC-3DD1-4FE3-AAC4-372E7B3F8037}"/>
    <cellStyle name="Normal 175 4 10 3 5" xfId="26508" xr:uid="{E19D658B-AE4C-4247-9359-F83B6C04C189}"/>
    <cellStyle name="Normal 175 4 10 4" xfId="3624" xr:uid="{CE1090CE-D822-46D0-A114-C2B1468C436F}"/>
    <cellStyle name="Normal 175 4 10 4 2" xfId="21331" xr:uid="{473BBAB0-C590-40B0-8A8C-7C857CA6B437}"/>
    <cellStyle name="Normal 175 4 10 4 2 2" xfId="31680" xr:uid="{CB0996D6-BD35-4F70-8619-15F06787C65F}"/>
    <cellStyle name="Normal 175 4 10 4 3" xfId="26511" xr:uid="{F36BEE65-5D91-4C44-93E0-F2BDAD35E98D}"/>
    <cellStyle name="Normal 175 4 10 5" xfId="3625" xr:uid="{48567F84-37AE-4ABD-8E93-9FA65D38C8C5}"/>
    <cellStyle name="Normal 175 4 10 5 2" xfId="21332" xr:uid="{7BCD2915-2992-406B-A401-07A8E9469821}"/>
    <cellStyle name="Normal 175 4 10 5 2 2" xfId="31681" xr:uid="{3EA2B1CD-74B2-4FB7-820F-31E52472D8E4}"/>
    <cellStyle name="Normal 175 4 10 5 3" xfId="26512" xr:uid="{F35FF9C0-82F9-4FD5-B361-6EC3B8C6FFAF}"/>
    <cellStyle name="Normal 175 4 10 6" xfId="21321" xr:uid="{8F130561-ED1C-4EB1-BC20-06FDC6E473C8}"/>
    <cellStyle name="Normal 175 4 10 6 2" xfId="31670" xr:uid="{ECBBA311-9FF4-4189-8852-0BBAD0A22F84}"/>
    <cellStyle name="Normal 175 4 10 7" xfId="26501" xr:uid="{4F4A0C9C-429B-43CB-8D50-61D5ECE37E70}"/>
    <cellStyle name="Normal 175 4 11" xfId="3626" xr:uid="{B8551ACC-3D52-41FE-A19B-B490B88BED95}"/>
    <cellStyle name="Normal 175 4 11 2" xfId="3627" xr:uid="{3BA72453-E691-4024-9C0B-9759170527F7}"/>
    <cellStyle name="Normal 175 4 11 2 2" xfId="3628" xr:uid="{FEE1305D-7D16-428E-A58E-AC14921F374B}"/>
    <cellStyle name="Normal 175 4 11 2 2 2" xfId="3629" xr:uid="{A40272BC-D1ED-45D4-9753-0A9F82B03BA5}"/>
    <cellStyle name="Normal 175 4 11 2 2 2 2" xfId="21336" xr:uid="{6311BAE4-B8D0-408A-A3ED-54D23753A6A5}"/>
    <cellStyle name="Normal 175 4 11 2 2 2 2 2" xfId="31685" xr:uid="{3E79A267-8D13-40D1-A01C-EF7CA6ED5039}"/>
    <cellStyle name="Normal 175 4 11 2 2 2 3" xfId="26516" xr:uid="{3C028972-4963-4E5E-8DE9-808AA9AF8501}"/>
    <cellStyle name="Normal 175 4 11 2 2 3" xfId="3630" xr:uid="{3277F772-DD15-4F37-A15C-4422B5D964F7}"/>
    <cellStyle name="Normal 175 4 11 2 2 3 2" xfId="21337" xr:uid="{48E9BEB8-0414-4B8C-894F-ECCF3B054EEF}"/>
    <cellStyle name="Normal 175 4 11 2 2 3 2 2" xfId="31686" xr:uid="{58980EB3-7872-40E5-A2AD-59EE90029DF6}"/>
    <cellStyle name="Normal 175 4 11 2 2 3 3" xfId="26517" xr:uid="{9FF85201-DD93-4F61-A3CD-8EC55F20159D}"/>
    <cellStyle name="Normal 175 4 11 2 2 4" xfId="21335" xr:uid="{4835985E-7A46-4025-9023-AAA680AB93F7}"/>
    <cellStyle name="Normal 175 4 11 2 2 4 2" xfId="31684" xr:uid="{492993B2-46F7-4C4C-8337-5921754F3DD1}"/>
    <cellStyle name="Normal 175 4 11 2 2 5" xfId="26515" xr:uid="{6B12A3A4-C4A2-47FA-9134-E96557F6A85C}"/>
    <cellStyle name="Normal 175 4 11 2 3" xfId="3631" xr:uid="{C2DDB721-3DED-49CB-84D1-EC5437BE67ED}"/>
    <cellStyle name="Normal 175 4 11 2 3 2" xfId="21338" xr:uid="{B8BDBC20-D6F0-4A18-9EFD-4C49176DAB2D}"/>
    <cellStyle name="Normal 175 4 11 2 3 2 2" xfId="31687" xr:uid="{5CEBFD4E-EF48-4407-A260-1D57B18F87D0}"/>
    <cellStyle name="Normal 175 4 11 2 3 3" xfId="26518" xr:uid="{4EAFB2CA-7489-49FC-87D5-EC7C2C0BA2AB}"/>
    <cellStyle name="Normal 175 4 11 2 4" xfId="3632" xr:uid="{69DD81C4-2DC4-4C4D-9B94-26D91288BEEB}"/>
    <cellStyle name="Normal 175 4 11 2 4 2" xfId="21339" xr:uid="{B19F8E67-F0C9-4608-BFBB-A9F1831C0C48}"/>
    <cellStyle name="Normal 175 4 11 2 4 2 2" xfId="31688" xr:uid="{E5F77C4A-1933-445A-AEDD-D4E116D785F3}"/>
    <cellStyle name="Normal 175 4 11 2 4 3" xfId="26519" xr:uid="{BC5AD0A6-DA7D-459B-8384-F479E25E43CB}"/>
    <cellStyle name="Normal 175 4 11 2 5" xfId="21334" xr:uid="{00221E73-B461-4B8F-8250-099F9E44D09B}"/>
    <cellStyle name="Normal 175 4 11 2 5 2" xfId="31683" xr:uid="{842CEF82-6D94-491E-A8BC-10BFED9DE3ED}"/>
    <cellStyle name="Normal 175 4 11 2 6" xfId="26514" xr:uid="{9DC18A86-A9A3-4502-ADC8-6A8CB11ECE32}"/>
    <cellStyle name="Normal 175 4 11 3" xfId="3633" xr:uid="{D724C8E8-B8E1-419F-8025-3453775B47AB}"/>
    <cellStyle name="Normal 175 4 11 3 2" xfId="3634" xr:uid="{6A5812B3-6836-4D69-BCF7-BF10D7EA3C5B}"/>
    <cellStyle name="Normal 175 4 11 3 2 2" xfId="21341" xr:uid="{B3577814-61C8-4FFC-AD7D-AA616305F9DE}"/>
    <cellStyle name="Normal 175 4 11 3 2 2 2" xfId="31690" xr:uid="{A7D59E0B-C379-4933-BF9C-02EB7E94F2A0}"/>
    <cellStyle name="Normal 175 4 11 3 2 3" xfId="26521" xr:uid="{5A4A18BF-E958-450C-BB36-4AAF3D5BFE11}"/>
    <cellStyle name="Normal 175 4 11 3 3" xfId="3635" xr:uid="{A6218C95-CCC9-4F97-8DF6-D437FD2714B3}"/>
    <cellStyle name="Normal 175 4 11 3 3 2" xfId="21342" xr:uid="{6CB4594A-8936-49F7-8AED-29AD9B4D5E41}"/>
    <cellStyle name="Normal 175 4 11 3 3 2 2" xfId="31691" xr:uid="{6776A17B-18B3-4F55-B02D-CB6BCC54DE63}"/>
    <cellStyle name="Normal 175 4 11 3 3 3" xfId="26522" xr:uid="{9002242C-7E5C-4D93-BB8C-082BE20D9B16}"/>
    <cellStyle name="Normal 175 4 11 3 4" xfId="21340" xr:uid="{CB3B459F-68BB-4C7B-81DB-7A9F0A9BAF7D}"/>
    <cellStyle name="Normal 175 4 11 3 4 2" xfId="31689" xr:uid="{8936DF4D-843F-43FA-821E-348812F3D401}"/>
    <cellStyle name="Normal 175 4 11 3 5" xfId="26520" xr:uid="{6C8D9462-18CC-412B-AF92-21175A8932AC}"/>
    <cellStyle name="Normal 175 4 11 4" xfId="3636" xr:uid="{852FF72B-D09A-46BA-8C1B-DAEF530FF806}"/>
    <cellStyle name="Normal 175 4 11 4 2" xfId="21343" xr:uid="{3CC87675-00DF-41C9-B3D3-8BC23DAD3DE0}"/>
    <cellStyle name="Normal 175 4 11 4 2 2" xfId="31692" xr:uid="{3E15CF5A-0A60-411E-BB55-3969D4687088}"/>
    <cellStyle name="Normal 175 4 11 4 3" xfId="26523" xr:uid="{99F6D8BD-1DE6-4D57-A6AA-4CD7E1FE7F2C}"/>
    <cellStyle name="Normal 175 4 11 5" xfId="3637" xr:uid="{74EECC45-ED04-4147-B2EF-5F2B55C23368}"/>
    <cellStyle name="Normal 175 4 11 5 2" xfId="21344" xr:uid="{9154E9DF-610A-47C2-9BF5-BD297F0EDFF9}"/>
    <cellStyle name="Normal 175 4 11 5 2 2" xfId="31693" xr:uid="{BD5368E2-5E32-4DD4-BAFB-9EA60CE55255}"/>
    <cellStyle name="Normal 175 4 11 5 3" xfId="26524" xr:uid="{DCF608F2-5832-42F8-A539-7D7AED32906F}"/>
    <cellStyle name="Normal 175 4 11 6" xfId="21333" xr:uid="{FE840EF5-C035-4F4D-A37F-94910E9DEDBC}"/>
    <cellStyle name="Normal 175 4 11 6 2" xfId="31682" xr:uid="{8169F123-2A6E-4A0B-ABDF-FBC68CA9DBC3}"/>
    <cellStyle name="Normal 175 4 11 7" xfId="26513" xr:uid="{59CB9A07-CBC4-4241-AD10-7008033D657E}"/>
    <cellStyle name="Normal 175 4 12" xfId="3638" xr:uid="{764CE452-3C17-4682-BCCC-C3E01D35118C}"/>
    <cellStyle name="Normal 175 4 12 2" xfId="3639" xr:uid="{361A732A-10B7-45DA-A7B6-75B12167153D}"/>
    <cellStyle name="Normal 175 4 12 2 2" xfId="3640" xr:uid="{91050A62-818D-4EE8-A9A3-C09C061432C3}"/>
    <cellStyle name="Normal 175 4 12 2 2 2" xfId="3641" xr:uid="{46FAAB94-3E88-48B2-8730-B8E50F2D2B00}"/>
    <cellStyle name="Normal 175 4 12 2 2 2 2" xfId="21348" xr:uid="{550C44C9-1D33-4675-8BD4-9D355F5CC135}"/>
    <cellStyle name="Normal 175 4 12 2 2 2 2 2" xfId="31697" xr:uid="{27903B53-ACA3-4FA3-A617-4A81904D94DD}"/>
    <cellStyle name="Normal 175 4 12 2 2 2 3" xfId="26528" xr:uid="{AE898CC8-F715-42C1-B041-D239696E82E6}"/>
    <cellStyle name="Normal 175 4 12 2 2 3" xfId="3642" xr:uid="{1E0E3764-5FFC-46B3-B790-55864F2427B2}"/>
    <cellStyle name="Normal 175 4 12 2 2 3 2" xfId="21349" xr:uid="{B3B553BF-DD6D-4187-ABBA-E8AE446F227E}"/>
    <cellStyle name="Normal 175 4 12 2 2 3 2 2" xfId="31698" xr:uid="{C548EBF7-7F89-45EE-8A54-22DEF3860183}"/>
    <cellStyle name="Normal 175 4 12 2 2 3 3" xfId="26529" xr:uid="{C64D5F60-F221-4EA2-B99D-4F102180DBAA}"/>
    <cellStyle name="Normal 175 4 12 2 2 4" xfId="21347" xr:uid="{27ACFED7-C972-404F-91DC-445F65F972B3}"/>
    <cellStyle name="Normal 175 4 12 2 2 4 2" xfId="31696" xr:uid="{095A8376-6664-4F9A-8AF4-6ED16DD2F9E2}"/>
    <cellStyle name="Normal 175 4 12 2 2 5" xfId="26527" xr:uid="{17BA5722-F7C7-4ED5-A0E8-A7C8EDBBA7BF}"/>
    <cellStyle name="Normal 175 4 12 2 3" xfId="3643" xr:uid="{2BE4932C-4D61-44C6-9930-583F13C32B13}"/>
    <cellStyle name="Normal 175 4 12 2 3 2" xfId="21350" xr:uid="{4D36BED4-65A9-4D90-B955-F9BBA1A295CB}"/>
    <cellStyle name="Normal 175 4 12 2 3 2 2" xfId="31699" xr:uid="{DD480799-F6D8-4A2B-8C92-EE70C2571940}"/>
    <cellStyle name="Normal 175 4 12 2 3 3" xfId="26530" xr:uid="{5940FEDF-7608-4962-895C-7A9516833216}"/>
    <cellStyle name="Normal 175 4 12 2 4" xfId="3644" xr:uid="{AA339F35-57A8-438A-87EC-B6A311D10B93}"/>
    <cellStyle name="Normal 175 4 12 2 4 2" xfId="21351" xr:uid="{E23BAC53-A9C7-4991-87B8-951CBA5C1EC4}"/>
    <cellStyle name="Normal 175 4 12 2 4 2 2" xfId="31700" xr:uid="{E0CF7E9A-206B-4D54-8355-BB2E8F59D71D}"/>
    <cellStyle name="Normal 175 4 12 2 4 3" xfId="26531" xr:uid="{0275C231-7431-4EFC-A134-A2F741F940AF}"/>
    <cellStyle name="Normal 175 4 12 2 5" xfId="21346" xr:uid="{D8702E46-F6B2-403D-A9A1-E6AF0E280689}"/>
    <cellStyle name="Normal 175 4 12 2 5 2" xfId="31695" xr:uid="{6CF15759-7810-4BEB-A171-63CD977FF591}"/>
    <cellStyle name="Normal 175 4 12 2 6" xfId="26526" xr:uid="{CF34C71C-03B4-49D7-8789-2E601775391C}"/>
    <cellStyle name="Normal 175 4 12 3" xfId="3645" xr:uid="{555C724C-6EC6-4D69-9FCF-A54ECBE83488}"/>
    <cellStyle name="Normal 175 4 12 3 2" xfId="3646" xr:uid="{644989A5-AA2F-4A0E-A561-4EA5702F60BD}"/>
    <cellStyle name="Normal 175 4 12 3 2 2" xfId="21353" xr:uid="{EA9D544A-8CD3-4E5B-934A-B289DB83014E}"/>
    <cellStyle name="Normal 175 4 12 3 2 2 2" xfId="31702" xr:uid="{7CF44C55-4999-4ABC-8AEA-D82F9C504100}"/>
    <cellStyle name="Normal 175 4 12 3 2 3" xfId="26533" xr:uid="{6A1809C5-6897-460D-9B59-2801843C1B71}"/>
    <cellStyle name="Normal 175 4 12 3 3" xfId="3647" xr:uid="{695FE0CE-820D-408E-B2B4-BCD7C06E8D88}"/>
    <cellStyle name="Normal 175 4 12 3 3 2" xfId="21354" xr:uid="{FE43C8B3-B3EB-409E-BBF2-E854FCFDF6FB}"/>
    <cellStyle name="Normal 175 4 12 3 3 2 2" xfId="31703" xr:uid="{CC31A5F7-ECA7-4238-A02D-4881BC57224D}"/>
    <cellStyle name="Normal 175 4 12 3 3 3" xfId="26534" xr:uid="{3E352824-8DD2-40B5-99C8-3D17E2BDE794}"/>
    <cellStyle name="Normal 175 4 12 3 4" xfId="21352" xr:uid="{8AB6EF36-7101-4DE4-9CA4-0E8FE130EA68}"/>
    <cellStyle name="Normal 175 4 12 3 4 2" xfId="31701" xr:uid="{CD2AAC52-0E39-41CD-9633-30FC3C913CDE}"/>
    <cellStyle name="Normal 175 4 12 3 5" xfId="26532" xr:uid="{941968D4-4EF7-413B-B22A-D130A63F43A5}"/>
    <cellStyle name="Normal 175 4 12 4" xfId="3648" xr:uid="{41CE53E3-76B6-4305-AF54-CE83F184AEC0}"/>
    <cellStyle name="Normal 175 4 12 4 2" xfId="21355" xr:uid="{B2DA1D84-FBED-4F7A-83DA-3B517A9BE268}"/>
    <cellStyle name="Normal 175 4 12 4 2 2" xfId="31704" xr:uid="{0B53396F-B700-4623-B75F-ED443AE7A4DB}"/>
    <cellStyle name="Normal 175 4 12 4 3" xfId="26535" xr:uid="{92C064C0-C0F5-43AE-9DD7-96776035BF9C}"/>
    <cellStyle name="Normal 175 4 12 5" xfId="3649" xr:uid="{EED5BED7-AE90-4B4B-A571-02533DFC8559}"/>
    <cellStyle name="Normal 175 4 12 5 2" xfId="21356" xr:uid="{F2053DE6-0786-44CC-A71D-09B095A9CE22}"/>
    <cellStyle name="Normal 175 4 12 5 2 2" xfId="31705" xr:uid="{58B3BB37-D980-454A-AEFF-E864DF0D9503}"/>
    <cellStyle name="Normal 175 4 12 5 3" xfId="26536" xr:uid="{51FC486C-9162-4B59-9A12-4B4CEC027E87}"/>
    <cellStyle name="Normal 175 4 12 6" xfId="21345" xr:uid="{0B9FD10F-45F1-4B9A-838F-ED0498FFBA2F}"/>
    <cellStyle name="Normal 175 4 12 6 2" xfId="31694" xr:uid="{97D7BD82-7BFA-401D-9DDD-3C49B56263F8}"/>
    <cellStyle name="Normal 175 4 12 7" xfId="26525" xr:uid="{63BAE0C1-70FD-494B-B07E-7E978BDAA04E}"/>
    <cellStyle name="Normal 175 4 13" xfId="3650" xr:uid="{DDFD1611-8B7B-466B-9649-8A0707B03B78}"/>
    <cellStyle name="Normal 175 4 13 2" xfId="3651" xr:uid="{037A921E-4875-4735-B16D-A301D6BFADD3}"/>
    <cellStyle name="Normal 175 4 13 2 2" xfId="3652" xr:uid="{05BB4B72-7502-42AA-9604-4432E10977A2}"/>
    <cellStyle name="Normal 175 4 13 2 2 2" xfId="3653" xr:uid="{0FA4274F-3A8B-480E-96F1-0F7750D5EB67}"/>
    <cellStyle name="Normal 175 4 13 2 2 2 2" xfId="21360" xr:uid="{DBE69D2F-1468-4922-B11A-46972AD2CC44}"/>
    <cellStyle name="Normal 175 4 13 2 2 2 2 2" xfId="31709" xr:uid="{FC1CAA2C-E2BC-4639-A84C-DEF01F4A8F63}"/>
    <cellStyle name="Normal 175 4 13 2 2 2 3" xfId="26540" xr:uid="{B8E47979-7A5B-4D81-B109-8D9EA5B93C8C}"/>
    <cellStyle name="Normal 175 4 13 2 2 3" xfId="3654" xr:uid="{3B3665BA-6DBB-4B07-A7B4-B98B6A3ED9CE}"/>
    <cellStyle name="Normal 175 4 13 2 2 3 2" xfId="21361" xr:uid="{67EA063F-F954-40B9-B11F-A93831193B94}"/>
    <cellStyle name="Normal 175 4 13 2 2 3 2 2" xfId="31710" xr:uid="{19245288-F9AC-4FF4-8A94-FA5067E2BC4F}"/>
    <cellStyle name="Normal 175 4 13 2 2 3 3" xfId="26541" xr:uid="{E9936992-E78E-4571-9DEB-1FC472671850}"/>
    <cellStyle name="Normal 175 4 13 2 2 4" xfId="21359" xr:uid="{DB271305-BC9E-4B60-8739-A962904970F1}"/>
    <cellStyle name="Normal 175 4 13 2 2 4 2" xfId="31708" xr:uid="{D46017CE-3814-4DEF-B46B-2DB4DE0BD249}"/>
    <cellStyle name="Normal 175 4 13 2 2 5" xfId="26539" xr:uid="{1EC592A2-45F4-4C7A-AFA5-3343797DF09F}"/>
    <cellStyle name="Normal 175 4 13 2 3" xfId="3655" xr:uid="{CED95AFA-967E-4DB4-A21F-B0CCA69434C2}"/>
    <cellStyle name="Normal 175 4 13 2 3 2" xfId="21362" xr:uid="{ACA49F2C-64B6-460E-972C-DE3492D77BBC}"/>
    <cellStyle name="Normal 175 4 13 2 3 2 2" xfId="31711" xr:uid="{A4A62E92-9D89-418E-9F4B-CEA76EFE8A49}"/>
    <cellStyle name="Normal 175 4 13 2 3 3" xfId="26542" xr:uid="{C1EFD86E-96F2-423A-8AEC-61E0A76EF55D}"/>
    <cellStyle name="Normal 175 4 13 2 4" xfId="3656" xr:uid="{DD2BDD9F-A8EB-4572-98F6-AC287460FF75}"/>
    <cellStyle name="Normal 175 4 13 2 4 2" xfId="21363" xr:uid="{FDCA4911-89C1-4135-9587-600A97D200C8}"/>
    <cellStyle name="Normal 175 4 13 2 4 2 2" xfId="31712" xr:uid="{E0F7CCDD-3CD0-40EE-A509-1F019DBB8E5C}"/>
    <cellStyle name="Normal 175 4 13 2 4 3" xfId="26543" xr:uid="{EC629F54-6B97-4D7F-92F7-8D0145E16E9B}"/>
    <cellStyle name="Normal 175 4 13 2 5" xfId="21358" xr:uid="{ABF0473A-BAC2-4D54-B20F-A31FD9A4AE5B}"/>
    <cellStyle name="Normal 175 4 13 2 5 2" xfId="31707" xr:uid="{82EFC723-32FF-43C7-A204-393C4734B5C0}"/>
    <cellStyle name="Normal 175 4 13 2 6" xfId="26538" xr:uid="{D56C8CCA-662B-4874-B946-DB9D738F96E8}"/>
    <cellStyle name="Normal 175 4 13 3" xfId="3657" xr:uid="{C26454A4-14F0-46E2-B0B1-6CFABCE9BCD5}"/>
    <cellStyle name="Normal 175 4 13 3 2" xfId="3658" xr:uid="{6C40937B-BE22-4906-AA42-696FF98327E7}"/>
    <cellStyle name="Normal 175 4 13 3 2 2" xfId="21365" xr:uid="{44FD18D0-ED10-4717-8E17-67ABB1D886A6}"/>
    <cellStyle name="Normal 175 4 13 3 2 2 2" xfId="31714" xr:uid="{05326E41-ADF6-4D92-B053-BEA6203394B0}"/>
    <cellStyle name="Normal 175 4 13 3 2 3" xfId="26545" xr:uid="{31EB0345-2D77-43C9-96BD-2B464077A51E}"/>
    <cellStyle name="Normal 175 4 13 3 3" xfId="3659" xr:uid="{A0887370-AFF8-4083-AB6F-177436C44FA2}"/>
    <cellStyle name="Normal 175 4 13 3 3 2" xfId="21366" xr:uid="{26B053F0-82A3-4031-9A6F-E5A7C223BB74}"/>
    <cellStyle name="Normal 175 4 13 3 3 2 2" xfId="31715" xr:uid="{D2478A95-0CF8-4303-9F1B-FFFCFE954432}"/>
    <cellStyle name="Normal 175 4 13 3 3 3" xfId="26546" xr:uid="{04A62483-8839-488B-A8BD-10678170E722}"/>
    <cellStyle name="Normal 175 4 13 3 4" xfId="21364" xr:uid="{A7E937D3-03D5-4927-A037-4774223694BB}"/>
    <cellStyle name="Normal 175 4 13 3 4 2" xfId="31713" xr:uid="{72B00915-55F5-44C0-99A7-FA61E3E0365E}"/>
    <cellStyle name="Normal 175 4 13 3 5" xfId="26544" xr:uid="{842C32E5-1BD7-4EB8-9F5F-F4DCDF98989A}"/>
    <cellStyle name="Normal 175 4 13 4" xfId="3660" xr:uid="{DC472C48-9B31-4CA4-9BBC-8CE88116BB93}"/>
    <cellStyle name="Normal 175 4 13 4 2" xfId="21367" xr:uid="{64CCBC9C-CC47-4B1B-AC38-23521F82DA5A}"/>
    <cellStyle name="Normal 175 4 13 4 2 2" xfId="31716" xr:uid="{2AF03106-06B1-4AE7-AFB5-27B03DC3D170}"/>
    <cellStyle name="Normal 175 4 13 4 3" xfId="26547" xr:uid="{326D3A66-2C06-4197-993D-AD0AD8A52673}"/>
    <cellStyle name="Normal 175 4 13 5" xfId="3661" xr:uid="{DE82C9CD-3FC0-4F16-9929-8067A9B51A89}"/>
    <cellStyle name="Normal 175 4 13 5 2" xfId="21368" xr:uid="{3BF68955-93B8-48D4-8D9A-3467A6DA6DA1}"/>
    <cellStyle name="Normal 175 4 13 5 2 2" xfId="31717" xr:uid="{C16E81EA-0DB2-4DEC-884A-9A2F1D8D7947}"/>
    <cellStyle name="Normal 175 4 13 5 3" xfId="26548" xr:uid="{7679CA17-FACF-43CF-8372-FE4017C88987}"/>
    <cellStyle name="Normal 175 4 13 6" xfId="21357" xr:uid="{71017BD6-8CC8-4BD3-BD76-9C844B64D99E}"/>
    <cellStyle name="Normal 175 4 13 6 2" xfId="31706" xr:uid="{CA436A2B-4F2A-45FA-A1CA-263B0057900A}"/>
    <cellStyle name="Normal 175 4 13 7" xfId="26537" xr:uid="{E13F9788-DAFA-4D01-B220-6BC92323AF7E}"/>
    <cellStyle name="Normal 175 4 14" xfId="3662" xr:uid="{4CECC888-CB56-49C2-8ACE-889168E39D8F}"/>
    <cellStyle name="Normal 175 4 14 2" xfId="3663" xr:uid="{A2CED4C6-FEF2-45CA-B2A3-46A4416FCEB1}"/>
    <cellStyle name="Normal 175 4 14 2 2" xfId="3664" xr:uid="{A191B372-FE04-4039-BFEB-DD81487EAE28}"/>
    <cellStyle name="Normal 175 4 14 2 2 2" xfId="3665" xr:uid="{53209D0B-2F11-498C-86F2-9CE03E7490C6}"/>
    <cellStyle name="Normal 175 4 14 2 2 2 2" xfId="21372" xr:uid="{591C7CD7-F24E-4E1C-9113-F91EBB10B505}"/>
    <cellStyle name="Normal 175 4 14 2 2 2 2 2" xfId="31721" xr:uid="{F2518D73-BA98-44E5-A272-561764604AF3}"/>
    <cellStyle name="Normal 175 4 14 2 2 2 3" xfId="26552" xr:uid="{73F8298C-7B2E-4591-8582-C1B35638E0FE}"/>
    <cellStyle name="Normal 175 4 14 2 2 3" xfId="3666" xr:uid="{9ECA3590-6E52-4405-AE1F-E9BEB67A52D0}"/>
    <cellStyle name="Normal 175 4 14 2 2 3 2" xfId="21373" xr:uid="{6E5B5A56-183E-492D-BFF6-E4AEC56127BB}"/>
    <cellStyle name="Normal 175 4 14 2 2 3 2 2" xfId="31722" xr:uid="{A442DA6C-1E09-4F27-81E2-8E4CAA8B118A}"/>
    <cellStyle name="Normal 175 4 14 2 2 3 3" xfId="26553" xr:uid="{74BFE7F1-1601-4A3C-9272-252D98EE0C61}"/>
    <cellStyle name="Normal 175 4 14 2 2 4" xfId="21371" xr:uid="{BEB1D8BC-E2C7-494D-8ACF-AACA28106FDA}"/>
    <cellStyle name="Normal 175 4 14 2 2 4 2" xfId="31720" xr:uid="{07324E1D-9EDC-4FB8-A3D1-DC1CC6FDD8E9}"/>
    <cellStyle name="Normal 175 4 14 2 2 5" xfId="26551" xr:uid="{4D52FD7F-D325-4B70-905E-7E221BB7CD3B}"/>
    <cellStyle name="Normal 175 4 14 2 3" xfId="3667" xr:uid="{302FC8D4-EEB1-45F0-87B3-2861C5D11EB3}"/>
    <cellStyle name="Normal 175 4 14 2 3 2" xfId="21374" xr:uid="{A7BE2A25-EF01-4E80-8E16-54B1992B94A7}"/>
    <cellStyle name="Normal 175 4 14 2 3 2 2" xfId="31723" xr:uid="{789F01EB-93E4-4A75-BE02-D0FEF302C82F}"/>
    <cellStyle name="Normal 175 4 14 2 3 3" xfId="26554" xr:uid="{3F230FD8-48FF-4FEB-9D97-1D40E1DB50EE}"/>
    <cellStyle name="Normal 175 4 14 2 4" xfId="3668" xr:uid="{1B099B49-AA57-4939-B1F0-5F322A1FB421}"/>
    <cellStyle name="Normal 175 4 14 2 4 2" xfId="21375" xr:uid="{85321814-5F05-4733-884E-7D4B1D1BAC24}"/>
    <cellStyle name="Normal 175 4 14 2 4 2 2" xfId="31724" xr:uid="{57057D00-82CC-445E-92AC-213B353CB44F}"/>
    <cellStyle name="Normal 175 4 14 2 4 3" xfId="26555" xr:uid="{A828ECE2-61D3-481B-9F57-0639CD4B1790}"/>
    <cellStyle name="Normal 175 4 14 2 5" xfId="21370" xr:uid="{7F3D2A15-FB5C-4A45-9814-16EB89E9101C}"/>
    <cellStyle name="Normal 175 4 14 2 5 2" xfId="31719" xr:uid="{9A6FEB73-A4EF-4F04-A48F-A0BF4A513347}"/>
    <cellStyle name="Normal 175 4 14 2 6" xfId="26550" xr:uid="{962AA7A0-B990-43BB-8362-0A2EB5FB0DF1}"/>
    <cellStyle name="Normal 175 4 14 3" xfId="3669" xr:uid="{95BC633D-085E-4E9C-A8A6-EE90D3D289FD}"/>
    <cellStyle name="Normal 175 4 14 3 2" xfId="3670" xr:uid="{B6E4D517-4725-48D1-9E71-B0AAA4463179}"/>
    <cellStyle name="Normal 175 4 14 3 2 2" xfId="21377" xr:uid="{4BD43760-B4C4-442E-82C3-322840F61236}"/>
    <cellStyle name="Normal 175 4 14 3 2 2 2" xfId="31726" xr:uid="{2BB6B480-4719-4479-BF85-535FF9E71668}"/>
    <cellStyle name="Normal 175 4 14 3 2 3" xfId="26557" xr:uid="{94EECD5E-9ABF-407B-B4BE-554AFCF7B23F}"/>
    <cellStyle name="Normal 175 4 14 3 3" xfId="3671" xr:uid="{FDEA3162-A778-4F1B-9802-A82E532D5774}"/>
    <cellStyle name="Normal 175 4 14 3 3 2" xfId="21378" xr:uid="{25D19ECF-783F-40D2-8963-7ABAFDBA4116}"/>
    <cellStyle name="Normal 175 4 14 3 3 2 2" xfId="31727" xr:uid="{B384EFDB-D343-4EEE-B509-9B634D86EF69}"/>
    <cellStyle name="Normal 175 4 14 3 3 3" xfId="26558" xr:uid="{776BD309-B84C-4CF5-8C05-34EBF79C61FD}"/>
    <cellStyle name="Normal 175 4 14 3 4" xfId="21376" xr:uid="{2E622E52-A564-4C2B-82E6-9F122579B3A9}"/>
    <cellStyle name="Normal 175 4 14 3 4 2" xfId="31725" xr:uid="{5C20AFC7-1D4B-4853-80BD-2529EEC692BB}"/>
    <cellStyle name="Normal 175 4 14 3 5" xfId="26556" xr:uid="{9ED591AC-5891-4991-AFD6-C78552893C05}"/>
    <cellStyle name="Normal 175 4 14 4" xfId="3672" xr:uid="{E53F5D2A-07BA-4931-B20D-5D14DB0C0D83}"/>
    <cellStyle name="Normal 175 4 14 4 2" xfId="21379" xr:uid="{52B4157A-D11F-464B-91D9-6BDD49DD5CA6}"/>
    <cellStyle name="Normal 175 4 14 4 2 2" xfId="31728" xr:uid="{ACBE8392-9573-4F34-8C80-E41E18343796}"/>
    <cellStyle name="Normal 175 4 14 4 3" xfId="26559" xr:uid="{51DF886A-5F25-42A7-9FD7-4354F06A0B69}"/>
    <cellStyle name="Normal 175 4 14 5" xfId="3673" xr:uid="{D9B15348-633C-4C51-9FC5-93C7E109EEF9}"/>
    <cellStyle name="Normal 175 4 14 5 2" xfId="21380" xr:uid="{03549D6F-CEFC-433E-B601-D2829FE717FE}"/>
    <cellStyle name="Normal 175 4 14 5 2 2" xfId="31729" xr:uid="{0F53750D-6D65-4259-862D-18C41601B012}"/>
    <cellStyle name="Normal 175 4 14 5 3" xfId="26560" xr:uid="{70E40424-3729-44C5-B159-B44D73E4E5C2}"/>
    <cellStyle name="Normal 175 4 14 6" xfId="21369" xr:uid="{8B94943E-28D8-49D4-A3D4-B2716E9CB81C}"/>
    <cellStyle name="Normal 175 4 14 6 2" xfId="31718" xr:uid="{75CD7A8E-1041-48B5-AFD5-1D9D64347D79}"/>
    <cellStyle name="Normal 175 4 14 7" xfId="26549" xr:uid="{AF8C7E9E-BEEB-4845-AF0B-4DE8F1D16FE1}"/>
    <cellStyle name="Normal 175 4 15" xfId="3674" xr:uid="{798DE270-75CF-4070-AC92-FA45BF0B0987}"/>
    <cellStyle name="Normal 175 4 15 2" xfId="3675" xr:uid="{2EEEE2FD-47E8-49AD-B515-A6994198DED5}"/>
    <cellStyle name="Normal 175 4 15 2 2" xfId="3676" xr:uid="{2F9BDED7-FC3F-4A9E-B9A0-70FB6B93D1F8}"/>
    <cellStyle name="Normal 175 4 15 2 2 2" xfId="3677" xr:uid="{F1C963EC-D32C-4016-AD94-2375CDDFE580}"/>
    <cellStyle name="Normal 175 4 15 2 2 2 2" xfId="21384" xr:uid="{12268413-7AD5-4058-AC1C-8AE6CD5F7DDF}"/>
    <cellStyle name="Normal 175 4 15 2 2 2 2 2" xfId="31733" xr:uid="{82827E0E-1EEE-40E7-89A2-86111566E9FE}"/>
    <cellStyle name="Normal 175 4 15 2 2 2 3" xfId="26564" xr:uid="{6A95333E-1EB6-4637-B88B-26B520B3535D}"/>
    <cellStyle name="Normal 175 4 15 2 2 3" xfId="3678" xr:uid="{68BD5946-6411-41FA-AABF-66FCE43A4428}"/>
    <cellStyle name="Normal 175 4 15 2 2 3 2" xfId="21385" xr:uid="{DAC795E8-1327-4C93-AE5C-1FBDA7C3F76C}"/>
    <cellStyle name="Normal 175 4 15 2 2 3 2 2" xfId="31734" xr:uid="{1B4486CE-17B6-41F6-9DB1-EF1FA5A696A9}"/>
    <cellStyle name="Normal 175 4 15 2 2 3 3" xfId="26565" xr:uid="{0D4DF29A-0858-4D23-95B0-A79F7512ABEA}"/>
    <cellStyle name="Normal 175 4 15 2 2 4" xfId="21383" xr:uid="{538CA627-83C8-4D5F-A248-01F4911FCBAD}"/>
    <cellStyle name="Normal 175 4 15 2 2 4 2" xfId="31732" xr:uid="{A88F1B60-AD85-4D70-BB37-2B92EFE906CE}"/>
    <cellStyle name="Normal 175 4 15 2 2 5" xfId="26563" xr:uid="{D82ABEB1-38BB-4F89-A38D-75F9D094AE34}"/>
    <cellStyle name="Normal 175 4 15 2 3" xfId="3679" xr:uid="{811D8A38-4224-4E07-A225-A97A220B667A}"/>
    <cellStyle name="Normal 175 4 15 2 3 2" xfId="21386" xr:uid="{FE678F64-B891-4FFC-8DF1-D40764300AEA}"/>
    <cellStyle name="Normal 175 4 15 2 3 2 2" xfId="31735" xr:uid="{D34BFF82-658F-4856-B96B-D6F059535D27}"/>
    <cellStyle name="Normal 175 4 15 2 3 3" xfId="26566" xr:uid="{A60CE815-B130-4ED7-BF93-0F4678E551E6}"/>
    <cellStyle name="Normal 175 4 15 2 4" xfId="3680" xr:uid="{864DA0FD-6564-45F9-A28A-D8567CFBA806}"/>
    <cellStyle name="Normal 175 4 15 2 4 2" xfId="21387" xr:uid="{082D86FE-2807-4F88-9E08-73C909EDC8C5}"/>
    <cellStyle name="Normal 175 4 15 2 4 2 2" xfId="31736" xr:uid="{9B7A3ABA-52F3-4E4E-A398-9E62840B7AB1}"/>
    <cellStyle name="Normal 175 4 15 2 4 3" xfId="26567" xr:uid="{EE89F9FE-C1AF-4843-B94F-CB9F3209165D}"/>
    <cellStyle name="Normal 175 4 15 2 5" xfId="21382" xr:uid="{DC0DD9FB-3486-4C02-AA33-D23AEF0DC746}"/>
    <cellStyle name="Normal 175 4 15 2 5 2" xfId="31731" xr:uid="{EBC6BF57-310E-4C03-A2CD-F493BA7221D2}"/>
    <cellStyle name="Normal 175 4 15 2 6" xfId="26562" xr:uid="{218F1316-C457-4B91-A9F3-98C878623BFD}"/>
    <cellStyle name="Normal 175 4 15 3" xfId="3681" xr:uid="{A1AE5152-AC65-4933-A1F7-154851D4EBAE}"/>
    <cellStyle name="Normal 175 4 15 3 2" xfId="3682" xr:uid="{81E418E9-4013-4D93-B34D-C0232B3019D2}"/>
    <cellStyle name="Normal 175 4 15 3 2 2" xfId="21389" xr:uid="{88FDBF67-C891-43DC-B9CB-B1F86179ADCF}"/>
    <cellStyle name="Normal 175 4 15 3 2 2 2" xfId="31738" xr:uid="{B617BC86-7362-4938-B306-FD5DD07D6F58}"/>
    <cellStyle name="Normal 175 4 15 3 2 3" xfId="26569" xr:uid="{98CB1CB7-5778-4C1A-8FC4-6F9B80DDF5C6}"/>
    <cellStyle name="Normal 175 4 15 3 3" xfId="3683" xr:uid="{69E1FAC5-8FFE-4A5C-802F-B2CF5C61B040}"/>
    <cellStyle name="Normal 175 4 15 3 3 2" xfId="21390" xr:uid="{9BDF7F4A-BE16-4825-9E89-2DE9E02A3A02}"/>
    <cellStyle name="Normal 175 4 15 3 3 2 2" xfId="31739" xr:uid="{0549D255-52EE-4DAD-8E81-C8FB8F9EB565}"/>
    <cellStyle name="Normal 175 4 15 3 3 3" xfId="26570" xr:uid="{1523F614-10F7-4449-AB96-D2FE5E12E786}"/>
    <cellStyle name="Normal 175 4 15 3 4" xfId="21388" xr:uid="{E978117A-F3D6-4150-918D-DE5D11A614AA}"/>
    <cellStyle name="Normal 175 4 15 3 4 2" xfId="31737" xr:uid="{6904976A-D7FE-4C7F-B260-58FDAAED733D}"/>
    <cellStyle name="Normal 175 4 15 3 5" xfId="26568" xr:uid="{5D2A60FA-CCB9-4E6F-AE5A-958D03B566EB}"/>
    <cellStyle name="Normal 175 4 15 4" xfId="3684" xr:uid="{5BFED525-2E78-4AB3-A183-4BB9B9B77178}"/>
    <cellStyle name="Normal 175 4 15 4 2" xfId="21391" xr:uid="{2D61592C-15C6-4126-9193-DBAFCA8F5B49}"/>
    <cellStyle name="Normal 175 4 15 4 2 2" xfId="31740" xr:uid="{E3B1A367-4C6B-4964-8983-349BF1CC53BA}"/>
    <cellStyle name="Normal 175 4 15 4 3" xfId="26571" xr:uid="{D7F359E6-8F3C-4EBF-BA75-582E9E96D06F}"/>
    <cellStyle name="Normal 175 4 15 5" xfId="3685" xr:uid="{E7FB27A8-3444-43F0-96FA-887C221C3A85}"/>
    <cellStyle name="Normal 175 4 15 5 2" xfId="21392" xr:uid="{E66F29B1-4454-4433-9336-573C783A286C}"/>
    <cellStyle name="Normal 175 4 15 5 2 2" xfId="31741" xr:uid="{E4EDF99B-2C72-4A6D-8EC4-E59048C9C170}"/>
    <cellStyle name="Normal 175 4 15 5 3" xfId="26572" xr:uid="{05CC6F3A-1769-406B-86F7-545D975F12EE}"/>
    <cellStyle name="Normal 175 4 15 6" xfId="21381" xr:uid="{02DAA999-0607-4E31-BCFD-637CCE879B88}"/>
    <cellStyle name="Normal 175 4 15 6 2" xfId="31730" xr:uid="{61D0631C-05C3-465B-BC56-F226DA225593}"/>
    <cellStyle name="Normal 175 4 15 7" xfId="26561" xr:uid="{567807B4-BF8A-4B67-9D46-C4A3EB2EF51F}"/>
    <cellStyle name="Normal 175 4 16" xfId="3686" xr:uid="{F061AE2B-5608-45C1-9877-7F20FCCCAA83}"/>
    <cellStyle name="Normal 175 4 16 2" xfId="3687" xr:uid="{21ADB73B-9721-4C05-8B3C-54CFB4F061B4}"/>
    <cellStyle name="Normal 175 4 16 2 2" xfId="3688" xr:uid="{83571286-E5F5-48BC-BE88-537EE7BC9F49}"/>
    <cellStyle name="Normal 175 4 16 2 2 2" xfId="3689" xr:uid="{8EDB9645-D701-4D25-888F-C6EAD4E5590A}"/>
    <cellStyle name="Normal 175 4 16 2 2 2 2" xfId="21396" xr:uid="{02E7EA7B-D860-425E-9B2F-06A68C5DFDEA}"/>
    <cellStyle name="Normal 175 4 16 2 2 2 2 2" xfId="31745" xr:uid="{1003A432-5D97-40B3-9558-271F945356EF}"/>
    <cellStyle name="Normal 175 4 16 2 2 2 3" xfId="26576" xr:uid="{02729631-A4CD-44EA-8A1F-093CACFE4C8B}"/>
    <cellStyle name="Normal 175 4 16 2 2 3" xfId="3690" xr:uid="{B6673142-E9EC-4146-8EDF-AA4D61EC33FD}"/>
    <cellStyle name="Normal 175 4 16 2 2 3 2" xfId="21397" xr:uid="{C720D9A5-8304-44F5-9375-F128CC608B5D}"/>
    <cellStyle name="Normal 175 4 16 2 2 3 2 2" xfId="31746" xr:uid="{492E8ACC-98DB-4CD1-BBCB-528B2E7AF090}"/>
    <cellStyle name="Normal 175 4 16 2 2 3 3" xfId="26577" xr:uid="{D5019FAE-316E-454E-8E62-BE76BA80C271}"/>
    <cellStyle name="Normal 175 4 16 2 2 4" xfId="21395" xr:uid="{908C32AD-0F5B-4E7C-A982-10489581B796}"/>
    <cellStyle name="Normal 175 4 16 2 2 4 2" xfId="31744" xr:uid="{AA3C6395-EE02-4193-B548-634BB291F80B}"/>
    <cellStyle name="Normal 175 4 16 2 2 5" xfId="26575" xr:uid="{BFE2A9F9-8815-4BFE-B06C-86B7C8CF3292}"/>
    <cellStyle name="Normal 175 4 16 2 3" xfId="3691" xr:uid="{F170C7E7-C9FE-4653-80FC-B6DC9F0F57DF}"/>
    <cellStyle name="Normal 175 4 16 2 3 2" xfId="21398" xr:uid="{9B81D299-16D9-4CA9-A575-712804D4BABC}"/>
    <cellStyle name="Normal 175 4 16 2 3 2 2" xfId="31747" xr:uid="{DC50D710-9B0F-490A-BDE5-416630B36770}"/>
    <cellStyle name="Normal 175 4 16 2 3 3" xfId="26578" xr:uid="{2E9DD451-4E4F-4B9B-B74D-9BE9BB0EB665}"/>
    <cellStyle name="Normal 175 4 16 2 4" xfId="3692" xr:uid="{FA2D0A03-899A-402F-8D96-A225D80CB79D}"/>
    <cellStyle name="Normal 175 4 16 2 4 2" xfId="21399" xr:uid="{47426C1E-6E1C-49AB-8CFE-D17ECAC8250C}"/>
    <cellStyle name="Normal 175 4 16 2 4 2 2" xfId="31748" xr:uid="{011B8FBE-E5A2-4A5C-BD7B-73EB5A4A36A9}"/>
    <cellStyle name="Normal 175 4 16 2 4 3" xfId="26579" xr:uid="{54B755D3-F097-4E4F-B961-D512D6C21AD3}"/>
    <cellStyle name="Normal 175 4 16 2 5" xfId="21394" xr:uid="{0C5A5C58-8293-4279-A31C-7D9F5D624EF9}"/>
    <cellStyle name="Normal 175 4 16 2 5 2" xfId="31743" xr:uid="{AD786A68-B106-4404-BE40-0921B90B5326}"/>
    <cellStyle name="Normal 175 4 16 2 6" xfId="26574" xr:uid="{F1B85C7B-9006-48AC-972F-9CDD164A459B}"/>
    <cellStyle name="Normal 175 4 16 3" xfId="3693" xr:uid="{55753300-A678-4783-A85D-E7E6EC4ADF35}"/>
    <cellStyle name="Normal 175 4 16 3 2" xfId="3694" xr:uid="{637E8096-0F0D-4245-A878-32DCDC943267}"/>
    <cellStyle name="Normal 175 4 16 3 2 2" xfId="21401" xr:uid="{27C7F0E1-AD82-447D-9B00-2CE00A78D72F}"/>
    <cellStyle name="Normal 175 4 16 3 2 2 2" xfId="31750" xr:uid="{4699DB1E-95B2-4C5B-8803-6E5B992FFDF9}"/>
    <cellStyle name="Normal 175 4 16 3 2 3" xfId="26581" xr:uid="{D38C541B-676C-4E03-8D29-BDD23F055D11}"/>
    <cellStyle name="Normal 175 4 16 3 3" xfId="3695" xr:uid="{40249EF5-2C39-4AA9-9F64-6C79DCD52038}"/>
    <cellStyle name="Normal 175 4 16 3 3 2" xfId="21402" xr:uid="{B68FAF61-A6A1-4B6A-B996-8A7BED783B34}"/>
    <cellStyle name="Normal 175 4 16 3 3 2 2" xfId="31751" xr:uid="{D0F931F5-34F5-40FE-8DA3-4E35FBB12C08}"/>
    <cellStyle name="Normal 175 4 16 3 3 3" xfId="26582" xr:uid="{F2ED88B8-B6A0-4090-A90C-463B32D8A0E0}"/>
    <cellStyle name="Normal 175 4 16 3 4" xfId="21400" xr:uid="{8E632595-9993-4767-AE18-333796699655}"/>
    <cellStyle name="Normal 175 4 16 3 4 2" xfId="31749" xr:uid="{8C93D692-C249-4B60-9167-EBD3B100258A}"/>
    <cellStyle name="Normal 175 4 16 3 5" xfId="26580" xr:uid="{A32A9F67-399D-4D13-8C5C-0D23137B621D}"/>
    <cellStyle name="Normal 175 4 16 4" xfId="3696" xr:uid="{E4282960-21A9-4130-BF85-FAE94EDC862A}"/>
    <cellStyle name="Normal 175 4 16 4 2" xfId="21403" xr:uid="{1B0C1548-176C-4BF1-B5F3-EF24B0274EEF}"/>
    <cellStyle name="Normal 175 4 16 4 2 2" xfId="31752" xr:uid="{773DA61D-C12C-464C-9C54-812CBEFD7F73}"/>
    <cellStyle name="Normal 175 4 16 4 3" xfId="26583" xr:uid="{A7B7236A-C998-42C7-A1BE-0810B2C618EA}"/>
    <cellStyle name="Normal 175 4 16 5" xfId="3697" xr:uid="{BC9CB89F-DB36-4D93-97B2-DE691675C2D7}"/>
    <cellStyle name="Normal 175 4 16 5 2" xfId="21404" xr:uid="{59AE429E-72C7-403F-9C03-C2A5C94111A9}"/>
    <cellStyle name="Normal 175 4 16 5 2 2" xfId="31753" xr:uid="{CD54B90E-139F-4213-8ABD-06C98F7B0400}"/>
    <cellStyle name="Normal 175 4 16 5 3" xfId="26584" xr:uid="{E71D6297-D79B-4C65-AA7C-753E3218CEBF}"/>
    <cellStyle name="Normal 175 4 16 6" xfId="21393" xr:uid="{CE0D27CB-98BC-46F0-8850-98613584ECB2}"/>
    <cellStyle name="Normal 175 4 16 6 2" xfId="31742" xr:uid="{1A2F89F1-67FC-4584-A16E-B892D1AD8061}"/>
    <cellStyle name="Normal 175 4 16 7" xfId="26573" xr:uid="{BCD2B0CF-FB3B-45D5-B950-A5F228259C06}"/>
    <cellStyle name="Normal 175 4 17" xfId="3698" xr:uid="{AFB903C1-92B8-4DFD-99E8-9B0F9A62237B}"/>
    <cellStyle name="Normal 175 4 17 2" xfId="3699" xr:uid="{4701CC09-E26D-4431-A037-7737015EA1A2}"/>
    <cellStyle name="Normal 175 4 17 2 2" xfId="3700" xr:uid="{6E54FF60-2409-4F8D-9604-B14F5D9588F8}"/>
    <cellStyle name="Normal 175 4 17 2 2 2" xfId="3701" xr:uid="{9F3D01D5-1C7A-4DAD-B8FB-F2FCC4C55005}"/>
    <cellStyle name="Normal 175 4 17 2 2 2 2" xfId="21408" xr:uid="{7C52CE37-7819-410F-AD78-14B3DB5A30B1}"/>
    <cellStyle name="Normal 175 4 17 2 2 2 2 2" xfId="31757" xr:uid="{0265385D-A8D1-46F9-87FA-16ABBF5BA1AB}"/>
    <cellStyle name="Normal 175 4 17 2 2 2 3" xfId="26588" xr:uid="{140EEF24-F11D-4ED9-825B-C5854CA5603D}"/>
    <cellStyle name="Normal 175 4 17 2 2 3" xfId="3702" xr:uid="{0DCF0C61-9F2A-4676-B67F-E4293AD93E25}"/>
    <cellStyle name="Normal 175 4 17 2 2 3 2" xfId="21409" xr:uid="{2D109CED-AB4C-4A11-B5AA-6E6B1A1732F2}"/>
    <cellStyle name="Normal 175 4 17 2 2 3 2 2" xfId="31758" xr:uid="{C33433AC-3046-467C-B1F7-0366A3DEBB3E}"/>
    <cellStyle name="Normal 175 4 17 2 2 3 3" xfId="26589" xr:uid="{42EEE768-CD43-4A92-B251-6B52074F0A57}"/>
    <cellStyle name="Normal 175 4 17 2 2 4" xfId="21407" xr:uid="{B153D80A-15A6-41AA-ABC1-19F1BE67DDED}"/>
    <cellStyle name="Normal 175 4 17 2 2 4 2" xfId="31756" xr:uid="{EF17998C-8CA4-4E03-B9A9-C0914BAF6384}"/>
    <cellStyle name="Normal 175 4 17 2 2 5" xfId="26587" xr:uid="{A24466E5-1CCB-4AEF-858F-7E27F28105E8}"/>
    <cellStyle name="Normal 175 4 17 2 3" xfId="3703" xr:uid="{7A0B3362-0DBD-4103-BAC0-CB965332660F}"/>
    <cellStyle name="Normal 175 4 17 2 3 2" xfId="21410" xr:uid="{AF04027E-268C-4AC1-9768-3F344D0CFCF5}"/>
    <cellStyle name="Normal 175 4 17 2 3 2 2" xfId="31759" xr:uid="{D8D878E3-166E-4D49-92E9-37BF2271223D}"/>
    <cellStyle name="Normal 175 4 17 2 3 3" xfId="26590" xr:uid="{21F373C5-136A-41ED-9E6E-3D326D421FD8}"/>
    <cellStyle name="Normal 175 4 17 2 4" xfId="3704" xr:uid="{A905C1B4-E24C-4944-81F9-9F03D5FB5D83}"/>
    <cellStyle name="Normal 175 4 17 2 4 2" xfId="21411" xr:uid="{CB01CF5D-640F-4381-A5E1-8FE4498CCF2D}"/>
    <cellStyle name="Normal 175 4 17 2 4 2 2" xfId="31760" xr:uid="{2542178A-D0DB-486C-9675-313DCB56480C}"/>
    <cellStyle name="Normal 175 4 17 2 4 3" xfId="26591" xr:uid="{FBC63768-97F6-40CC-A321-B3094A8029F6}"/>
    <cellStyle name="Normal 175 4 17 2 5" xfId="21406" xr:uid="{2F9C231F-C70A-4505-A347-71AB8AA50595}"/>
    <cellStyle name="Normal 175 4 17 2 5 2" xfId="31755" xr:uid="{85BB5A49-6B2B-48F8-83FE-851D24F97FD7}"/>
    <cellStyle name="Normal 175 4 17 2 6" xfId="26586" xr:uid="{B596D6DC-46CE-46D4-90E6-B76516919B0E}"/>
    <cellStyle name="Normal 175 4 17 3" xfId="3705" xr:uid="{E92CE1D9-4AB9-47AC-B26F-555FC5B3A080}"/>
    <cellStyle name="Normal 175 4 17 3 2" xfId="3706" xr:uid="{A7412064-BAD4-418F-AD4F-00DEC02B2B84}"/>
    <cellStyle name="Normal 175 4 17 3 2 2" xfId="21413" xr:uid="{929204C5-E627-462F-93A8-7D5035955CDC}"/>
    <cellStyle name="Normal 175 4 17 3 2 2 2" xfId="31762" xr:uid="{83182C42-B16C-4D30-9863-4BFDA057FDE1}"/>
    <cellStyle name="Normal 175 4 17 3 2 3" xfId="26593" xr:uid="{544ED741-AEF5-4850-A724-638963D984A2}"/>
    <cellStyle name="Normal 175 4 17 3 3" xfId="3707" xr:uid="{5FC6D863-423D-4673-B0E5-02F04594B993}"/>
    <cellStyle name="Normal 175 4 17 3 3 2" xfId="21414" xr:uid="{5D50B4FB-03AC-4BAA-826F-B6464AF8F1D3}"/>
    <cellStyle name="Normal 175 4 17 3 3 2 2" xfId="31763" xr:uid="{492D5C86-B275-4855-B4EE-BAA6BD23F792}"/>
    <cellStyle name="Normal 175 4 17 3 3 3" xfId="26594" xr:uid="{F4CEBBF5-E132-4F2F-9A22-4C01ED658E1D}"/>
    <cellStyle name="Normal 175 4 17 3 4" xfId="21412" xr:uid="{DBDAB181-DBDD-4D97-B1AF-455273617029}"/>
    <cellStyle name="Normal 175 4 17 3 4 2" xfId="31761" xr:uid="{6879026E-B37D-47F9-BC07-7789872838CE}"/>
    <cellStyle name="Normal 175 4 17 3 5" xfId="26592" xr:uid="{967AC454-1FBB-4C61-9836-5C71DD5E6F0A}"/>
    <cellStyle name="Normal 175 4 17 4" xfId="3708" xr:uid="{516B98B2-823C-4589-B6BB-12CD3ADA415C}"/>
    <cellStyle name="Normal 175 4 17 4 2" xfId="21415" xr:uid="{F542BFC1-B520-4D15-821A-2DEEDB3DECDD}"/>
    <cellStyle name="Normal 175 4 17 4 2 2" xfId="31764" xr:uid="{B46125B5-FD2F-4406-AC74-C1C0139320A2}"/>
    <cellStyle name="Normal 175 4 17 4 3" xfId="26595" xr:uid="{90E3BEE2-DDD7-4549-8DB9-F6E307A847A3}"/>
    <cellStyle name="Normal 175 4 17 5" xfId="3709" xr:uid="{E81083C6-1B68-424F-9722-79F82D8598D1}"/>
    <cellStyle name="Normal 175 4 17 5 2" xfId="21416" xr:uid="{9BA51AA3-1877-44CB-B30B-E6DE08DF063E}"/>
    <cellStyle name="Normal 175 4 17 5 2 2" xfId="31765" xr:uid="{171CC8CE-D893-4A75-82ED-44C2FB351403}"/>
    <cellStyle name="Normal 175 4 17 5 3" xfId="26596" xr:uid="{8CE7111D-E857-4D9B-83CF-883016418398}"/>
    <cellStyle name="Normal 175 4 17 6" xfId="21405" xr:uid="{F6449413-498A-4CF9-BCD9-514417606017}"/>
    <cellStyle name="Normal 175 4 17 6 2" xfId="31754" xr:uid="{C6F49320-32E1-4551-8F1B-ABD6323D84A4}"/>
    <cellStyle name="Normal 175 4 17 7" xfId="26585" xr:uid="{0054C738-FE98-4167-B8C9-0E4735E62520}"/>
    <cellStyle name="Normal 175 4 18" xfId="3710" xr:uid="{9B996BC7-BE93-4EC8-A894-548132DEDD0D}"/>
    <cellStyle name="Normal 175 4 18 2" xfId="3711" xr:uid="{82CA783D-B945-4779-B5E4-CD0B39A5B6A9}"/>
    <cellStyle name="Normal 175 4 18 2 2" xfId="3712" xr:uid="{2C24B4EA-F599-4BE1-875C-A5FD32191232}"/>
    <cellStyle name="Normal 175 4 18 2 2 2" xfId="3713" xr:uid="{C8CFBDC6-46AF-4C9C-9F57-9F9A85FB5609}"/>
    <cellStyle name="Normal 175 4 18 2 2 2 2" xfId="21420" xr:uid="{07E5B2E2-F4AF-4FDC-B4BC-6CF906F03E76}"/>
    <cellStyle name="Normal 175 4 18 2 2 2 2 2" xfId="31769" xr:uid="{9D9F797E-E777-4178-8B77-6CF6904906E9}"/>
    <cellStyle name="Normal 175 4 18 2 2 2 3" xfId="26600" xr:uid="{9A2E16E8-2EAE-43FD-9374-E7A99E7B3ABC}"/>
    <cellStyle name="Normal 175 4 18 2 2 3" xfId="3714" xr:uid="{D0A01D2A-B9A1-491B-8BBA-C02385AEAC9F}"/>
    <cellStyle name="Normal 175 4 18 2 2 3 2" xfId="21421" xr:uid="{49EDF8C5-CD79-491A-B1FA-7234028B87AA}"/>
    <cellStyle name="Normal 175 4 18 2 2 3 2 2" xfId="31770" xr:uid="{A55CA31D-4AF1-4396-BB31-184D90DE129B}"/>
    <cellStyle name="Normal 175 4 18 2 2 3 3" xfId="26601" xr:uid="{B1463B72-CF72-40F9-98FB-E01F65F29A57}"/>
    <cellStyle name="Normal 175 4 18 2 2 4" xfId="21419" xr:uid="{93E258D7-8E04-41BB-B22B-459C00852AB0}"/>
    <cellStyle name="Normal 175 4 18 2 2 4 2" xfId="31768" xr:uid="{AB747B99-04C0-4B87-BDAB-EF8900C2472C}"/>
    <cellStyle name="Normal 175 4 18 2 2 5" xfId="26599" xr:uid="{7B62FF0A-7FE2-462F-9D65-9158C6EC3FE7}"/>
    <cellStyle name="Normal 175 4 18 2 3" xfId="3715" xr:uid="{46644118-7E19-4044-B37A-C10305A9A6F6}"/>
    <cellStyle name="Normal 175 4 18 2 3 2" xfId="21422" xr:uid="{3102E1FD-FFE9-497D-BD77-37ED18665F55}"/>
    <cellStyle name="Normal 175 4 18 2 3 2 2" xfId="31771" xr:uid="{39F38285-FB08-42D1-909E-E4AD906E2076}"/>
    <cellStyle name="Normal 175 4 18 2 3 3" xfId="26602" xr:uid="{34CE9F83-3019-455F-90AA-CA7DB74B4378}"/>
    <cellStyle name="Normal 175 4 18 2 4" xfId="3716" xr:uid="{0669FFA3-72A7-4A88-A4BA-3878A3AD31F6}"/>
    <cellStyle name="Normal 175 4 18 2 4 2" xfId="21423" xr:uid="{50018D76-B309-4F73-A1C1-3EE1849C118C}"/>
    <cellStyle name="Normal 175 4 18 2 4 2 2" xfId="31772" xr:uid="{B0EBEB45-1025-4CDD-804D-3FFCC7399D21}"/>
    <cellStyle name="Normal 175 4 18 2 4 3" xfId="26603" xr:uid="{4B909D01-A52B-4270-BC1A-331452EE6FEC}"/>
    <cellStyle name="Normal 175 4 18 2 5" xfId="21418" xr:uid="{48ECE306-DFE2-461E-8F2A-CD55A395503E}"/>
    <cellStyle name="Normal 175 4 18 2 5 2" xfId="31767" xr:uid="{BC6C6BED-EF93-46DC-9184-5B131F85BD6B}"/>
    <cellStyle name="Normal 175 4 18 2 6" xfId="26598" xr:uid="{95D63605-2631-4D81-8C3C-5C0FD18AB62B}"/>
    <cellStyle name="Normal 175 4 18 3" xfId="3717" xr:uid="{05337542-DCE3-49E2-ACC8-2862A46ADE51}"/>
    <cellStyle name="Normal 175 4 18 3 2" xfId="3718" xr:uid="{F336E13E-1A90-4DEF-900F-48CDEA92931C}"/>
    <cellStyle name="Normal 175 4 18 3 2 2" xfId="21425" xr:uid="{E3433358-7D00-434F-AC6F-5673C2D92C52}"/>
    <cellStyle name="Normal 175 4 18 3 2 2 2" xfId="31774" xr:uid="{FE1855C9-8C66-4824-87B0-9F91331FE29E}"/>
    <cellStyle name="Normal 175 4 18 3 2 3" xfId="26605" xr:uid="{95F97F81-5AE9-4DEC-AD44-70BA5072AE53}"/>
    <cellStyle name="Normal 175 4 18 3 3" xfId="3719" xr:uid="{46D010C5-A1B2-4435-B1EC-1BC8AEB2B8DB}"/>
    <cellStyle name="Normal 175 4 18 3 3 2" xfId="21426" xr:uid="{C8EEBF08-65EC-4CF9-808A-DD56E9C28E5B}"/>
    <cellStyle name="Normal 175 4 18 3 3 2 2" xfId="31775" xr:uid="{5F9250DF-65A8-4C97-B014-17FA0DD275B7}"/>
    <cellStyle name="Normal 175 4 18 3 3 3" xfId="26606" xr:uid="{499BB02C-93FA-4D92-B34A-5547FA10D9B2}"/>
    <cellStyle name="Normal 175 4 18 3 4" xfId="21424" xr:uid="{7F53F52F-9A97-4558-A786-F672E3549D21}"/>
    <cellStyle name="Normal 175 4 18 3 4 2" xfId="31773" xr:uid="{D83F70C6-929D-4230-9B18-3C38EB30CE6B}"/>
    <cellStyle name="Normal 175 4 18 3 5" xfId="26604" xr:uid="{955F6D49-1B91-410F-9EBC-1F77DC5B710E}"/>
    <cellStyle name="Normal 175 4 18 4" xfId="3720" xr:uid="{14832A5D-2D8F-43BF-893E-1ABB49B913B3}"/>
    <cellStyle name="Normal 175 4 18 4 2" xfId="21427" xr:uid="{ECABA70D-3BB0-498F-BC74-1EA8BDB40930}"/>
    <cellStyle name="Normal 175 4 18 4 2 2" xfId="31776" xr:uid="{B8C25F98-9AFD-45D8-990F-E58185AF4457}"/>
    <cellStyle name="Normal 175 4 18 4 3" xfId="26607" xr:uid="{EA7905B7-20CE-4258-AFB3-88C19D085B17}"/>
    <cellStyle name="Normal 175 4 18 5" xfId="3721" xr:uid="{6FD82781-0A90-42F2-A5EA-FA4A2036C101}"/>
    <cellStyle name="Normal 175 4 18 5 2" xfId="21428" xr:uid="{EC81B47C-9C00-4215-AE75-E1F14764D0A4}"/>
    <cellStyle name="Normal 175 4 18 5 2 2" xfId="31777" xr:uid="{4F7333FC-46B6-44ED-AC7B-3B245B073657}"/>
    <cellStyle name="Normal 175 4 18 5 3" xfId="26608" xr:uid="{805FA406-0F35-45B9-8182-F4CB52FAF712}"/>
    <cellStyle name="Normal 175 4 18 6" xfId="21417" xr:uid="{3D34D3A7-66F3-4380-A3F6-CA6B3C5EE79E}"/>
    <cellStyle name="Normal 175 4 18 6 2" xfId="31766" xr:uid="{B2C90441-D308-4BD6-8940-03A8FB8E18A9}"/>
    <cellStyle name="Normal 175 4 18 7" xfId="26597" xr:uid="{B9865534-A395-44AC-9FD5-B6AF84B50775}"/>
    <cellStyle name="Normal 175 4 19" xfId="3722" xr:uid="{CA840F3B-3E50-4B93-91DB-B4D13842CEFC}"/>
    <cellStyle name="Normal 175 4 19 2" xfId="3723" xr:uid="{2AA02B6C-2122-450C-B6FB-91BA818F5C37}"/>
    <cellStyle name="Normal 175 4 19 2 2" xfId="3724" xr:uid="{218D95F5-F2DE-4A7C-809B-A90F9A6148E9}"/>
    <cellStyle name="Normal 175 4 19 2 2 2" xfId="3725" xr:uid="{35CC3256-EAA3-40F8-A38A-3AD8BBD43062}"/>
    <cellStyle name="Normal 175 4 19 2 2 2 2" xfId="21432" xr:uid="{775052D2-5F8F-4632-AAB9-F20624E647B2}"/>
    <cellStyle name="Normal 175 4 19 2 2 2 2 2" xfId="31781" xr:uid="{533AB168-1415-47DD-B539-45581DCBF67A}"/>
    <cellStyle name="Normal 175 4 19 2 2 2 3" xfId="26612" xr:uid="{1837B223-16E2-46E3-A8E5-CA7A63D2DFA4}"/>
    <cellStyle name="Normal 175 4 19 2 2 3" xfId="3726" xr:uid="{11B3F6BB-61CC-425C-AF6B-0DB1DA26D895}"/>
    <cellStyle name="Normal 175 4 19 2 2 3 2" xfId="21433" xr:uid="{12B4B1D6-B13C-4B21-9F49-B80443D7A289}"/>
    <cellStyle name="Normal 175 4 19 2 2 3 2 2" xfId="31782" xr:uid="{799B73C0-F661-4795-8910-F0F84EF66BF4}"/>
    <cellStyle name="Normal 175 4 19 2 2 3 3" xfId="26613" xr:uid="{09F914D9-3D2F-47AA-B4F2-C7CF777AD28F}"/>
    <cellStyle name="Normal 175 4 19 2 2 4" xfId="21431" xr:uid="{141F53AB-7A7A-44CA-8F87-C2E3391513E2}"/>
    <cellStyle name="Normal 175 4 19 2 2 4 2" xfId="31780" xr:uid="{353C4EEB-FECC-48B2-9559-0EAB9D5AFE96}"/>
    <cellStyle name="Normal 175 4 19 2 2 5" xfId="26611" xr:uid="{4F9C5410-31A5-4D01-AEF3-7501407472A1}"/>
    <cellStyle name="Normal 175 4 19 2 3" xfId="3727" xr:uid="{7C82F170-A104-414B-B93E-EAE15DBC9BC6}"/>
    <cellStyle name="Normal 175 4 19 2 3 2" xfId="21434" xr:uid="{B2FB4769-8991-44B3-AF47-0018F1B94B38}"/>
    <cellStyle name="Normal 175 4 19 2 3 2 2" xfId="31783" xr:uid="{42835E32-6AD6-48A2-ACC2-11A9C0CD513A}"/>
    <cellStyle name="Normal 175 4 19 2 3 3" xfId="26614" xr:uid="{2B58DDC5-7CAD-4373-A7BC-801D6EF8669C}"/>
    <cellStyle name="Normal 175 4 19 2 4" xfId="3728" xr:uid="{6A78F6D9-8A1B-474A-BBCD-E50A4AA70501}"/>
    <cellStyle name="Normal 175 4 19 2 4 2" xfId="21435" xr:uid="{4058769A-33CF-47E3-926C-A63E0C5A043C}"/>
    <cellStyle name="Normal 175 4 19 2 4 2 2" xfId="31784" xr:uid="{6544E9AD-CE80-406A-96DB-0950F25B7974}"/>
    <cellStyle name="Normal 175 4 19 2 4 3" xfId="26615" xr:uid="{3757C432-BA9A-40D4-9690-5870111DEA85}"/>
    <cellStyle name="Normal 175 4 19 2 5" xfId="21430" xr:uid="{A0EA2F4D-B919-479E-82A8-DDFDF2A8A31B}"/>
    <cellStyle name="Normal 175 4 19 2 5 2" xfId="31779" xr:uid="{9F08C337-1CCF-4C87-8124-48D7E6107161}"/>
    <cellStyle name="Normal 175 4 19 2 6" xfId="26610" xr:uid="{0F3E58A7-8464-4E2D-868E-C216333718A6}"/>
    <cellStyle name="Normal 175 4 19 3" xfId="3729" xr:uid="{EE0CBE16-AA00-4176-A5FF-1FF28E3BEEE7}"/>
    <cellStyle name="Normal 175 4 19 3 2" xfId="3730" xr:uid="{55170D1B-6073-4EDE-8416-F9A239EA3B09}"/>
    <cellStyle name="Normal 175 4 19 3 2 2" xfId="21437" xr:uid="{4625E775-5A4B-48B3-AF96-2F9543C1BB8D}"/>
    <cellStyle name="Normal 175 4 19 3 2 2 2" xfId="31786" xr:uid="{4FB4F1B3-21F0-41A0-B7A3-9F7849F32447}"/>
    <cellStyle name="Normal 175 4 19 3 2 3" xfId="26617" xr:uid="{E6546AC0-BB4D-40D6-ACA8-ACFB5DF799BD}"/>
    <cellStyle name="Normal 175 4 19 3 3" xfId="3731" xr:uid="{4A65AC2B-D706-4EC8-8B49-392B0A14CFFD}"/>
    <cellStyle name="Normal 175 4 19 3 3 2" xfId="21438" xr:uid="{6E1AB725-836A-4F8B-9F1C-E727999CA857}"/>
    <cellStyle name="Normal 175 4 19 3 3 2 2" xfId="31787" xr:uid="{F5F55FF4-1F01-447A-939F-1EED96938DAD}"/>
    <cellStyle name="Normal 175 4 19 3 3 3" xfId="26618" xr:uid="{A1DDD4FD-0387-4509-98A0-CE0BBC28FBB9}"/>
    <cellStyle name="Normal 175 4 19 3 4" xfId="21436" xr:uid="{F7CCA601-09B4-4708-AAA8-5D733680A2F1}"/>
    <cellStyle name="Normal 175 4 19 3 4 2" xfId="31785" xr:uid="{C97C5253-3BCC-41BD-A623-29F753A8F174}"/>
    <cellStyle name="Normal 175 4 19 3 5" xfId="26616" xr:uid="{D1518347-F6BF-4E1B-94AC-8B146CF24C41}"/>
    <cellStyle name="Normal 175 4 19 4" xfId="3732" xr:uid="{715D4E3E-9315-4DBA-9640-B09D855E6245}"/>
    <cellStyle name="Normal 175 4 19 4 2" xfId="21439" xr:uid="{D6B1993E-CA74-4027-8D6C-CCF18CB0F1A8}"/>
    <cellStyle name="Normal 175 4 19 4 2 2" xfId="31788" xr:uid="{4F43C7F2-AC75-4B88-B01D-A4945C5D862A}"/>
    <cellStyle name="Normal 175 4 19 4 3" xfId="26619" xr:uid="{A462D25D-261D-4A44-BA75-52592584DC1F}"/>
    <cellStyle name="Normal 175 4 19 5" xfId="3733" xr:uid="{0FAAD649-F627-4C7F-811A-245DEC028A30}"/>
    <cellStyle name="Normal 175 4 19 5 2" xfId="21440" xr:uid="{D9933276-C95E-4680-8550-EDBE41B6B5C7}"/>
    <cellStyle name="Normal 175 4 19 5 2 2" xfId="31789" xr:uid="{73C7CB8B-84B7-4984-AB65-03CDF16A6DB2}"/>
    <cellStyle name="Normal 175 4 19 5 3" xfId="26620" xr:uid="{5735E1DD-DE2F-4F81-9B9A-458430413E97}"/>
    <cellStyle name="Normal 175 4 19 6" xfId="21429" xr:uid="{01BDD7C5-89E6-48C6-8973-D780B8ECC00C}"/>
    <cellStyle name="Normal 175 4 19 6 2" xfId="31778" xr:uid="{E5C9B8FA-17B8-4AE3-9ACD-99EC3D99C577}"/>
    <cellStyle name="Normal 175 4 19 7" xfId="26609" xr:uid="{BB04043F-7D06-4C8B-BA99-3C275994B824}"/>
    <cellStyle name="Normal 175 4 2" xfId="3734" xr:uid="{31BC98A5-3C2A-4BA3-9F6C-DF57240F975B}"/>
    <cellStyle name="Normal 175 4 2 2" xfId="3735" xr:uid="{DD0BD833-49FB-4574-BCB7-902FBDD201B0}"/>
    <cellStyle name="Normal 175 4 2 2 2" xfId="3736" xr:uid="{638C118A-D13A-4514-ABA1-516C48EDFAD0}"/>
    <cellStyle name="Normal 175 4 2 2 2 2" xfId="3737" xr:uid="{CE55AE71-024E-441F-8E38-890D322A7481}"/>
    <cellStyle name="Normal 175 4 2 2 2 2 2" xfId="21444" xr:uid="{23014297-FD8B-4474-A0CB-68DD90CEF6AC}"/>
    <cellStyle name="Normal 175 4 2 2 2 2 2 2" xfId="31793" xr:uid="{E683920D-7C64-41D3-B4E6-94975DEDC821}"/>
    <cellStyle name="Normal 175 4 2 2 2 2 3" xfId="26624" xr:uid="{2E266C80-4B3C-43D6-B11E-594EB561C9C4}"/>
    <cellStyle name="Normal 175 4 2 2 2 3" xfId="3738" xr:uid="{E1FD3480-61E9-4BDA-82BA-4DF761A3A638}"/>
    <cellStyle name="Normal 175 4 2 2 2 3 2" xfId="21445" xr:uid="{13386ECB-A502-4350-9AE9-539091F65F09}"/>
    <cellStyle name="Normal 175 4 2 2 2 3 2 2" xfId="31794" xr:uid="{17D69EA3-500E-49B4-92FB-06C8D459918E}"/>
    <cellStyle name="Normal 175 4 2 2 2 3 3" xfId="26625" xr:uid="{E7B817C1-BCD4-4A4D-8CCF-15B46203FD43}"/>
    <cellStyle name="Normal 175 4 2 2 2 4" xfId="21443" xr:uid="{D0742D21-E987-4321-9D8C-B0E6C6F2A03E}"/>
    <cellStyle name="Normal 175 4 2 2 2 4 2" xfId="31792" xr:uid="{D24D3DFF-9BBB-4EF7-8182-0BA6D733907D}"/>
    <cellStyle name="Normal 175 4 2 2 2 5" xfId="26623" xr:uid="{665AC1AE-62BA-4780-99F1-3D2BB7A846DB}"/>
    <cellStyle name="Normal 175 4 2 2 3" xfId="3739" xr:uid="{B1EFE1E2-6B92-4896-82B5-3B31D5BF6B20}"/>
    <cellStyle name="Normal 175 4 2 2 3 2" xfId="21446" xr:uid="{18DC78AD-A248-4B53-A48C-2A00156BDAEB}"/>
    <cellStyle name="Normal 175 4 2 2 3 2 2" xfId="31795" xr:uid="{1A08BA9F-189F-400D-8E34-5CBB7A9708FE}"/>
    <cellStyle name="Normal 175 4 2 2 3 3" xfId="26626" xr:uid="{488902ED-9FCA-445F-9D08-73B524D87A08}"/>
    <cellStyle name="Normal 175 4 2 2 4" xfId="3740" xr:uid="{8D08B5A3-3051-40E4-AAD6-1CA283F7C312}"/>
    <cellStyle name="Normal 175 4 2 2 4 2" xfId="21447" xr:uid="{39683800-5524-44C0-A35C-1834BB9A0CC7}"/>
    <cellStyle name="Normal 175 4 2 2 4 2 2" xfId="31796" xr:uid="{34CE7048-1D84-4414-BCFC-B2385900EB6F}"/>
    <cellStyle name="Normal 175 4 2 2 4 3" xfId="26627" xr:uid="{7942D704-A680-4F05-94F5-B6E24E130B10}"/>
    <cellStyle name="Normal 175 4 2 2 5" xfId="21442" xr:uid="{C1CFE5F3-05A4-4B0C-A8E0-4ADB0DC6D4D2}"/>
    <cellStyle name="Normal 175 4 2 2 5 2" xfId="31791" xr:uid="{34F4628C-CD2A-4456-BA89-7E8EF680838D}"/>
    <cellStyle name="Normal 175 4 2 2 6" xfId="26622" xr:uid="{AE14DF47-3DB2-4287-9076-0DF099D2D482}"/>
    <cellStyle name="Normal 175 4 2 3" xfId="3741" xr:uid="{FD9E17BD-415E-45D6-ADB8-91BA299E4508}"/>
    <cellStyle name="Normal 175 4 2 3 2" xfId="3742" xr:uid="{E2179C09-A406-481A-B537-90DDAE887779}"/>
    <cellStyle name="Normal 175 4 2 3 2 2" xfId="21449" xr:uid="{63A1DE5C-27B2-4C0F-9A67-2C20A951CE5F}"/>
    <cellStyle name="Normal 175 4 2 3 2 2 2" xfId="31798" xr:uid="{B1A221E6-0652-4F23-9DA0-075CE3F82064}"/>
    <cellStyle name="Normal 175 4 2 3 2 3" xfId="26629" xr:uid="{726BCC8D-E83C-404F-8015-C9D7DA72BC63}"/>
    <cellStyle name="Normal 175 4 2 3 3" xfId="3743" xr:uid="{EB232190-C4C2-43EC-910A-7DB3A6B5A189}"/>
    <cellStyle name="Normal 175 4 2 3 3 2" xfId="21450" xr:uid="{8A404728-5D5C-4545-B5AA-1424ED2835B0}"/>
    <cellStyle name="Normal 175 4 2 3 3 2 2" xfId="31799" xr:uid="{3D3BA35B-88F2-42BB-9CC3-34F519EAD96B}"/>
    <cellStyle name="Normal 175 4 2 3 3 3" xfId="26630" xr:uid="{364D5EC1-A876-47B5-8513-19FAF70D8F73}"/>
    <cellStyle name="Normal 175 4 2 3 4" xfId="21448" xr:uid="{29BCB8A9-F506-4154-ADF4-39DF222CAF1D}"/>
    <cellStyle name="Normal 175 4 2 3 4 2" xfId="31797" xr:uid="{28898580-37B8-4C34-A639-37F4D46C7BAA}"/>
    <cellStyle name="Normal 175 4 2 3 5" xfId="26628" xr:uid="{266F887A-C555-4606-A223-CF77E9A9F0E2}"/>
    <cellStyle name="Normal 175 4 2 4" xfId="3744" xr:uid="{BBED593B-775E-4218-B8AF-5E78A03B7919}"/>
    <cellStyle name="Normal 175 4 2 4 2" xfId="21451" xr:uid="{2E6D9236-4A33-4283-8D2F-5B01AF10199F}"/>
    <cellStyle name="Normal 175 4 2 4 2 2" xfId="31800" xr:uid="{9F2525D9-F274-4C57-8736-E7ABE0D0EA57}"/>
    <cellStyle name="Normal 175 4 2 4 3" xfId="26631" xr:uid="{54D44BC6-F435-4166-8C1E-4A0485092347}"/>
    <cellStyle name="Normal 175 4 2 5" xfId="3745" xr:uid="{BD079B6F-1C2D-4641-9235-A94E620D4E42}"/>
    <cellStyle name="Normal 175 4 2 5 2" xfId="21452" xr:uid="{A385D312-7E2A-4D5B-894C-7E4BCDED8C4D}"/>
    <cellStyle name="Normal 175 4 2 5 2 2" xfId="31801" xr:uid="{EC1C5A04-DC96-4C20-B88E-85D744BDAFEE}"/>
    <cellStyle name="Normal 175 4 2 5 3" xfId="26632" xr:uid="{0DFEB924-474A-4C05-BEEA-C34602883ABB}"/>
    <cellStyle name="Normal 175 4 2 6" xfId="21441" xr:uid="{286D94F8-2D6F-49F2-A7CA-6A13CF2D3E2B}"/>
    <cellStyle name="Normal 175 4 2 6 2" xfId="31790" xr:uid="{06C500B1-F884-4026-A4D7-4EA3285A2DA8}"/>
    <cellStyle name="Normal 175 4 2 7" xfId="26621" xr:uid="{9C7D7328-2C50-4598-9EAA-961993FA18D0}"/>
    <cellStyle name="Normal 175 4 20" xfId="3746" xr:uid="{DFBBB876-B96D-49CA-B83E-FF97DA1A75C8}"/>
    <cellStyle name="Normal 175 4 20 2" xfId="3747" xr:uid="{8A8F89E1-0708-48A0-8D3F-3E3C00CEF1A9}"/>
    <cellStyle name="Normal 175 4 20 2 2" xfId="3748" xr:uid="{0FAAA8A0-6E22-4ED8-93CE-B0DD9360E75C}"/>
    <cellStyle name="Normal 175 4 20 2 2 2" xfId="21455" xr:uid="{6A8CC450-6094-49A1-9642-A14C354E1E2D}"/>
    <cellStyle name="Normal 175 4 20 2 2 2 2" xfId="31804" xr:uid="{53C70EAC-4275-41CE-9F75-56CCD9198CAA}"/>
    <cellStyle name="Normal 175 4 20 2 2 3" xfId="26635" xr:uid="{A33C3B35-F408-4ED4-B549-E8EF3537CDC4}"/>
    <cellStyle name="Normal 175 4 20 2 3" xfId="3749" xr:uid="{67C0C695-2DCB-4308-B4D7-CE22C344639D}"/>
    <cellStyle name="Normal 175 4 20 2 3 2" xfId="21456" xr:uid="{E08A84F8-C6AE-45A6-8926-5F6AF667BDE5}"/>
    <cellStyle name="Normal 175 4 20 2 3 2 2" xfId="31805" xr:uid="{DD5FDD53-5719-4D7A-80E0-FFF679EECD69}"/>
    <cellStyle name="Normal 175 4 20 2 3 3" xfId="26636" xr:uid="{E97C9747-7456-40AD-B04A-1164FEA0F939}"/>
    <cellStyle name="Normal 175 4 20 2 4" xfId="21454" xr:uid="{537252C1-0C2B-4906-8219-A8DACE46A97E}"/>
    <cellStyle name="Normal 175 4 20 2 4 2" xfId="31803" xr:uid="{DA09157E-89F9-42BE-83C9-468D1E2EC61F}"/>
    <cellStyle name="Normal 175 4 20 2 5" xfId="26634" xr:uid="{126F44A0-65AA-4AE9-8919-20E0C1CAA787}"/>
    <cellStyle name="Normal 175 4 20 3" xfId="3750" xr:uid="{74D6D87C-EB5B-4341-AC1D-4B4C70AB33D8}"/>
    <cellStyle name="Normal 175 4 20 3 2" xfId="21457" xr:uid="{8BA50E13-8760-4485-AEF8-66E430DB234A}"/>
    <cellStyle name="Normal 175 4 20 3 2 2" xfId="31806" xr:uid="{15197256-5EB1-43FB-B9BA-CAAE2541304E}"/>
    <cellStyle name="Normal 175 4 20 3 3" xfId="26637" xr:uid="{C68BCEC1-CC79-4D4A-8D24-9B89DF0D46B1}"/>
    <cellStyle name="Normal 175 4 20 4" xfId="3751" xr:uid="{D63CD5E4-D7A4-4D52-9A7F-9F2FBE2F7CB7}"/>
    <cellStyle name="Normal 175 4 20 4 2" xfId="21458" xr:uid="{BE160711-B77E-40F9-A67D-E4CFB718A515}"/>
    <cellStyle name="Normal 175 4 20 4 2 2" xfId="31807" xr:uid="{F04F946E-1DBC-486B-B2FF-268ACA4CC405}"/>
    <cellStyle name="Normal 175 4 20 4 3" xfId="26638" xr:uid="{B4D05660-EA6A-43A5-A0F7-A997D7929EA6}"/>
    <cellStyle name="Normal 175 4 20 5" xfId="21453" xr:uid="{2FF04DDC-9E73-41C8-9C4F-6BF1F5760089}"/>
    <cellStyle name="Normal 175 4 20 5 2" xfId="31802" xr:uid="{99D8B882-BC43-4F3E-A07F-1F8782846F4F}"/>
    <cellStyle name="Normal 175 4 20 6" xfId="26633" xr:uid="{0CDB8B38-57E8-4BB5-8FF8-8E3A76CCAF75}"/>
    <cellStyle name="Normal 175 4 21" xfId="3752" xr:uid="{893D282B-26A8-45FC-BFDD-0408B2E93875}"/>
    <cellStyle name="Normal 175 4 21 2" xfId="3753" xr:uid="{F0937075-5814-4B6D-9468-18651B4CFC78}"/>
    <cellStyle name="Normal 175 4 21 2 2" xfId="21460" xr:uid="{7D58F701-FE67-4954-B283-4B5EE7D0B3E2}"/>
    <cellStyle name="Normal 175 4 21 2 2 2" xfId="31809" xr:uid="{2D01C5B2-F426-45D1-8368-9312DD4D4A09}"/>
    <cellStyle name="Normal 175 4 21 2 3" xfId="26640" xr:uid="{FDE21EEF-37E8-4E9A-98A4-866FCB7B4C96}"/>
    <cellStyle name="Normal 175 4 21 3" xfId="3754" xr:uid="{535A1A87-8DE3-4272-B404-50DC6A755248}"/>
    <cellStyle name="Normal 175 4 21 3 2" xfId="21461" xr:uid="{AA5C7BA2-70D1-4B46-8D93-B4295954A494}"/>
    <cellStyle name="Normal 175 4 21 3 2 2" xfId="31810" xr:uid="{8610CFAD-5949-4BC6-8A3C-C526BB7B3AE2}"/>
    <cellStyle name="Normal 175 4 21 3 3" xfId="26641" xr:uid="{E3758640-A821-4D9E-94E0-2FACB5E48C3F}"/>
    <cellStyle name="Normal 175 4 21 4" xfId="21459" xr:uid="{61C71C77-4D87-4CC3-8126-1B4ED9273B3A}"/>
    <cellStyle name="Normal 175 4 21 4 2" xfId="31808" xr:uid="{275AE018-6D74-4ED4-A39B-34B26FE6B364}"/>
    <cellStyle name="Normal 175 4 21 5" xfId="26639" xr:uid="{586B75B5-8F9D-411E-BEBD-4360B062037A}"/>
    <cellStyle name="Normal 175 4 22" xfId="3755" xr:uid="{9FA90EAB-8014-46C7-AF5A-27BCCC0EF201}"/>
    <cellStyle name="Normal 175 4 22 2" xfId="21462" xr:uid="{E2742168-E1DB-46E0-850B-02B5DAF201C0}"/>
    <cellStyle name="Normal 175 4 22 2 2" xfId="31811" xr:uid="{BFB6B200-FA5E-43CA-B6B7-1BEDF72F39E3}"/>
    <cellStyle name="Normal 175 4 22 3" xfId="26642" xr:uid="{CC30BE4A-B527-4C43-8F17-53769EB642FD}"/>
    <cellStyle name="Normal 175 4 23" xfId="3756" xr:uid="{92F620F6-3F51-4BBF-A4FC-44576DD1226B}"/>
    <cellStyle name="Normal 175 4 23 2" xfId="21463" xr:uid="{4E62EBD6-DD19-4EBD-AC4A-2D696FA1023D}"/>
    <cellStyle name="Normal 175 4 23 2 2" xfId="31812" xr:uid="{212251B7-8902-40AD-85D5-60C0D126D4B6}"/>
    <cellStyle name="Normal 175 4 23 3" xfId="26643" xr:uid="{7BE503E0-0EB3-4168-980E-65FCAB173E69}"/>
    <cellStyle name="Normal 175 4 24" xfId="21320" xr:uid="{74C30BD6-BD21-4C2A-9412-C30E49804CCA}"/>
    <cellStyle name="Normal 175 4 24 2" xfId="31669" xr:uid="{553BD3EB-1D21-4694-B5A8-FA8D2E24E17C}"/>
    <cellStyle name="Normal 175 4 25" xfId="26500" xr:uid="{45B2A830-453A-42FC-B5AE-987D4D85CA4D}"/>
    <cellStyle name="Normal 175 4 3" xfId="3757" xr:uid="{6A764747-9A44-4600-BDEC-89F70C40C2ED}"/>
    <cellStyle name="Normal 175 4 3 2" xfId="3758" xr:uid="{878EEDC0-4379-46A6-AAD2-DFDF3F558BA5}"/>
    <cellStyle name="Normal 175 4 3 2 2" xfId="3759" xr:uid="{12D3BF27-0B2A-4D7A-86B7-6DCF1F035782}"/>
    <cellStyle name="Normal 175 4 3 2 2 2" xfId="3760" xr:uid="{AB5362A2-239B-46D1-89CE-0630B35F8A67}"/>
    <cellStyle name="Normal 175 4 3 2 2 2 2" xfId="21467" xr:uid="{477E1FDF-6EBD-40D6-BC55-0DC582374638}"/>
    <cellStyle name="Normal 175 4 3 2 2 2 2 2" xfId="31816" xr:uid="{BAF419AF-6F5B-45CB-A8EC-2964BCCE9880}"/>
    <cellStyle name="Normal 175 4 3 2 2 2 3" xfId="26647" xr:uid="{DF1A3F9A-EF87-4E84-9752-205EEDFA922B}"/>
    <cellStyle name="Normal 175 4 3 2 2 3" xfId="3761" xr:uid="{75835191-A53C-44E4-86AB-7FC3ACB42147}"/>
    <cellStyle name="Normal 175 4 3 2 2 3 2" xfId="21468" xr:uid="{BBDC5397-D368-485C-A28C-FC0F3ED1DEC6}"/>
    <cellStyle name="Normal 175 4 3 2 2 3 2 2" xfId="31817" xr:uid="{B51ED6A7-A0D1-44D3-BF28-152B6F9B384E}"/>
    <cellStyle name="Normal 175 4 3 2 2 3 3" xfId="26648" xr:uid="{7D337530-6BC7-4364-AF5C-923CD25F6C9C}"/>
    <cellStyle name="Normal 175 4 3 2 2 4" xfId="21466" xr:uid="{B0BD89A2-54DE-476D-8745-62835B72605B}"/>
    <cellStyle name="Normal 175 4 3 2 2 4 2" xfId="31815" xr:uid="{4FA9FB5D-19C7-420B-9223-110DE58C1055}"/>
    <cellStyle name="Normal 175 4 3 2 2 5" xfId="26646" xr:uid="{D3D4D343-A1BF-4225-83A4-4004868142CA}"/>
    <cellStyle name="Normal 175 4 3 2 3" xfId="3762" xr:uid="{3DF00AD2-C8B8-4626-A174-1E7817956A22}"/>
    <cellStyle name="Normal 175 4 3 2 3 2" xfId="21469" xr:uid="{72669AC8-1F87-48D3-9811-03A1078F4578}"/>
    <cellStyle name="Normal 175 4 3 2 3 2 2" xfId="31818" xr:uid="{4D247E17-3EEA-4E4B-9D52-E796FC260E8F}"/>
    <cellStyle name="Normal 175 4 3 2 3 3" xfId="26649" xr:uid="{DB3D26C8-1A2F-4B1C-9898-9B647F47B6AF}"/>
    <cellStyle name="Normal 175 4 3 2 4" xfId="3763" xr:uid="{7D8F8BF0-0A08-4477-9228-F0B481640B1F}"/>
    <cellStyle name="Normal 175 4 3 2 4 2" xfId="21470" xr:uid="{C78D9006-5D07-48AD-857A-F8C3AE25C050}"/>
    <cellStyle name="Normal 175 4 3 2 4 2 2" xfId="31819" xr:uid="{D4BD923B-71E6-427E-A221-0DDDD190FA33}"/>
    <cellStyle name="Normal 175 4 3 2 4 3" xfId="26650" xr:uid="{B8026245-FC12-47ED-BD35-C703CABE5621}"/>
    <cellStyle name="Normal 175 4 3 2 5" xfId="21465" xr:uid="{76109383-F2B5-464C-AC5B-496275BC27B1}"/>
    <cellStyle name="Normal 175 4 3 2 5 2" xfId="31814" xr:uid="{0C728B2B-A5C2-4538-A3B9-3F4DDCEF28B8}"/>
    <cellStyle name="Normal 175 4 3 2 6" xfId="26645" xr:uid="{AF306956-DE7B-43E8-BB3C-3EAE3F94D490}"/>
    <cellStyle name="Normal 175 4 3 3" xfId="3764" xr:uid="{4A806B8D-C940-4EB9-B682-103E9634F331}"/>
    <cellStyle name="Normal 175 4 3 3 2" xfId="3765" xr:uid="{0CF00CFB-1B55-4DE2-A071-511E84102847}"/>
    <cellStyle name="Normal 175 4 3 3 2 2" xfId="21472" xr:uid="{267718CF-5567-47D1-83C9-B8E694FE365D}"/>
    <cellStyle name="Normal 175 4 3 3 2 2 2" xfId="31821" xr:uid="{A62EC9F0-9E32-4AA8-96A3-59BE253E1B8C}"/>
    <cellStyle name="Normal 175 4 3 3 2 3" xfId="26652" xr:uid="{2823E30D-EC54-4567-A7B9-AC66A08FD2A5}"/>
    <cellStyle name="Normal 175 4 3 3 3" xfId="3766" xr:uid="{5AE450C2-0EB8-40C0-9DDC-B3D19EB522E8}"/>
    <cellStyle name="Normal 175 4 3 3 3 2" xfId="21473" xr:uid="{C4223EA6-4155-455C-BAD4-767307D59096}"/>
    <cellStyle name="Normal 175 4 3 3 3 2 2" xfId="31822" xr:uid="{F28798BC-B3E6-4603-A4A1-1DAC3966B81A}"/>
    <cellStyle name="Normal 175 4 3 3 3 3" xfId="26653" xr:uid="{2183EFB8-A7B9-4F37-8E13-A436E2E46D8A}"/>
    <cellStyle name="Normal 175 4 3 3 4" xfId="21471" xr:uid="{C0B8883D-ED3E-45B3-A17E-6512E37AA2E6}"/>
    <cellStyle name="Normal 175 4 3 3 4 2" xfId="31820" xr:uid="{3D293B00-A976-4F21-BC69-9EC04B1D3042}"/>
    <cellStyle name="Normal 175 4 3 3 5" xfId="26651" xr:uid="{30CFFB0A-7746-428C-B7EE-A8475DDA5FCC}"/>
    <cellStyle name="Normal 175 4 3 4" xfId="3767" xr:uid="{ADF6B438-2E5F-40E8-A946-F74D7BF951DF}"/>
    <cellStyle name="Normal 175 4 3 4 2" xfId="21474" xr:uid="{E892B642-DE93-4AAC-B940-B5FA55B51D17}"/>
    <cellStyle name="Normal 175 4 3 4 2 2" xfId="31823" xr:uid="{FC2F9BFD-EA40-4B52-B4D9-336753CCCCCD}"/>
    <cellStyle name="Normal 175 4 3 4 3" xfId="26654" xr:uid="{FCD79589-EEE0-473E-A887-68830D3AA03F}"/>
    <cellStyle name="Normal 175 4 3 5" xfId="3768" xr:uid="{982CF36F-0DAA-4AD3-8E04-3A20FDF04B47}"/>
    <cellStyle name="Normal 175 4 3 5 2" xfId="21475" xr:uid="{C9E8F902-A033-45B3-B13D-9B0BBC8F93A2}"/>
    <cellStyle name="Normal 175 4 3 5 2 2" xfId="31824" xr:uid="{E1EBA437-2949-4EF8-9A75-BA3C07451BDE}"/>
    <cellStyle name="Normal 175 4 3 5 3" xfId="26655" xr:uid="{3671FE94-5B58-43C7-A4B3-D6EBF2247F72}"/>
    <cellStyle name="Normal 175 4 3 6" xfId="21464" xr:uid="{7111BBF5-B861-492B-AABF-47F02EA27FA7}"/>
    <cellStyle name="Normal 175 4 3 6 2" xfId="31813" xr:uid="{4B2C45B9-9D60-440F-8F4E-4DEB07C8D4CC}"/>
    <cellStyle name="Normal 175 4 3 7" xfId="26644" xr:uid="{05E945BD-6F47-4682-9822-E4E17641BB8B}"/>
    <cellStyle name="Normal 175 4 4" xfId="3769" xr:uid="{C2295519-826D-43D4-8873-2EF01FAE4C0C}"/>
    <cellStyle name="Normal 175 4 4 2" xfId="3770" xr:uid="{C0357BFF-5F24-44F8-966A-82BB22B7B53A}"/>
    <cellStyle name="Normal 175 4 4 2 2" xfId="3771" xr:uid="{F76254DB-30AE-4BF0-8608-1872636E8B87}"/>
    <cellStyle name="Normal 175 4 4 2 2 2" xfId="3772" xr:uid="{35E8D229-273A-4567-B2C5-EEF0E4049F03}"/>
    <cellStyle name="Normal 175 4 4 2 2 2 2" xfId="21479" xr:uid="{B7B3BAD7-A53C-4A61-9D7D-449DBFC321E3}"/>
    <cellStyle name="Normal 175 4 4 2 2 2 2 2" xfId="31828" xr:uid="{945D7F10-7492-4CA9-8820-2E0E36CA8238}"/>
    <cellStyle name="Normal 175 4 4 2 2 2 3" xfId="26659" xr:uid="{ED0733B8-E6C8-4EA4-8BD6-7CA8CC444CE9}"/>
    <cellStyle name="Normal 175 4 4 2 2 3" xfId="3773" xr:uid="{F9433D7A-F705-4AB1-A20A-7B407BC7F30A}"/>
    <cellStyle name="Normal 175 4 4 2 2 3 2" xfId="21480" xr:uid="{3BF75BB9-1818-4AFD-95A2-9F03655ACC41}"/>
    <cellStyle name="Normal 175 4 4 2 2 3 2 2" xfId="31829" xr:uid="{28D7AA4D-8076-4F1B-BA15-7AEA781339F5}"/>
    <cellStyle name="Normal 175 4 4 2 2 3 3" xfId="26660" xr:uid="{2BCDF005-B5B0-44A3-9D9F-EBC9D1288E5A}"/>
    <cellStyle name="Normal 175 4 4 2 2 4" xfId="21478" xr:uid="{3BAAA4DD-72DE-4D0C-8C9C-0CE42FFFA385}"/>
    <cellStyle name="Normal 175 4 4 2 2 4 2" xfId="31827" xr:uid="{E9115ADD-3851-434A-A164-5FA9C4C12926}"/>
    <cellStyle name="Normal 175 4 4 2 2 5" xfId="26658" xr:uid="{40BA97AA-3830-4F18-B969-22CD3374DC89}"/>
    <cellStyle name="Normal 175 4 4 2 3" xfId="3774" xr:uid="{FB430C21-4E12-414C-9F3D-8BAC609F7CD2}"/>
    <cellStyle name="Normal 175 4 4 2 3 2" xfId="21481" xr:uid="{EA91DF70-A634-422B-BB64-018C41B64EC2}"/>
    <cellStyle name="Normal 175 4 4 2 3 2 2" xfId="31830" xr:uid="{B44AF2B5-FFAD-48CE-A238-D88E75AA5281}"/>
    <cellStyle name="Normal 175 4 4 2 3 3" xfId="26661" xr:uid="{9B04B5E2-F9EC-4DD7-B02E-37613C805515}"/>
    <cellStyle name="Normal 175 4 4 2 4" xfId="3775" xr:uid="{7B32C15C-5D33-4B46-A4C9-3E5E10899D3B}"/>
    <cellStyle name="Normal 175 4 4 2 4 2" xfId="21482" xr:uid="{189F8260-063E-48D0-83B9-5D72D137B7DF}"/>
    <cellStyle name="Normal 175 4 4 2 4 2 2" xfId="31831" xr:uid="{C816E17F-D605-4DBF-BDF3-50D6DDC4A37E}"/>
    <cellStyle name="Normal 175 4 4 2 4 3" xfId="26662" xr:uid="{E4E46C48-44F8-4636-8A41-4187B982CFC0}"/>
    <cellStyle name="Normal 175 4 4 2 5" xfId="21477" xr:uid="{418B3951-1C54-4065-B033-753C49DA622E}"/>
    <cellStyle name="Normal 175 4 4 2 5 2" xfId="31826" xr:uid="{10CD7F26-7C29-45F8-9989-CD77834AE5CB}"/>
    <cellStyle name="Normal 175 4 4 2 6" xfId="26657" xr:uid="{D1BB9FB8-030C-48FB-B0D4-30BAAE05976C}"/>
    <cellStyle name="Normal 175 4 4 3" xfId="3776" xr:uid="{37F7653A-EB76-42BB-A017-5CA895BEA831}"/>
    <cellStyle name="Normal 175 4 4 3 2" xfId="3777" xr:uid="{D5CF4596-A78D-48CF-8E5C-18B7B67E9000}"/>
    <cellStyle name="Normal 175 4 4 3 2 2" xfId="21484" xr:uid="{04CD9D81-CD78-40FF-8A64-C999A93DD35B}"/>
    <cellStyle name="Normal 175 4 4 3 2 2 2" xfId="31833" xr:uid="{690FDC47-1F58-4FA6-8408-C12514202917}"/>
    <cellStyle name="Normal 175 4 4 3 2 3" xfId="26664" xr:uid="{CDD1532F-6431-4CC1-BA48-49054847859F}"/>
    <cellStyle name="Normal 175 4 4 3 3" xfId="3778" xr:uid="{CFEBBABE-A1E3-499A-A6EA-C60C74649016}"/>
    <cellStyle name="Normal 175 4 4 3 3 2" xfId="21485" xr:uid="{D28247B5-A089-479D-B84C-343DCB9D05A4}"/>
    <cellStyle name="Normal 175 4 4 3 3 2 2" xfId="31834" xr:uid="{962AF478-88FD-4234-AB75-5601C9016644}"/>
    <cellStyle name="Normal 175 4 4 3 3 3" xfId="26665" xr:uid="{9E07DFCB-DEFF-4777-95AC-EDA1FB9B108B}"/>
    <cellStyle name="Normal 175 4 4 3 4" xfId="21483" xr:uid="{84ECB90B-3D0C-4D1D-A53F-F69C98E888B0}"/>
    <cellStyle name="Normal 175 4 4 3 4 2" xfId="31832" xr:uid="{F7A810E2-037D-4FC5-92E6-C637BE8F72EB}"/>
    <cellStyle name="Normal 175 4 4 3 5" xfId="26663" xr:uid="{A7BFB18B-06B1-4497-89C8-3C08C0A80CF7}"/>
    <cellStyle name="Normal 175 4 4 4" xfId="3779" xr:uid="{C2F8857E-BE48-4A06-8518-C25FEEE9389A}"/>
    <cellStyle name="Normal 175 4 4 4 2" xfId="21486" xr:uid="{1AAB562E-565D-4E2B-8054-884CB6BD510B}"/>
    <cellStyle name="Normal 175 4 4 4 2 2" xfId="31835" xr:uid="{0D759924-072B-43A6-93BD-94BE84294493}"/>
    <cellStyle name="Normal 175 4 4 4 3" xfId="26666" xr:uid="{D5381471-BC01-4120-B090-F16791EC9577}"/>
    <cellStyle name="Normal 175 4 4 5" xfId="3780" xr:uid="{9C7BCEA9-C38A-4993-B17E-8BF7B6ED14C7}"/>
    <cellStyle name="Normal 175 4 4 5 2" xfId="21487" xr:uid="{5D81C9ED-1B85-4B96-9CB7-B40C11F32E77}"/>
    <cellStyle name="Normal 175 4 4 5 2 2" xfId="31836" xr:uid="{B9F88F09-623B-4060-8745-1965424D22CE}"/>
    <cellStyle name="Normal 175 4 4 5 3" xfId="26667" xr:uid="{EB85A105-194A-4C42-9369-F99B37E96609}"/>
    <cellStyle name="Normal 175 4 4 6" xfId="21476" xr:uid="{085FDDDB-C762-4E34-A0C4-B58CBC59877F}"/>
    <cellStyle name="Normal 175 4 4 6 2" xfId="31825" xr:uid="{CB93F015-1435-4563-AA81-0AA09568D591}"/>
    <cellStyle name="Normal 175 4 4 7" xfId="26656" xr:uid="{19302297-6E82-4EA5-9D57-3D0B6B14C7D3}"/>
    <cellStyle name="Normal 175 4 5" xfId="3781" xr:uid="{26F59EB0-2E48-42A7-B3F1-9783EF97CFEA}"/>
    <cellStyle name="Normal 175 4 5 2" xfId="3782" xr:uid="{622D54FB-E1DA-4E12-A115-B1F4A314AF51}"/>
    <cellStyle name="Normal 175 4 5 2 2" xfId="3783" xr:uid="{2AB834CE-8679-4819-ACAB-13F9763FBD62}"/>
    <cellStyle name="Normal 175 4 5 2 2 2" xfId="3784" xr:uid="{B257D0D4-B08B-4423-AB48-6F813298F660}"/>
    <cellStyle name="Normal 175 4 5 2 2 2 2" xfId="21491" xr:uid="{6F151C63-1B8F-4905-9D19-BE74BBBB4B79}"/>
    <cellStyle name="Normal 175 4 5 2 2 2 2 2" xfId="31840" xr:uid="{0164A896-9909-4674-9D4F-70035D9D94F4}"/>
    <cellStyle name="Normal 175 4 5 2 2 2 3" xfId="26671" xr:uid="{0D033F4A-FDC4-490A-AA15-23E9355F263F}"/>
    <cellStyle name="Normal 175 4 5 2 2 3" xfId="3785" xr:uid="{718F3022-F80E-4FF6-98AC-1CFAB61F2478}"/>
    <cellStyle name="Normal 175 4 5 2 2 3 2" xfId="21492" xr:uid="{D798745A-EA23-4013-A1BE-426DE12075F8}"/>
    <cellStyle name="Normal 175 4 5 2 2 3 2 2" xfId="31841" xr:uid="{7FAF9C2F-621C-4B8A-A58D-E131B24FB211}"/>
    <cellStyle name="Normal 175 4 5 2 2 3 3" xfId="26672" xr:uid="{6A465EA3-B5BA-47E8-9767-7211274E9841}"/>
    <cellStyle name="Normal 175 4 5 2 2 4" xfId="21490" xr:uid="{5EF7F2CB-E9C0-408F-BABA-19F4188DA7A8}"/>
    <cellStyle name="Normal 175 4 5 2 2 4 2" xfId="31839" xr:uid="{A856939C-92C5-4323-8BB9-54510301418C}"/>
    <cellStyle name="Normal 175 4 5 2 2 5" xfId="26670" xr:uid="{9525A536-4526-481F-BB73-346BC222DBD4}"/>
    <cellStyle name="Normal 175 4 5 2 3" xfId="3786" xr:uid="{A39BC06F-1D08-4ACF-8905-CB2DCB23BFF8}"/>
    <cellStyle name="Normal 175 4 5 2 3 2" xfId="21493" xr:uid="{6B81F65F-47CB-4316-9277-A9DA8E36113E}"/>
    <cellStyle name="Normal 175 4 5 2 3 2 2" xfId="31842" xr:uid="{EC81F41F-0A7C-4FF9-AAB6-156F05F26D9E}"/>
    <cellStyle name="Normal 175 4 5 2 3 3" xfId="26673" xr:uid="{46C681F7-58A5-4D8C-AF3C-29DC0C6D626B}"/>
    <cellStyle name="Normal 175 4 5 2 4" xfId="3787" xr:uid="{AEFEB1AC-2924-454D-B49A-53E20F3BEE37}"/>
    <cellStyle name="Normal 175 4 5 2 4 2" xfId="21494" xr:uid="{A08EBEC6-114F-4214-96CA-046EC8B88521}"/>
    <cellStyle name="Normal 175 4 5 2 4 2 2" xfId="31843" xr:uid="{96CEEAF6-AB1C-46E1-9AE1-F632C5E69170}"/>
    <cellStyle name="Normal 175 4 5 2 4 3" xfId="26674" xr:uid="{85A9A2CE-41FF-44BA-B355-2A670B5EE63D}"/>
    <cellStyle name="Normal 175 4 5 2 5" xfId="21489" xr:uid="{071B09DC-5440-4D44-88E4-6605CB0BE68A}"/>
    <cellStyle name="Normal 175 4 5 2 5 2" xfId="31838" xr:uid="{1B49D3D3-1E8B-46A0-BBEF-00C60657C3FF}"/>
    <cellStyle name="Normal 175 4 5 2 6" xfId="26669" xr:uid="{C689F35F-0303-4C54-8139-EC5101BC0DD6}"/>
    <cellStyle name="Normal 175 4 5 3" xfId="3788" xr:uid="{664C1FB8-21CF-448C-A48F-0BC2EF1647C3}"/>
    <cellStyle name="Normal 175 4 5 3 2" xfId="3789" xr:uid="{70C56644-BF71-495E-88AE-8B50764038D5}"/>
    <cellStyle name="Normal 175 4 5 3 2 2" xfId="21496" xr:uid="{C78DF54B-2240-4862-A6A4-CF7A85702523}"/>
    <cellStyle name="Normal 175 4 5 3 2 2 2" xfId="31845" xr:uid="{BDB18B46-9B96-40ED-964F-C34DAADFB8C6}"/>
    <cellStyle name="Normal 175 4 5 3 2 3" xfId="26676" xr:uid="{21825764-6A68-4910-9B69-A7B8D644D5FD}"/>
    <cellStyle name="Normal 175 4 5 3 3" xfId="3790" xr:uid="{88819F15-3B4D-4245-B9BB-15E98397CF94}"/>
    <cellStyle name="Normal 175 4 5 3 3 2" xfId="21497" xr:uid="{ACFB042D-D243-4C8E-863A-3D71D33A774E}"/>
    <cellStyle name="Normal 175 4 5 3 3 2 2" xfId="31846" xr:uid="{9AAD1745-7CDD-452C-AC9F-716B83CDEDD4}"/>
    <cellStyle name="Normal 175 4 5 3 3 3" xfId="26677" xr:uid="{4CD724CF-2699-44F9-A814-46AE9A24E021}"/>
    <cellStyle name="Normal 175 4 5 3 4" xfId="21495" xr:uid="{A0491F6B-1B43-4EDA-8CF4-A33A93D1D1D4}"/>
    <cellStyle name="Normal 175 4 5 3 4 2" xfId="31844" xr:uid="{61235513-CB7D-4AB0-991C-7353C7552851}"/>
    <cellStyle name="Normal 175 4 5 3 5" xfId="26675" xr:uid="{2F8C9654-0C3A-4EEE-98B0-A9CB31BBC188}"/>
    <cellStyle name="Normal 175 4 5 4" xfId="3791" xr:uid="{4C6EA2F1-032C-4E9B-8ADA-140671EE7631}"/>
    <cellStyle name="Normal 175 4 5 4 2" xfId="21498" xr:uid="{8D297CEC-A0B4-4FAE-B012-A7DA9DB0F88F}"/>
    <cellStyle name="Normal 175 4 5 4 2 2" xfId="31847" xr:uid="{A6E41F4F-419A-47BC-8DC2-5C5E743B15BC}"/>
    <cellStyle name="Normal 175 4 5 4 3" xfId="26678" xr:uid="{BADDED4A-D6B1-4295-AF02-E3DF36983769}"/>
    <cellStyle name="Normal 175 4 5 5" xfId="3792" xr:uid="{96EF5FF0-73B0-4A27-B35C-15AAC5701E24}"/>
    <cellStyle name="Normal 175 4 5 5 2" xfId="21499" xr:uid="{5E71B827-4775-44BD-87A8-928CE933D4FD}"/>
    <cellStyle name="Normal 175 4 5 5 2 2" xfId="31848" xr:uid="{8E6D2FC7-DF7E-452B-9F96-B7E1A923F4F7}"/>
    <cellStyle name="Normal 175 4 5 5 3" xfId="26679" xr:uid="{AF413E6E-670D-4DE1-A102-DA979E2597B3}"/>
    <cellStyle name="Normal 175 4 5 6" xfId="21488" xr:uid="{3DD4A65C-F00E-4BCA-BA4A-481F3A4090DE}"/>
    <cellStyle name="Normal 175 4 5 6 2" xfId="31837" xr:uid="{5F38BA58-22B7-44C2-B8DA-EC481C5E1097}"/>
    <cellStyle name="Normal 175 4 5 7" xfId="26668" xr:uid="{F7C0EA23-5821-4C4E-8962-3BD627C6EAFE}"/>
    <cellStyle name="Normal 175 4 6" xfId="3793" xr:uid="{4F531E84-BD5F-4A28-A302-790D6681E40F}"/>
    <cellStyle name="Normal 175 4 6 2" xfId="3794" xr:uid="{6DE12977-C246-4B6C-B498-031EBC92B087}"/>
    <cellStyle name="Normal 175 4 6 2 2" xfId="3795" xr:uid="{C8B45201-C4A4-4802-9F4B-74791266B76D}"/>
    <cellStyle name="Normal 175 4 6 2 2 2" xfId="3796" xr:uid="{D64D60F3-4191-46CD-A1D8-AB3CD34F9092}"/>
    <cellStyle name="Normal 175 4 6 2 2 2 2" xfId="21503" xr:uid="{076C0102-D739-4393-8856-3C979F33CF1D}"/>
    <cellStyle name="Normal 175 4 6 2 2 2 2 2" xfId="31852" xr:uid="{5825F360-5833-4FEB-A224-773D7A8BF269}"/>
    <cellStyle name="Normal 175 4 6 2 2 2 3" xfId="26683" xr:uid="{B358BE72-A45D-436F-BB39-D9226FF5DAB2}"/>
    <cellStyle name="Normal 175 4 6 2 2 3" xfId="3797" xr:uid="{102ADE7B-0726-42E8-A77C-2ED326EB4A9A}"/>
    <cellStyle name="Normal 175 4 6 2 2 3 2" xfId="21504" xr:uid="{9FC278BD-485D-4655-A4E5-114BDC76C215}"/>
    <cellStyle name="Normal 175 4 6 2 2 3 2 2" xfId="31853" xr:uid="{7AECEEAF-220A-4E4B-91CE-8A6871DAA774}"/>
    <cellStyle name="Normal 175 4 6 2 2 3 3" xfId="26684" xr:uid="{A067225C-B711-4846-8E43-871A46345E30}"/>
    <cellStyle name="Normal 175 4 6 2 2 4" xfId="21502" xr:uid="{CC14D2CB-FDC4-47BC-AFFB-DB8A00BF448E}"/>
    <cellStyle name="Normal 175 4 6 2 2 4 2" xfId="31851" xr:uid="{27118079-7736-4B81-8515-EF1F4721F0AC}"/>
    <cellStyle name="Normal 175 4 6 2 2 5" xfId="26682" xr:uid="{266C76E0-8647-431B-895C-F2B9B93AD95E}"/>
    <cellStyle name="Normal 175 4 6 2 3" xfId="3798" xr:uid="{81D3C059-1B6E-4816-B806-7DDAD62F55CA}"/>
    <cellStyle name="Normal 175 4 6 2 3 2" xfId="21505" xr:uid="{941F8AC3-BDBB-40B5-A487-9BB178C52190}"/>
    <cellStyle name="Normal 175 4 6 2 3 2 2" xfId="31854" xr:uid="{F76FE35F-7035-40F2-BB0E-6C8EEE5D562E}"/>
    <cellStyle name="Normal 175 4 6 2 3 3" xfId="26685" xr:uid="{867E4961-955F-46BB-BFA0-C31C15B63744}"/>
    <cellStyle name="Normal 175 4 6 2 4" xfId="3799" xr:uid="{FFBCD59F-5520-4C65-AC24-2F5C7089B4B4}"/>
    <cellStyle name="Normal 175 4 6 2 4 2" xfId="21506" xr:uid="{4AC56939-44F4-4C9B-8FE0-BA57A4C57D44}"/>
    <cellStyle name="Normal 175 4 6 2 4 2 2" xfId="31855" xr:uid="{9F0CFB82-5A14-4B2E-8657-28018C384FED}"/>
    <cellStyle name="Normal 175 4 6 2 4 3" xfId="26686" xr:uid="{4FFD89CB-5ABE-4282-A162-9B5CFE353B4B}"/>
    <cellStyle name="Normal 175 4 6 2 5" xfId="21501" xr:uid="{0332141F-051C-4E40-BC21-5A7FEA69E84A}"/>
    <cellStyle name="Normal 175 4 6 2 5 2" xfId="31850" xr:uid="{316DB5B5-85A1-4452-87C3-72FEB65860BD}"/>
    <cellStyle name="Normal 175 4 6 2 6" xfId="26681" xr:uid="{9AF80630-7CAF-4602-BEBF-A916558435FB}"/>
    <cellStyle name="Normal 175 4 6 3" xfId="3800" xr:uid="{CADB264E-0D98-4828-933D-0327D9B5FD1A}"/>
    <cellStyle name="Normal 175 4 6 3 2" xfId="3801" xr:uid="{B06340CA-68D0-4BFA-B231-DB660F156854}"/>
    <cellStyle name="Normal 175 4 6 3 2 2" xfId="21508" xr:uid="{B716405C-55DB-4DF3-9ADE-AB920C9A1064}"/>
    <cellStyle name="Normal 175 4 6 3 2 2 2" xfId="31857" xr:uid="{3D58C3FA-1CB7-4844-A05B-A5B1D263A58D}"/>
    <cellStyle name="Normal 175 4 6 3 2 3" xfId="26688" xr:uid="{9F9AF3D6-7223-4ED2-8C75-F7C8A224DD31}"/>
    <cellStyle name="Normal 175 4 6 3 3" xfId="3802" xr:uid="{3DEDF734-7C70-4FDC-9BAC-601EA26B3411}"/>
    <cellStyle name="Normal 175 4 6 3 3 2" xfId="21509" xr:uid="{C3FDAE54-A076-4B26-B158-5DD9C72234A8}"/>
    <cellStyle name="Normal 175 4 6 3 3 2 2" xfId="31858" xr:uid="{3BB59A4A-B43D-4AD9-9BF8-D4FA24BE4D79}"/>
    <cellStyle name="Normal 175 4 6 3 3 3" xfId="26689" xr:uid="{62CA7092-B88C-46BB-B123-A40C2C24BD97}"/>
    <cellStyle name="Normal 175 4 6 3 4" xfId="21507" xr:uid="{7432C74C-AC6C-491F-A8C1-9163E3E82CD7}"/>
    <cellStyle name="Normal 175 4 6 3 4 2" xfId="31856" xr:uid="{2439F8AE-8658-409C-8273-A16EF14EE26D}"/>
    <cellStyle name="Normal 175 4 6 3 5" xfId="26687" xr:uid="{EB203A2C-A684-4F1D-8205-D9F98750AD81}"/>
    <cellStyle name="Normal 175 4 6 4" xfId="3803" xr:uid="{15B15F83-D869-4A87-9466-0A9147721294}"/>
    <cellStyle name="Normal 175 4 6 4 2" xfId="21510" xr:uid="{E63D2067-BE68-4967-92A8-A5A829E9A255}"/>
    <cellStyle name="Normal 175 4 6 4 2 2" xfId="31859" xr:uid="{22FA2E2D-0DAE-4CCD-97BC-0D94ACAFF1DC}"/>
    <cellStyle name="Normal 175 4 6 4 3" xfId="26690" xr:uid="{9576F4E7-583A-41E3-840E-9D32AB2BE8F8}"/>
    <cellStyle name="Normal 175 4 6 5" xfId="3804" xr:uid="{19164CBA-FCB6-4B4A-82E2-25F3A2BA4CD6}"/>
    <cellStyle name="Normal 175 4 6 5 2" xfId="21511" xr:uid="{D3C039CB-5FD8-415A-A578-448EBC814E3B}"/>
    <cellStyle name="Normal 175 4 6 5 2 2" xfId="31860" xr:uid="{6CAA6F35-2333-4D35-B87D-8F1CAE549AE6}"/>
    <cellStyle name="Normal 175 4 6 5 3" xfId="26691" xr:uid="{C7CF48EA-72EC-45F6-AB8C-22892E5FAB2B}"/>
    <cellStyle name="Normal 175 4 6 6" xfId="21500" xr:uid="{4DEBDC92-48A4-4F6E-AD9E-0A50D6C6C116}"/>
    <cellStyle name="Normal 175 4 6 6 2" xfId="31849" xr:uid="{C289638C-383C-4366-BAD0-71F59DBF7D0C}"/>
    <cellStyle name="Normal 175 4 6 7" xfId="26680" xr:uid="{DF9584A1-E22E-4E9B-8277-271C8A4376A3}"/>
    <cellStyle name="Normal 175 4 7" xfId="3805" xr:uid="{0288A745-B714-4C04-8E4D-541127121339}"/>
    <cellStyle name="Normal 175 4 7 2" xfId="3806" xr:uid="{4E4C4E27-EE06-433A-A0E0-D95647B32678}"/>
    <cellStyle name="Normal 175 4 7 2 2" xfId="3807" xr:uid="{5B1CAA71-E381-46AF-B613-588CC6921C7B}"/>
    <cellStyle name="Normal 175 4 7 2 2 2" xfId="3808" xr:uid="{AD9ECFFA-91E2-4901-888F-CD0AF3A1AE03}"/>
    <cellStyle name="Normal 175 4 7 2 2 2 2" xfId="21515" xr:uid="{79DC281F-BBB2-42A8-AEAA-1B54D39389AB}"/>
    <cellStyle name="Normal 175 4 7 2 2 2 2 2" xfId="31864" xr:uid="{F6AE8783-E227-4C40-A42F-48D84D6272FF}"/>
    <cellStyle name="Normal 175 4 7 2 2 2 3" xfId="26695" xr:uid="{EF944975-512A-4211-A799-F892DD8EAD05}"/>
    <cellStyle name="Normal 175 4 7 2 2 3" xfId="3809" xr:uid="{03786329-3700-469A-ACA8-68E7A80F160B}"/>
    <cellStyle name="Normal 175 4 7 2 2 3 2" xfId="21516" xr:uid="{BD53ACCD-BDCD-49AE-9973-16937719F3DA}"/>
    <cellStyle name="Normal 175 4 7 2 2 3 2 2" xfId="31865" xr:uid="{C386A770-8299-467F-82ED-2AA6557EE871}"/>
    <cellStyle name="Normal 175 4 7 2 2 3 3" xfId="26696" xr:uid="{D486CC3B-9601-44F9-AA7E-B0F8EFABEE6E}"/>
    <cellStyle name="Normal 175 4 7 2 2 4" xfId="21514" xr:uid="{68CCCFC3-EBE7-4D4C-B610-4BA9E76E8A18}"/>
    <cellStyle name="Normal 175 4 7 2 2 4 2" xfId="31863" xr:uid="{DAB4159D-2006-4104-81FE-8C9DC2507330}"/>
    <cellStyle name="Normal 175 4 7 2 2 5" xfId="26694" xr:uid="{D51516F0-04E9-40BC-878B-51EC0FA0AB66}"/>
    <cellStyle name="Normal 175 4 7 2 3" xfId="3810" xr:uid="{3B6D8A85-2131-419B-A717-71CF757BAE1C}"/>
    <cellStyle name="Normal 175 4 7 2 3 2" xfId="21517" xr:uid="{B8A524BE-121D-45DC-BF13-BFCEF659632E}"/>
    <cellStyle name="Normal 175 4 7 2 3 2 2" xfId="31866" xr:uid="{2D7681D6-0399-4AF9-8094-4753E04396CF}"/>
    <cellStyle name="Normal 175 4 7 2 3 3" xfId="26697" xr:uid="{3C82AD21-277E-49A3-9C2A-723E2B6D5DE6}"/>
    <cellStyle name="Normal 175 4 7 2 4" xfId="3811" xr:uid="{657BFE34-0E0C-4F30-888E-2612966A31DB}"/>
    <cellStyle name="Normal 175 4 7 2 4 2" xfId="21518" xr:uid="{8A9863D2-3325-4FD5-BB71-54187D70D8E5}"/>
    <cellStyle name="Normal 175 4 7 2 4 2 2" xfId="31867" xr:uid="{951291D9-F099-412D-9E3D-75B35FED2DA4}"/>
    <cellStyle name="Normal 175 4 7 2 4 3" xfId="26698" xr:uid="{CBF9B63B-A41C-424B-8238-4FC28CE219B8}"/>
    <cellStyle name="Normal 175 4 7 2 5" xfId="21513" xr:uid="{A80DDEFF-02A7-4540-B7E2-6C2E2E17D304}"/>
    <cellStyle name="Normal 175 4 7 2 5 2" xfId="31862" xr:uid="{1B035875-B559-4418-9AFD-386AD6DC52FB}"/>
    <cellStyle name="Normal 175 4 7 2 6" xfId="26693" xr:uid="{538975E3-6B15-4241-B9C8-8AC6955B2F66}"/>
    <cellStyle name="Normal 175 4 7 3" xfId="3812" xr:uid="{A4FE7E80-5A34-4FE2-90C9-037854C526BE}"/>
    <cellStyle name="Normal 175 4 7 3 2" xfId="3813" xr:uid="{AC520FC5-504E-4AD7-B879-883A7504F43B}"/>
    <cellStyle name="Normal 175 4 7 3 2 2" xfId="21520" xr:uid="{662C3A3C-4179-46A8-AE73-171E0FEC62B7}"/>
    <cellStyle name="Normal 175 4 7 3 2 2 2" xfId="31869" xr:uid="{4D271CF4-CFFB-44A1-BCBE-D7A34C8B418E}"/>
    <cellStyle name="Normal 175 4 7 3 2 3" xfId="26700" xr:uid="{91BA5718-5243-408E-8278-15C5D46D1CB4}"/>
    <cellStyle name="Normal 175 4 7 3 3" xfId="3814" xr:uid="{DC1FE73E-004B-4C58-83EE-C89EBA0DEA59}"/>
    <cellStyle name="Normal 175 4 7 3 3 2" xfId="21521" xr:uid="{81D09D45-807C-4ADC-8C65-748BDE14B36C}"/>
    <cellStyle name="Normal 175 4 7 3 3 2 2" xfId="31870" xr:uid="{C7C2B58B-CE0C-4A30-BDA0-07238FF355E2}"/>
    <cellStyle name="Normal 175 4 7 3 3 3" xfId="26701" xr:uid="{8834D0BD-6226-419E-B339-40DEACF375DE}"/>
    <cellStyle name="Normal 175 4 7 3 4" xfId="21519" xr:uid="{F42322B9-0BF5-4448-8824-DDB54A415B45}"/>
    <cellStyle name="Normal 175 4 7 3 4 2" xfId="31868" xr:uid="{E84B8560-3824-4703-8B54-E115B0A4FD9D}"/>
    <cellStyle name="Normal 175 4 7 3 5" xfId="26699" xr:uid="{125892A5-F139-40B4-9677-B7567E3FD88B}"/>
    <cellStyle name="Normal 175 4 7 4" xfId="3815" xr:uid="{70E29C97-80E3-49BA-8B01-0D4B76B0737F}"/>
    <cellStyle name="Normal 175 4 7 4 2" xfId="21522" xr:uid="{60D008B1-4109-47E7-AFC3-AC46DAFDAA45}"/>
    <cellStyle name="Normal 175 4 7 4 2 2" xfId="31871" xr:uid="{FF6D86D8-B2F8-4AD8-9A37-9FF8032E7D1D}"/>
    <cellStyle name="Normal 175 4 7 4 3" xfId="26702" xr:uid="{F267C175-C1E8-482D-8F80-80336DC96748}"/>
    <cellStyle name="Normal 175 4 7 5" xfId="3816" xr:uid="{6855985C-E9BC-414D-8E1B-9B3A28DAA885}"/>
    <cellStyle name="Normal 175 4 7 5 2" xfId="21523" xr:uid="{60C3CEDE-FF8C-4354-8068-7842CB3A383A}"/>
    <cellStyle name="Normal 175 4 7 5 2 2" xfId="31872" xr:uid="{EB8F7DFC-6DEB-44FC-A3F7-93725A8C411C}"/>
    <cellStyle name="Normal 175 4 7 5 3" xfId="26703" xr:uid="{E7810CE0-6D2C-4FDB-A785-923F2D19256B}"/>
    <cellStyle name="Normal 175 4 7 6" xfId="21512" xr:uid="{3A4B2632-C94A-49D2-AEE3-EEC215C369A0}"/>
    <cellStyle name="Normal 175 4 7 6 2" xfId="31861" xr:uid="{FF720386-06BF-4FC6-B272-46946F550296}"/>
    <cellStyle name="Normal 175 4 7 7" xfId="26692" xr:uid="{36A0AD50-5102-481B-9748-F379AB1830EB}"/>
    <cellStyle name="Normal 175 4 8" xfId="3817" xr:uid="{BBFD391E-D185-45BD-A595-F1095081BCE8}"/>
    <cellStyle name="Normal 175 4 8 2" xfId="3818" xr:uid="{6EE7DE15-6CE6-4A44-AB99-B4755E994A0D}"/>
    <cellStyle name="Normal 175 4 8 2 2" xfId="3819" xr:uid="{17F75AB1-8304-4EAD-9D6E-0590F434FF18}"/>
    <cellStyle name="Normal 175 4 8 2 2 2" xfId="3820" xr:uid="{FBC7231D-4874-4EF6-9836-B080976239B3}"/>
    <cellStyle name="Normal 175 4 8 2 2 2 2" xfId="21527" xr:uid="{F2EFA151-CA90-4DB5-ABAA-4DEA2ACBE48F}"/>
    <cellStyle name="Normal 175 4 8 2 2 2 2 2" xfId="31876" xr:uid="{FE1E4FFD-1524-4E43-83DA-D218F5CE7BC0}"/>
    <cellStyle name="Normal 175 4 8 2 2 2 3" xfId="26707" xr:uid="{F5F78AFE-B7F8-4068-BF6D-5EF0EE78BDD8}"/>
    <cellStyle name="Normal 175 4 8 2 2 3" xfId="3821" xr:uid="{D7F4CE31-AF88-4A93-BFEC-9AD3BF4EE7E2}"/>
    <cellStyle name="Normal 175 4 8 2 2 3 2" xfId="21528" xr:uid="{327DF42F-6BE9-47AB-8902-CB0587626AED}"/>
    <cellStyle name="Normal 175 4 8 2 2 3 2 2" xfId="31877" xr:uid="{0C59B56A-024F-4B1D-82DD-A2BDE16E004E}"/>
    <cellStyle name="Normal 175 4 8 2 2 3 3" xfId="26708" xr:uid="{5B61C8FC-8447-42F0-83DA-25CC1921A016}"/>
    <cellStyle name="Normal 175 4 8 2 2 4" xfId="21526" xr:uid="{935044AA-1600-4EA3-A4B4-0EDCBB2276FD}"/>
    <cellStyle name="Normal 175 4 8 2 2 4 2" xfId="31875" xr:uid="{08532C4D-A294-4A07-8530-E101D90D2C2F}"/>
    <cellStyle name="Normal 175 4 8 2 2 5" xfId="26706" xr:uid="{619767A9-8B12-4B70-B81C-1160E50C82BC}"/>
    <cellStyle name="Normal 175 4 8 2 3" xfId="3822" xr:uid="{9FB6A0F8-3133-4CCF-8A50-D96E4187E7E0}"/>
    <cellStyle name="Normal 175 4 8 2 3 2" xfId="21529" xr:uid="{8B07114E-3137-4746-A26D-2583E3BC35BE}"/>
    <cellStyle name="Normal 175 4 8 2 3 2 2" xfId="31878" xr:uid="{D3C51DA4-FD64-4C45-B74F-31BC6E8F0E50}"/>
    <cellStyle name="Normal 175 4 8 2 3 3" xfId="26709" xr:uid="{6FFFD469-7FDC-4B72-8B8A-A404486BD8D1}"/>
    <cellStyle name="Normal 175 4 8 2 4" xfId="3823" xr:uid="{463D5DAF-7A03-4958-9C1E-F1C88BAF0521}"/>
    <cellStyle name="Normal 175 4 8 2 4 2" xfId="21530" xr:uid="{2A78A7A2-B778-47F0-9C90-5B4E24450AA9}"/>
    <cellStyle name="Normal 175 4 8 2 4 2 2" xfId="31879" xr:uid="{8732FA0E-FD96-4060-B122-A6655651ADBD}"/>
    <cellStyle name="Normal 175 4 8 2 4 3" xfId="26710" xr:uid="{52A4FA3D-0CB0-4828-BFA2-8208A1337D30}"/>
    <cellStyle name="Normal 175 4 8 2 5" xfId="21525" xr:uid="{6BCE6BD4-470E-4954-BFEB-0AC2BE18A57C}"/>
    <cellStyle name="Normal 175 4 8 2 5 2" xfId="31874" xr:uid="{8B3DA17C-03B4-4FC8-BA14-7FFD6ECC7264}"/>
    <cellStyle name="Normal 175 4 8 2 6" xfId="26705" xr:uid="{0CEC0864-5519-4D7B-92A5-C38C99EF9C21}"/>
    <cellStyle name="Normal 175 4 8 3" xfId="3824" xr:uid="{2E0F6BB5-5595-4AA3-A465-11A1C6572879}"/>
    <cellStyle name="Normal 175 4 8 3 2" xfId="3825" xr:uid="{976B3879-5879-4675-9D1E-BCAD69E2F660}"/>
    <cellStyle name="Normal 175 4 8 3 2 2" xfId="21532" xr:uid="{983CEBF1-18E3-4747-9D39-32A5FE9D63E6}"/>
    <cellStyle name="Normal 175 4 8 3 2 2 2" xfId="31881" xr:uid="{AD8661A9-C76C-4667-8CCA-A7BE667DEB0B}"/>
    <cellStyle name="Normal 175 4 8 3 2 3" xfId="26712" xr:uid="{22E4256D-9138-4844-9516-2566C47590D2}"/>
    <cellStyle name="Normal 175 4 8 3 3" xfId="3826" xr:uid="{4310F456-D445-4B10-95D5-76692D9348E3}"/>
    <cellStyle name="Normal 175 4 8 3 3 2" xfId="21533" xr:uid="{7D2EB3D8-2844-414A-B10A-295848421B8B}"/>
    <cellStyle name="Normal 175 4 8 3 3 2 2" xfId="31882" xr:uid="{33E597C4-FFD4-4902-925E-B3D956BB57C4}"/>
    <cellStyle name="Normal 175 4 8 3 3 3" xfId="26713" xr:uid="{FBEE5F83-C619-4952-974A-A94755BECF71}"/>
    <cellStyle name="Normal 175 4 8 3 4" xfId="21531" xr:uid="{7658A281-262B-421B-8E8D-4B40DFA869A0}"/>
    <cellStyle name="Normal 175 4 8 3 4 2" xfId="31880" xr:uid="{D3170486-94F0-4179-89EA-A9ED77B7FF15}"/>
    <cellStyle name="Normal 175 4 8 3 5" xfId="26711" xr:uid="{931E092F-0E18-41AB-85AB-B5B24AB070F2}"/>
    <cellStyle name="Normal 175 4 8 4" xfId="3827" xr:uid="{068859A0-87B9-4CFD-82C6-15B7B6D439B3}"/>
    <cellStyle name="Normal 175 4 8 4 2" xfId="21534" xr:uid="{82E17F98-ED9C-447F-ACCB-88F7AF424DD6}"/>
    <cellStyle name="Normal 175 4 8 4 2 2" xfId="31883" xr:uid="{5F4404C5-D886-4091-B0FB-7B9A1C264536}"/>
    <cellStyle name="Normal 175 4 8 4 3" xfId="26714" xr:uid="{A38A69F5-ECA7-4C89-A27B-4200DBFA4FA2}"/>
    <cellStyle name="Normal 175 4 8 5" xfId="3828" xr:uid="{E8C47BA7-CE44-44AC-AB42-C51A40C01228}"/>
    <cellStyle name="Normal 175 4 8 5 2" xfId="21535" xr:uid="{C149C993-1C89-402A-BD7B-792D0E7540D3}"/>
    <cellStyle name="Normal 175 4 8 5 2 2" xfId="31884" xr:uid="{D2CFB594-3516-4C2B-9231-E29C37D0024A}"/>
    <cellStyle name="Normal 175 4 8 5 3" xfId="26715" xr:uid="{E2E8D50E-5CD6-4B63-BC59-00826C48BC6E}"/>
    <cellStyle name="Normal 175 4 8 6" xfId="21524" xr:uid="{D8C95D75-11B7-4326-9D31-9066D3791452}"/>
    <cellStyle name="Normal 175 4 8 6 2" xfId="31873" xr:uid="{D0FE416B-2017-4E60-8A2D-6F84003D3D32}"/>
    <cellStyle name="Normal 175 4 8 7" xfId="26704" xr:uid="{D3015F97-6198-43E0-A831-99BD2831718E}"/>
    <cellStyle name="Normal 175 4 9" xfId="3829" xr:uid="{95D16B42-FC61-4969-AD73-493969B2A472}"/>
    <cellStyle name="Normal 175 4 9 2" xfId="3830" xr:uid="{2720E97F-4058-4D2E-9787-0EECA01D8F73}"/>
    <cellStyle name="Normal 175 4 9 2 2" xfId="3831" xr:uid="{D51F0212-FFA7-4725-A872-23882B4AF25B}"/>
    <cellStyle name="Normal 175 4 9 2 2 2" xfId="3832" xr:uid="{489AD102-3C04-4FD1-9104-F86CB006E9C1}"/>
    <cellStyle name="Normal 175 4 9 2 2 2 2" xfId="21539" xr:uid="{A8D19111-90CA-4C28-93CC-E88D4B5D24EF}"/>
    <cellStyle name="Normal 175 4 9 2 2 2 2 2" xfId="31888" xr:uid="{FBBAF9CE-59D6-4E5E-AA1E-B054CAAE4FAF}"/>
    <cellStyle name="Normal 175 4 9 2 2 2 3" xfId="26719" xr:uid="{D871A97D-4341-4E59-A969-1CA5C377F495}"/>
    <cellStyle name="Normal 175 4 9 2 2 3" xfId="3833" xr:uid="{0DF7D510-165D-4D73-8795-546390CC9F83}"/>
    <cellStyle name="Normal 175 4 9 2 2 3 2" xfId="21540" xr:uid="{A3856314-7DA8-434E-B7E4-956C6304A719}"/>
    <cellStyle name="Normal 175 4 9 2 2 3 2 2" xfId="31889" xr:uid="{BF987CBE-6D1B-4022-BA4E-672472D42F01}"/>
    <cellStyle name="Normal 175 4 9 2 2 3 3" xfId="26720" xr:uid="{9CAE6B7F-6592-4806-92A4-3FB6B7AC813B}"/>
    <cellStyle name="Normal 175 4 9 2 2 4" xfId="21538" xr:uid="{F573474D-FADF-471C-A96F-F5C5783B99F1}"/>
    <cellStyle name="Normal 175 4 9 2 2 4 2" xfId="31887" xr:uid="{F917EAE3-61D6-4A6C-8B2E-5CC04B044482}"/>
    <cellStyle name="Normal 175 4 9 2 2 5" xfId="26718" xr:uid="{C41B7DB7-ABC9-480B-9513-D75C87FF8C30}"/>
    <cellStyle name="Normal 175 4 9 2 3" xfId="3834" xr:uid="{4654FEF6-2661-4FD3-B25F-69384135952F}"/>
    <cellStyle name="Normal 175 4 9 2 3 2" xfId="21541" xr:uid="{C9700DB9-1113-4F19-AEDA-F75FF2C7027C}"/>
    <cellStyle name="Normal 175 4 9 2 3 2 2" xfId="31890" xr:uid="{BF1917AF-394D-441E-8F7D-CE09DA605674}"/>
    <cellStyle name="Normal 175 4 9 2 3 3" xfId="26721" xr:uid="{CAF69EB1-9BC1-42C6-998C-4F568CD831B4}"/>
    <cellStyle name="Normal 175 4 9 2 4" xfId="3835" xr:uid="{A75BD8E6-6B26-441C-89EF-3041273375CE}"/>
    <cellStyle name="Normal 175 4 9 2 4 2" xfId="21542" xr:uid="{3D212D78-5522-4551-AB2E-5BA5008283F9}"/>
    <cellStyle name="Normal 175 4 9 2 4 2 2" xfId="31891" xr:uid="{1C7AE617-22AF-419B-9965-3F6D63AF4564}"/>
    <cellStyle name="Normal 175 4 9 2 4 3" xfId="26722" xr:uid="{47EAEAB8-C61C-4F4F-92A9-34182338F9DF}"/>
    <cellStyle name="Normal 175 4 9 2 5" xfId="21537" xr:uid="{1016BD8B-9872-4610-A260-EFA95722E1F8}"/>
    <cellStyle name="Normal 175 4 9 2 5 2" xfId="31886" xr:uid="{0959D898-C7C7-4D98-9E91-82DEC0D095C0}"/>
    <cellStyle name="Normal 175 4 9 2 6" xfId="26717" xr:uid="{783B6641-ACB1-4F65-813B-FD9ABB2D62A4}"/>
    <cellStyle name="Normal 175 4 9 3" xfId="3836" xr:uid="{FAFAA4E3-4725-4353-94F1-A58DA4E90EB3}"/>
    <cellStyle name="Normal 175 4 9 3 2" xfId="3837" xr:uid="{8881FB6B-FE47-4B16-BAED-0DA61902FAEC}"/>
    <cellStyle name="Normal 175 4 9 3 2 2" xfId="21544" xr:uid="{BE0766E9-EE54-4A9B-81DB-3BC7F4231DBD}"/>
    <cellStyle name="Normal 175 4 9 3 2 2 2" xfId="31893" xr:uid="{1B21BEB7-0ED0-4BB6-AEFD-6E07FB815069}"/>
    <cellStyle name="Normal 175 4 9 3 2 3" xfId="26724" xr:uid="{BC0CA8DA-744B-4F97-BF56-C4892799D3E8}"/>
    <cellStyle name="Normal 175 4 9 3 3" xfId="3838" xr:uid="{418A3406-C549-496E-A1FA-900A9BD33EE5}"/>
    <cellStyle name="Normal 175 4 9 3 3 2" xfId="21545" xr:uid="{A191225D-C316-4A1F-AFDE-FD3D5E26A12A}"/>
    <cellStyle name="Normal 175 4 9 3 3 2 2" xfId="31894" xr:uid="{02597285-644B-401B-A245-89B5CA17CEE4}"/>
    <cellStyle name="Normal 175 4 9 3 3 3" xfId="26725" xr:uid="{9135ADA7-18F3-4FCC-890F-325AD077A77A}"/>
    <cellStyle name="Normal 175 4 9 3 4" xfId="21543" xr:uid="{874FD8F9-72BB-4395-B22C-221C7F5A430A}"/>
    <cellStyle name="Normal 175 4 9 3 4 2" xfId="31892" xr:uid="{1E3DE005-32E2-4AD7-A050-BF977AF70420}"/>
    <cellStyle name="Normal 175 4 9 3 5" xfId="26723" xr:uid="{8F1F87CE-5C2C-4C63-B17F-8A7DCB689F62}"/>
    <cellStyle name="Normal 175 4 9 4" xfId="3839" xr:uid="{EDFC7755-6B7D-4CD5-9461-B70AB17D95D1}"/>
    <cellStyle name="Normal 175 4 9 4 2" xfId="21546" xr:uid="{E5FC3140-A4CF-4027-9502-7F15CD7CE18E}"/>
    <cellStyle name="Normal 175 4 9 4 2 2" xfId="31895" xr:uid="{6792F9C4-3D20-4DCB-AFC7-7785FFFA715E}"/>
    <cellStyle name="Normal 175 4 9 4 3" xfId="26726" xr:uid="{917158A0-1467-4826-BF14-549A9FB2C717}"/>
    <cellStyle name="Normal 175 4 9 5" xfId="3840" xr:uid="{DE4E96DA-C460-4AA9-9B72-00B4046AB3E5}"/>
    <cellStyle name="Normal 175 4 9 5 2" xfId="21547" xr:uid="{95B89280-AB61-4797-BB5E-0D1165CA950F}"/>
    <cellStyle name="Normal 175 4 9 5 2 2" xfId="31896" xr:uid="{644AA510-6219-4087-A344-5EBFC2A09E48}"/>
    <cellStyle name="Normal 175 4 9 5 3" xfId="26727" xr:uid="{5F44DB3E-7A8F-47D5-B7F5-7A9A3879F131}"/>
    <cellStyle name="Normal 175 4 9 6" xfId="21536" xr:uid="{CFEB2DBF-0135-4149-8B09-EE2EEA91A98F}"/>
    <cellStyle name="Normal 175 4 9 6 2" xfId="31885" xr:uid="{D933C8E9-CADE-41A0-A967-74E2335F7B16}"/>
    <cellStyle name="Normal 175 4 9 7" xfId="26716" xr:uid="{4D202E54-10D8-4DAB-83E8-EA94190477FF}"/>
    <cellStyle name="Normal 175 5" xfId="3841" xr:uid="{1DE7F26C-F1B9-4F46-8800-4A4FCC07EAC6}"/>
    <cellStyle name="Normal 175 5 10" xfId="3842" xr:uid="{62561474-26C3-4DF3-BEC4-B5CB25C28796}"/>
    <cellStyle name="Normal 175 5 10 2" xfId="3843" xr:uid="{89514F79-A223-4EAE-8B7B-138357C17344}"/>
    <cellStyle name="Normal 175 5 10 2 2" xfId="3844" xr:uid="{3B6D2BDF-593E-476F-870F-53455B13AC80}"/>
    <cellStyle name="Normal 175 5 10 2 2 2" xfId="3845" xr:uid="{17D808FF-F5D2-4917-9FFB-12A93125C8EF}"/>
    <cellStyle name="Normal 175 5 10 2 2 2 2" xfId="21552" xr:uid="{334CC177-1A9D-4495-8CBB-ABEF8DA04506}"/>
    <cellStyle name="Normal 175 5 10 2 2 2 2 2" xfId="31901" xr:uid="{A21B6040-96C8-4A49-A845-B94AFDF780E4}"/>
    <cellStyle name="Normal 175 5 10 2 2 2 3" xfId="26732" xr:uid="{4931FECB-F95D-45F3-B72A-6D9DBA682635}"/>
    <cellStyle name="Normal 175 5 10 2 2 3" xfId="3846" xr:uid="{346D6016-9FC6-450E-B1AD-5B20D68ECEE4}"/>
    <cellStyle name="Normal 175 5 10 2 2 3 2" xfId="21553" xr:uid="{06DB10E5-A7E2-430A-9F3E-C36E8DC596D9}"/>
    <cellStyle name="Normal 175 5 10 2 2 3 2 2" xfId="31902" xr:uid="{4D66C7AA-880F-4919-BC27-E9D4E32305EA}"/>
    <cellStyle name="Normal 175 5 10 2 2 3 3" xfId="26733" xr:uid="{D0C29E51-064C-4268-A039-DE5C04C97D0B}"/>
    <cellStyle name="Normal 175 5 10 2 2 4" xfId="21551" xr:uid="{6B51CD68-1718-4ED6-89FD-959D2B8D08EC}"/>
    <cellStyle name="Normal 175 5 10 2 2 4 2" xfId="31900" xr:uid="{CE56CE81-25EE-4634-99EF-114399F363F5}"/>
    <cellStyle name="Normal 175 5 10 2 2 5" xfId="26731" xr:uid="{00BFCE29-39DA-4C4B-BF43-6764CDE25C91}"/>
    <cellStyle name="Normal 175 5 10 2 3" xfId="3847" xr:uid="{D8C54AA5-1FE2-4753-94EA-886814735371}"/>
    <cellStyle name="Normal 175 5 10 2 3 2" xfId="21554" xr:uid="{5BA4410E-EBA6-4783-8EE8-51FBDC56FF3D}"/>
    <cellStyle name="Normal 175 5 10 2 3 2 2" xfId="31903" xr:uid="{FD0974B4-4848-45FC-9960-90B8CDDC64DD}"/>
    <cellStyle name="Normal 175 5 10 2 3 3" xfId="26734" xr:uid="{2E3BF050-2255-4A27-8A4D-9A616D0E3B72}"/>
    <cellStyle name="Normal 175 5 10 2 4" xfId="3848" xr:uid="{4D954297-0798-4D78-AE82-37FF4D350F11}"/>
    <cellStyle name="Normal 175 5 10 2 4 2" xfId="21555" xr:uid="{C639ADDB-82DE-4CCF-BC8E-89B9412D4771}"/>
    <cellStyle name="Normal 175 5 10 2 4 2 2" xfId="31904" xr:uid="{35E2D151-FB65-4DFC-9AE3-014750DAD23B}"/>
    <cellStyle name="Normal 175 5 10 2 4 3" xfId="26735" xr:uid="{5C071F68-0B79-45A5-ADEC-4778104DFAB6}"/>
    <cellStyle name="Normal 175 5 10 2 5" xfId="21550" xr:uid="{CD65C77C-3CFE-4FC7-ADE2-2DD856A00491}"/>
    <cellStyle name="Normal 175 5 10 2 5 2" xfId="31899" xr:uid="{46B67C24-85F7-4698-B4F9-93A340BB5BC1}"/>
    <cellStyle name="Normal 175 5 10 2 6" xfId="26730" xr:uid="{2948D94D-BEEA-4DEF-ADF2-352254466997}"/>
    <cellStyle name="Normal 175 5 10 3" xfId="3849" xr:uid="{B1B6103F-C58B-4B87-83CC-63CEE8CEADB0}"/>
    <cellStyle name="Normal 175 5 10 3 2" xfId="3850" xr:uid="{41D41BD7-50EA-457E-9957-B27AC6D276F0}"/>
    <cellStyle name="Normal 175 5 10 3 2 2" xfId="21557" xr:uid="{1814E64B-8570-49BB-9912-DBB5A17E6BAA}"/>
    <cellStyle name="Normal 175 5 10 3 2 2 2" xfId="31906" xr:uid="{A5041C46-AEEB-48C9-99B0-FFA41F2D491D}"/>
    <cellStyle name="Normal 175 5 10 3 2 3" xfId="26737" xr:uid="{B2E75845-F497-4812-A360-77267923C8F3}"/>
    <cellStyle name="Normal 175 5 10 3 3" xfId="3851" xr:uid="{67A8A37B-A515-4CCF-9E8E-1B3F02D7E104}"/>
    <cellStyle name="Normal 175 5 10 3 3 2" xfId="21558" xr:uid="{E456DF90-6A37-49A6-8FF0-C4B9DC87365A}"/>
    <cellStyle name="Normal 175 5 10 3 3 2 2" xfId="31907" xr:uid="{BF133236-B319-458D-81C6-7B410FEEFCC8}"/>
    <cellStyle name="Normal 175 5 10 3 3 3" xfId="26738" xr:uid="{328A8459-03B4-417D-869F-13DF921888EC}"/>
    <cellStyle name="Normal 175 5 10 3 4" xfId="21556" xr:uid="{E6F037C6-E88A-4FBC-AF3F-1DD033416BBC}"/>
    <cellStyle name="Normal 175 5 10 3 4 2" xfId="31905" xr:uid="{41582A1C-66CE-4BB4-8DD7-18822AD54A69}"/>
    <cellStyle name="Normal 175 5 10 3 5" xfId="26736" xr:uid="{97504848-E93C-4337-898C-20D17C612A81}"/>
    <cellStyle name="Normal 175 5 10 4" xfId="3852" xr:uid="{5B673C25-527F-4E2A-BAA0-B2DF62A5490A}"/>
    <cellStyle name="Normal 175 5 10 4 2" xfId="21559" xr:uid="{BD7A93A8-B452-47C2-8867-9F03EB972A97}"/>
    <cellStyle name="Normal 175 5 10 4 2 2" xfId="31908" xr:uid="{1117538A-955A-4D62-8968-FFC625888426}"/>
    <cellStyle name="Normal 175 5 10 4 3" xfId="26739" xr:uid="{BF46990A-6AD7-4EE7-97F5-8079AA7C381D}"/>
    <cellStyle name="Normal 175 5 10 5" xfId="3853" xr:uid="{1251E58D-4174-4371-B8D5-4BAA6BA422BE}"/>
    <cellStyle name="Normal 175 5 10 5 2" xfId="21560" xr:uid="{8BB58C4A-6BBA-4EC2-98CA-B30F2C082725}"/>
    <cellStyle name="Normal 175 5 10 5 2 2" xfId="31909" xr:uid="{8A46FAF9-CD2B-4FC4-A657-3848F6B1EFA4}"/>
    <cellStyle name="Normal 175 5 10 5 3" xfId="26740" xr:uid="{162DC59B-73D8-473E-9214-C3146B915354}"/>
    <cellStyle name="Normal 175 5 10 6" xfId="21549" xr:uid="{960D1858-43AD-435D-A3A6-D01B1EC2B770}"/>
    <cellStyle name="Normal 175 5 10 6 2" xfId="31898" xr:uid="{223442B2-34A9-4D8E-9F75-5A41C81AF862}"/>
    <cellStyle name="Normal 175 5 10 7" xfId="26729" xr:uid="{4351B782-2665-40ED-8C74-648CC518F295}"/>
    <cellStyle name="Normal 175 5 11" xfId="3854" xr:uid="{CBC01BFC-3882-473F-9A39-38541693BE53}"/>
    <cellStyle name="Normal 175 5 11 2" xfId="3855" xr:uid="{9A08223B-DD8F-4D6B-B526-7AF20570C83F}"/>
    <cellStyle name="Normal 175 5 11 2 2" xfId="3856" xr:uid="{BA4328DA-E775-4692-A156-BFE84D6C2E98}"/>
    <cellStyle name="Normal 175 5 11 2 2 2" xfId="3857" xr:uid="{86DB1EE3-FD3D-4954-A7F9-237B0FC3B324}"/>
    <cellStyle name="Normal 175 5 11 2 2 2 2" xfId="21564" xr:uid="{90345540-5398-4620-9DD0-7790BC7ECA23}"/>
    <cellStyle name="Normal 175 5 11 2 2 2 2 2" xfId="31913" xr:uid="{08AA1394-8135-47D7-ABFE-AED915AEF1ED}"/>
    <cellStyle name="Normal 175 5 11 2 2 2 3" xfId="26744" xr:uid="{AD78677B-56B1-40A9-8825-AAFCABBF81F0}"/>
    <cellStyle name="Normal 175 5 11 2 2 3" xfId="3858" xr:uid="{07DF68E8-D4E9-477B-9E0A-1154C0510851}"/>
    <cellStyle name="Normal 175 5 11 2 2 3 2" xfId="21565" xr:uid="{58F31323-6639-43F7-8760-0EAF29CC67C2}"/>
    <cellStyle name="Normal 175 5 11 2 2 3 2 2" xfId="31914" xr:uid="{4C1E687C-373F-41CA-B9D2-5B49433CA637}"/>
    <cellStyle name="Normal 175 5 11 2 2 3 3" xfId="26745" xr:uid="{6EA4E016-52C2-4559-96B9-AFD2AD9A9F4A}"/>
    <cellStyle name="Normal 175 5 11 2 2 4" xfId="21563" xr:uid="{FFD49DB1-C748-4569-8427-31F53BDC14F4}"/>
    <cellStyle name="Normal 175 5 11 2 2 4 2" xfId="31912" xr:uid="{E80D8DCF-E797-497C-A9E0-EED86B966C19}"/>
    <cellStyle name="Normal 175 5 11 2 2 5" xfId="26743" xr:uid="{2ECB0FF4-19D5-4FCD-A960-92622A3E812B}"/>
    <cellStyle name="Normal 175 5 11 2 3" xfId="3859" xr:uid="{EF78954A-1DB6-4817-8F82-022234A9BB60}"/>
    <cellStyle name="Normal 175 5 11 2 3 2" xfId="21566" xr:uid="{FF55E738-DD7C-4CDF-9BF7-0BA8D3EA9752}"/>
    <cellStyle name="Normal 175 5 11 2 3 2 2" xfId="31915" xr:uid="{92F01A40-57F0-4808-98E7-953CE4482D99}"/>
    <cellStyle name="Normal 175 5 11 2 3 3" xfId="26746" xr:uid="{722476DE-8B51-4E56-ABEA-63351DC34F3F}"/>
    <cellStyle name="Normal 175 5 11 2 4" xfId="3860" xr:uid="{5CDB08CF-EB5F-4F8E-B33A-BE2A9A0B80F7}"/>
    <cellStyle name="Normal 175 5 11 2 4 2" xfId="21567" xr:uid="{2C663823-D5E4-4947-8C32-BDEB02B6C02A}"/>
    <cellStyle name="Normal 175 5 11 2 4 2 2" xfId="31916" xr:uid="{F4919556-B18D-4970-9301-BCB7E22B72CF}"/>
    <cellStyle name="Normal 175 5 11 2 4 3" xfId="26747" xr:uid="{C5EE847C-D573-46B2-A968-17461D8329CF}"/>
    <cellStyle name="Normal 175 5 11 2 5" xfId="21562" xr:uid="{94FBEF63-56CB-43E5-AF55-9F03A22A00D6}"/>
    <cellStyle name="Normal 175 5 11 2 5 2" xfId="31911" xr:uid="{A0136BF2-0600-4100-AD59-948358207633}"/>
    <cellStyle name="Normal 175 5 11 2 6" xfId="26742" xr:uid="{BEB91613-25BB-400A-A8D6-26D6C265C422}"/>
    <cellStyle name="Normal 175 5 11 3" xfId="3861" xr:uid="{933A41E7-FAD9-4BDA-B023-ADC4A5F14C9E}"/>
    <cellStyle name="Normal 175 5 11 3 2" xfId="3862" xr:uid="{E9BC9226-F137-4D12-AD72-81D546E8AAE5}"/>
    <cellStyle name="Normal 175 5 11 3 2 2" xfId="21569" xr:uid="{5A192526-80D9-4AA6-9F26-D4D0C0E5E865}"/>
    <cellStyle name="Normal 175 5 11 3 2 2 2" xfId="31918" xr:uid="{75384A8E-D812-4285-BD1E-71D3AEA73E0F}"/>
    <cellStyle name="Normal 175 5 11 3 2 3" xfId="26749" xr:uid="{E6BA0BEC-0E09-41F3-8635-E43DDC32F17F}"/>
    <cellStyle name="Normal 175 5 11 3 3" xfId="3863" xr:uid="{217E9D0D-0908-4CE2-A479-E5FA89BB1BA5}"/>
    <cellStyle name="Normal 175 5 11 3 3 2" xfId="21570" xr:uid="{308792AE-B18B-4B5E-8369-DF93EE56E214}"/>
    <cellStyle name="Normal 175 5 11 3 3 2 2" xfId="31919" xr:uid="{C89C6028-9A6C-451D-AE03-422BAB682F1A}"/>
    <cellStyle name="Normal 175 5 11 3 3 3" xfId="26750" xr:uid="{4434AB70-8610-4B94-9B21-9DE4FA98244A}"/>
    <cellStyle name="Normal 175 5 11 3 4" xfId="21568" xr:uid="{95F68297-0576-4335-9C61-243E9B7F0BE5}"/>
    <cellStyle name="Normal 175 5 11 3 4 2" xfId="31917" xr:uid="{10C242F8-7798-4DA1-9A2E-CDFE3042EDA1}"/>
    <cellStyle name="Normal 175 5 11 3 5" xfId="26748" xr:uid="{B6BC3C95-DB7F-4761-82B7-2C1A7BD5F286}"/>
    <cellStyle name="Normal 175 5 11 4" xfId="3864" xr:uid="{CD4FF5EB-F291-475A-A826-6F8CAD2840FF}"/>
    <cellStyle name="Normal 175 5 11 4 2" xfId="21571" xr:uid="{EC220964-F269-4AC9-8A09-3188938565AC}"/>
    <cellStyle name="Normal 175 5 11 4 2 2" xfId="31920" xr:uid="{B867A431-04AB-40D3-9674-63067054E342}"/>
    <cellStyle name="Normal 175 5 11 4 3" xfId="26751" xr:uid="{ECA9C9FA-B586-4C13-857F-085E93C32D25}"/>
    <cellStyle name="Normal 175 5 11 5" xfId="3865" xr:uid="{2CA153FA-148B-4E8B-A8DB-582BD4E0D590}"/>
    <cellStyle name="Normal 175 5 11 5 2" xfId="21572" xr:uid="{703B7311-08C3-4A3B-B3D4-1A2CA46226A1}"/>
    <cellStyle name="Normal 175 5 11 5 2 2" xfId="31921" xr:uid="{99BEA74F-9F1D-41B1-B09F-E5DAB4F29057}"/>
    <cellStyle name="Normal 175 5 11 5 3" xfId="26752" xr:uid="{BACC13F6-84B3-4496-8DF4-0236C5EA03C9}"/>
    <cellStyle name="Normal 175 5 11 6" xfId="21561" xr:uid="{24AEEF0A-6DFA-4BEF-A712-EA714E186995}"/>
    <cellStyle name="Normal 175 5 11 6 2" xfId="31910" xr:uid="{67F620BF-BF38-4DA3-B863-19BEF5C48399}"/>
    <cellStyle name="Normal 175 5 11 7" xfId="26741" xr:uid="{E08A44BC-06A7-46B6-B7DA-EBA9FC7F1290}"/>
    <cellStyle name="Normal 175 5 12" xfId="3866" xr:uid="{0AAB4CB0-AB41-432D-837F-B7BB6273954B}"/>
    <cellStyle name="Normal 175 5 12 2" xfId="3867" xr:uid="{8263A028-78CE-4FF7-AEAA-BF3AE475D1A7}"/>
    <cellStyle name="Normal 175 5 12 2 2" xfId="3868" xr:uid="{2CB6729F-83C6-42E3-A2E7-BD5B4BB11951}"/>
    <cellStyle name="Normal 175 5 12 2 2 2" xfId="3869" xr:uid="{C3E8E22A-08F5-4129-877A-85C4FD72FD9F}"/>
    <cellStyle name="Normal 175 5 12 2 2 2 2" xfId="21576" xr:uid="{A528441F-534F-4BBA-BF62-324445368208}"/>
    <cellStyle name="Normal 175 5 12 2 2 2 2 2" xfId="31925" xr:uid="{A9883A5B-C1D7-4893-AC97-ED95BF546970}"/>
    <cellStyle name="Normal 175 5 12 2 2 2 3" xfId="26756" xr:uid="{6AB99682-2974-46F8-9006-84A68DB3EDE0}"/>
    <cellStyle name="Normal 175 5 12 2 2 3" xfId="3870" xr:uid="{29ECD929-EA61-40A2-8EE4-3D94C17B3B65}"/>
    <cellStyle name="Normal 175 5 12 2 2 3 2" xfId="21577" xr:uid="{2E2396DD-CB06-4A9F-86B1-0E6D703C01A6}"/>
    <cellStyle name="Normal 175 5 12 2 2 3 2 2" xfId="31926" xr:uid="{8ED8C8EA-E26F-4D1C-B7D8-E693E17B0458}"/>
    <cellStyle name="Normal 175 5 12 2 2 3 3" xfId="26757" xr:uid="{94009DBC-C0D2-479A-8912-4525ECB8C652}"/>
    <cellStyle name="Normal 175 5 12 2 2 4" xfId="21575" xr:uid="{97EAE70A-6D9A-4580-BBAA-E0F484115EE4}"/>
    <cellStyle name="Normal 175 5 12 2 2 4 2" xfId="31924" xr:uid="{632786D8-5036-468C-9503-CEE20CBA6F9D}"/>
    <cellStyle name="Normal 175 5 12 2 2 5" xfId="26755" xr:uid="{6C90AF20-D0B0-4941-B71C-7CCA43C006BA}"/>
    <cellStyle name="Normal 175 5 12 2 3" xfId="3871" xr:uid="{7F7B332D-A87B-45CE-9ED0-A478AC9481A0}"/>
    <cellStyle name="Normal 175 5 12 2 3 2" xfId="21578" xr:uid="{6A22E4B0-3153-441D-9EB9-A24189F2897A}"/>
    <cellStyle name="Normal 175 5 12 2 3 2 2" xfId="31927" xr:uid="{FCD374BD-6C41-4E81-A5EB-9BDF96548A33}"/>
    <cellStyle name="Normal 175 5 12 2 3 3" xfId="26758" xr:uid="{A7ACE326-D2E5-414E-89BD-5FE355FC870B}"/>
    <cellStyle name="Normal 175 5 12 2 4" xfId="3872" xr:uid="{873FEF90-3BE9-44D2-AD9A-7BEC1AA9E9D7}"/>
    <cellStyle name="Normal 175 5 12 2 4 2" xfId="21579" xr:uid="{4BD3F3E5-9C01-4B4C-80EB-956BA70957D4}"/>
    <cellStyle name="Normal 175 5 12 2 4 2 2" xfId="31928" xr:uid="{00661C87-696D-4CD1-86F0-44F73B4B7DBF}"/>
    <cellStyle name="Normal 175 5 12 2 4 3" xfId="26759" xr:uid="{CF72FA10-8EED-4358-B331-47844190C153}"/>
    <cellStyle name="Normal 175 5 12 2 5" xfId="21574" xr:uid="{08447067-F3DA-4D7C-A820-055E76DEADD7}"/>
    <cellStyle name="Normal 175 5 12 2 5 2" xfId="31923" xr:uid="{0682ECC7-7EB5-401E-A911-B67E5890B71A}"/>
    <cellStyle name="Normal 175 5 12 2 6" xfId="26754" xr:uid="{9A5AEF52-8FDA-4FF3-8352-6100D9219CFE}"/>
    <cellStyle name="Normal 175 5 12 3" xfId="3873" xr:uid="{21FFD8E4-0AFC-4D62-B1D9-FE30CB6C0ABE}"/>
    <cellStyle name="Normal 175 5 12 3 2" xfId="3874" xr:uid="{9D08BF2B-0541-47F1-8603-A887AA0BFADF}"/>
    <cellStyle name="Normal 175 5 12 3 2 2" xfId="21581" xr:uid="{398954F7-ED4B-4627-84C5-778BFFF5CC8E}"/>
    <cellStyle name="Normal 175 5 12 3 2 2 2" xfId="31930" xr:uid="{54AF9C2C-A060-4341-94A2-F10E2EFF8A53}"/>
    <cellStyle name="Normal 175 5 12 3 2 3" xfId="26761" xr:uid="{69CD7049-B0CC-4233-AE5B-2D8304A9CAB1}"/>
    <cellStyle name="Normal 175 5 12 3 3" xfId="3875" xr:uid="{ACE05E12-E219-4CC9-B6F5-2BEBCCE7209C}"/>
    <cellStyle name="Normal 175 5 12 3 3 2" xfId="21582" xr:uid="{146CF529-27F8-455A-851A-A8CD0EBEE76A}"/>
    <cellStyle name="Normal 175 5 12 3 3 2 2" xfId="31931" xr:uid="{B7C39BDF-A167-452F-BE7E-0720F05DCECD}"/>
    <cellStyle name="Normal 175 5 12 3 3 3" xfId="26762" xr:uid="{9370A311-0ED6-4328-91D5-91CB24605364}"/>
    <cellStyle name="Normal 175 5 12 3 4" xfId="21580" xr:uid="{8B3C06E9-622F-4D47-BB38-E055BD4418CC}"/>
    <cellStyle name="Normal 175 5 12 3 4 2" xfId="31929" xr:uid="{24C00508-C2D5-4613-9074-DB0EFA258592}"/>
    <cellStyle name="Normal 175 5 12 3 5" xfId="26760" xr:uid="{0DB77FA4-3BCB-4F67-81C4-5209EFE6E263}"/>
    <cellStyle name="Normal 175 5 12 4" xfId="3876" xr:uid="{0C083430-07B5-4F1C-A39A-97187B839075}"/>
    <cellStyle name="Normal 175 5 12 4 2" xfId="21583" xr:uid="{2FAC7832-D1A5-4771-9A0E-DF23106B6E1D}"/>
    <cellStyle name="Normal 175 5 12 4 2 2" xfId="31932" xr:uid="{C5E59DC8-322F-43C6-A57B-A7ECF6DE4E06}"/>
    <cellStyle name="Normal 175 5 12 4 3" xfId="26763" xr:uid="{D87AC7DF-CBA8-433D-BFDE-430553D67825}"/>
    <cellStyle name="Normal 175 5 12 5" xfId="3877" xr:uid="{D5EAF0A9-A256-40CD-887E-56A3D9937591}"/>
    <cellStyle name="Normal 175 5 12 5 2" xfId="21584" xr:uid="{A99498B9-29E3-4FF5-9B60-36765B4ABAC2}"/>
    <cellStyle name="Normal 175 5 12 5 2 2" xfId="31933" xr:uid="{B441A964-9209-42EF-8378-38FFEE87203C}"/>
    <cellStyle name="Normal 175 5 12 5 3" xfId="26764" xr:uid="{6A288574-8F29-4E7B-9069-B53F5944ECF5}"/>
    <cellStyle name="Normal 175 5 12 6" xfId="21573" xr:uid="{B1BBC4EE-14DF-4923-84E4-508FA6DF1876}"/>
    <cellStyle name="Normal 175 5 12 6 2" xfId="31922" xr:uid="{59C53D73-178C-4171-820E-D4A1DFEE5D0A}"/>
    <cellStyle name="Normal 175 5 12 7" xfId="26753" xr:uid="{A4CFB65C-BFA2-4A94-9F45-F715B1D2307A}"/>
    <cellStyle name="Normal 175 5 13" xfId="3878" xr:uid="{189A2CDA-D8C0-4EF3-ABB6-9A8AEC67E74A}"/>
    <cellStyle name="Normal 175 5 13 2" xfId="3879" xr:uid="{ED6E212A-28D0-4053-A9DF-DD0D98438BA5}"/>
    <cellStyle name="Normal 175 5 13 2 2" xfId="3880" xr:uid="{D11B65C3-DAEB-4641-B440-95E3F8BDD91D}"/>
    <cellStyle name="Normal 175 5 13 2 2 2" xfId="3881" xr:uid="{FC885996-D167-4E89-A181-EA556C2860A6}"/>
    <cellStyle name="Normal 175 5 13 2 2 2 2" xfId="21588" xr:uid="{A332BB7B-D7E0-4E71-B284-ED20BC53A18C}"/>
    <cellStyle name="Normal 175 5 13 2 2 2 2 2" xfId="31937" xr:uid="{B3157047-C730-455F-A89C-46431EC790BC}"/>
    <cellStyle name="Normal 175 5 13 2 2 2 3" xfId="26768" xr:uid="{E2C81811-2188-4635-B2C1-EB707F77BEE9}"/>
    <cellStyle name="Normal 175 5 13 2 2 3" xfId="3882" xr:uid="{C10E4182-05D8-4F21-AF30-6415B9FFAA8D}"/>
    <cellStyle name="Normal 175 5 13 2 2 3 2" xfId="21589" xr:uid="{C256B476-A8A7-4294-9543-C86BFBA357E8}"/>
    <cellStyle name="Normal 175 5 13 2 2 3 2 2" xfId="31938" xr:uid="{F7346F6B-E64A-4515-98B0-8E4CA6770E7D}"/>
    <cellStyle name="Normal 175 5 13 2 2 3 3" xfId="26769" xr:uid="{39C2626C-BC07-4781-A50A-90EA7D798CE1}"/>
    <cellStyle name="Normal 175 5 13 2 2 4" xfId="21587" xr:uid="{9BA88973-C10B-4587-94C5-4FB227D573D2}"/>
    <cellStyle name="Normal 175 5 13 2 2 4 2" xfId="31936" xr:uid="{8D116F10-587F-4DF7-830E-75F6B5BDEAB8}"/>
    <cellStyle name="Normal 175 5 13 2 2 5" xfId="26767" xr:uid="{1CC2F052-4503-464A-9F26-E61D8A15953D}"/>
    <cellStyle name="Normal 175 5 13 2 3" xfId="3883" xr:uid="{2E1C9E94-F0D8-4CF4-9AAB-860E0144CB84}"/>
    <cellStyle name="Normal 175 5 13 2 3 2" xfId="21590" xr:uid="{4596CF3F-479D-4B67-B4C3-B784A082A7A9}"/>
    <cellStyle name="Normal 175 5 13 2 3 2 2" xfId="31939" xr:uid="{06471830-B6B0-481D-977C-60BFE2BF2ECA}"/>
    <cellStyle name="Normal 175 5 13 2 3 3" xfId="26770" xr:uid="{6F5B66E8-E657-4EB4-9257-8002307C01D0}"/>
    <cellStyle name="Normal 175 5 13 2 4" xfId="3884" xr:uid="{F8826637-A207-4B20-BC09-3B3A29B00508}"/>
    <cellStyle name="Normal 175 5 13 2 4 2" xfId="21591" xr:uid="{B6806101-9F87-4DEB-A06F-B13C520D9DBA}"/>
    <cellStyle name="Normal 175 5 13 2 4 2 2" xfId="31940" xr:uid="{6DB9253B-89FB-4A07-A15D-3F7D11733582}"/>
    <cellStyle name="Normal 175 5 13 2 4 3" xfId="26771" xr:uid="{CB444A04-0814-41BF-9A1F-1F09FB79365D}"/>
    <cellStyle name="Normal 175 5 13 2 5" xfId="21586" xr:uid="{053CF4AE-B6A2-4CB1-A358-04ED309F2FBC}"/>
    <cellStyle name="Normal 175 5 13 2 5 2" xfId="31935" xr:uid="{9264694B-B30D-4B97-B362-A77BE71D5935}"/>
    <cellStyle name="Normal 175 5 13 2 6" xfId="26766" xr:uid="{01EADA29-11D6-48C7-84DE-0EEED0C37FE0}"/>
    <cellStyle name="Normal 175 5 13 3" xfId="3885" xr:uid="{DB235070-51AE-454C-943C-253F012EB7C5}"/>
    <cellStyle name="Normal 175 5 13 3 2" xfId="3886" xr:uid="{6A119913-17F8-4062-A857-637B9B4F3E1B}"/>
    <cellStyle name="Normal 175 5 13 3 2 2" xfId="21593" xr:uid="{130DD217-4E11-47CA-B51A-73F694CD8465}"/>
    <cellStyle name="Normal 175 5 13 3 2 2 2" xfId="31942" xr:uid="{86F008CD-6411-412E-AC09-14C96ECE9FD5}"/>
    <cellStyle name="Normal 175 5 13 3 2 3" xfId="26773" xr:uid="{230D1700-DD97-42AE-92AF-6EB9798E9EDB}"/>
    <cellStyle name="Normal 175 5 13 3 3" xfId="3887" xr:uid="{64D6EC9C-3893-4742-BA0A-3B1BA2FFFA8D}"/>
    <cellStyle name="Normal 175 5 13 3 3 2" xfId="21594" xr:uid="{DDB16C29-0E79-4F1A-B374-7D5882A2A0B9}"/>
    <cellStyle name="Normal 175 5 13 3 3 2 2" xfId="31943" xr:uid="{2FF96747-B9E3-4C53-85E0-51D5FAAB3B89}"/>
    <cellStyle name="Normal 175 5 13 3 3 3" xfId="26774" xr:uid="{EE123FB8-5355-4C63-9608-2CEC60DC10EB}"/>
    <cellStyle name="Normal 175 5 13 3 4" xfId="21592" xr:uid="{C0D9FD36-A190-4B50-877A-F17FCC47EF38}"/>
    <cellStyle name="Normal 175 5 13 3 4 2" xfId="31941" xr:uid="{D0F04EBB-21AB-4182-B393-DFB612E0546B}"/>
    <cellStyle name="Normal 175 5 13 3 5" xfId="26772" xr:uid="{0D9ED031-4F24-432A-AD5A-2E823E7D1F5D}"/>
    <cellStyle name="Normal 175 5 13 4" xfId="3888" xr:uid="{2F29B42E-F67C-4BC3-A13C-9BE63883298C}"/>
    <cellStyle name="Normal 175 5 13 4 2" xfId="21595" xr:uid="{484BF25B-9B67-422C-909D-E26C55B16F13}"/>
    <cellStyle name="Normal 175 5 13 4 2 2" xfId="31944" xr:uid="{C89DAD9C-DEEA-4804-B1FA-285E8D0294A8}"/>
    <cellStyle name="Normal 175 5 13 4 3" xfId="26775" xr:uid="{A170D494-94AD-46DE-8F22-323DAF54E2B5}"/>
    <cellStyle name="Normal 175 5 13 5" xfId="3889" xr:uid="{D85EA86F-F12B-4BE4-9B5C-FAD7F81BE185}"/>
    <cellStyle name="Normal 175 5 13 5 2" xfId="21596" xr:uid="{A4E28A5B-49A4-4EB7-BEA4-5CD275FC7E0A}"/>
    <cellStyle name="Normal 175 5 13 5 2 2" xfId="31945" xr:uid="{378F1F8F-6932-44C9-92CF-9E830870BF21}"/>
    <cellStyle name="Normal 175 5 13 5 3" xfId="26776" xr:uid="{B02EC3D5-6011-457A-9492-6D25FAB292A9}"/>
    <cellStyle name="Normal 175 5 13 6" xfId="21585" xr:uid="{65FC92DE-A837-4DE2-B7F1-F874E0573374}"/>
    <cellStyle name="Normal 175 5 13 6 2" xfId="31934" xr:uid="{ED368D50-ACB4-40D9-A59A-2C4A16C71AFE}"/>
    <cellStyle name="Normal 175 5 13 7" xfId="26765" xr:uid="{80A49377-139D-4E9A-A438-6C13C5CF2B69}"/>
    <cellStyle name="Normal 175 5 14" xfId="3890" xr:uid="{2060ECF3-BCBB-4D81-B7F4-2FF88B59008A}"/>
    <cellStyle name="Normal 175 5 14 2" xfId="3891" xr:uid="{655E35BF-9A6D-4A09-A8C7-E2C0F053CAC2}"/>
    <cellStyle name="Normal 175 5 14 2 2" xfId="3892" xr:uid="{A3467030-38A4-4384-BC9F-54409D62908C}"/>
    <cellStyle name="Normal 175 5 14 2 2 2" xfId="3893" xr:uid="{B97E5462-65E8-4C3F-9CB2-51E50E695FAF}"/>
    <cellStyle name="Normal 175 5 14 2 2 2 2" xfId="21600" xr:uid="{30F5B5C8-92F4-4ED7-B0C3-D05586EEAC8B}"/>
    <cellStyle name="Normal 175 5 14 2 2 2 2 2" xfId="31949" xr:uid="{AF28C7BF-E894-4779-8377-D3D992140C79}"/>
    <cellStyle name="Normal 175 5 14 2 2 2 3" xfId="26780" xr:uid="{2D0736AF-03FE-4C7D-B563-63A6D61DB51F}"/>
    <cellStyle name="Normal 175 5 14 2 2 3" xfId="3894" xr:uid="{4EA3BE69-04FB-4AB5-9E3C-52DFCEE20261}"/>
    <cellStyle name="Normal 175 5 14 2 2 3 2" xfId="21601" xr:uid="{FF07EF21-85A0-4FCD-8F35-41550B154ECB}"/>
    <cellStyle name="Normal 175 5 14 2 2 3 2 2" xfId="31950" xr:uid="{0542006F-41F2-4EA9-927C-44C05154AE16}"/>
    <cellStyle name="Normal 175 5 14 2 2 3 3" xfId="26781" xr:uid="{714395F1-A221-47C3-BD4A-50DA5E618601}"/>
    <cellStyle name="Normal 175 5 14 2 2 4" xfId="21599" xr:uid="{B388AB2C-8BB2-4D1B-898F-A14ABB64B5AE}"/>
    <cellStyle name="Normal 175 5 14 2 2 4 2" xfId="31948" xr:uid="{F85A063A-8A63-4AF1-B301-F309EA427999}"/>
    <cellStyle name="Normal 175 5 14 2 2 5" xfId="26779" xr:uid="{A953A0FD-A3FB-4910-8A27-C5A59ABD9D96}"/>
    <cellStyle name="Normal 175 5 14 2 3" xfId="3895" xr:uid="{A4286C97-618F-412A-B501-64BDF22CDA03}"/>
    <cellStyle name="Normal 175 5 14 2 3 2" xfId="21602" xr:uid="{6E152656-4D4A-4264-A9B0-A24DF78AFCB0}"/>
    <cellStyle name="Normal 175 5 14 2 3 2 2" xfId="31951" xr:uid="{7F58C92B-F716-4A40-B6B4-C18CCA6B7C5B}"/>
    <cellStyle name="Normal 175 5 14 2 3 3" xfId="26782" xr:uid="{F6A47061-63A5-4715-8834-E7C192204581}"/>
    <cellStyle name="Normal 175 5 14 2 4" xfId="3896" xr:uid="{B352073C-A46B-41F7-8211-964708281924}"/>
    <cellStyle name="Normal 175 5 14 2 4 2" xfId="21603" xr:uid="{FC84C812-5B7F-441F-80E9-C8A4DF40CF44}"/>
    <cellStyle name="Normal 175 5 14 2 4 2 2" xfId="31952" xr:uid="{9AF4433B-2BB3-46A9-912C-7368F15B19FB}"/>
    <cellStyle name="Normal 175 5 14 2 4 3" xfId="26783" xr:uid="{1B42B8FB-6606-49F7-B3EA-F53855C02FE5}"/>
    <cellStyle name="Normal 175 5 14 2 5" xfId="21598" xr:uid="{29D98105-D380-4B0C-A277-F714A59ACB8E}"/>
    <cellStyle name="Normal 175 5 14 2 5 2" xfId="31947" xr:uid="{EC0A5DC5-4A8A-4A63-A1C0-EB1E75EFAA86}"/>
    <cellStyle name="Normal 175 5 14 2 6" xfId="26778" xr:uid="{1DD2546A-0F7D-45A9-9AF7-4B2A37D4D878}"/>
    <cellStyle name="Normal 175 5 14 3" xfId="3897" xr:uid="{A1B8AE6F-4842-440C-8245-080ABC76F800}"/>
    <cellStyle name="Normal 175 5 14 3 2" xfId="3898" xr:uid="{E5E65AF2-38BE-4BA1-B775-AC92459C6837}"/>
    <cellStyle name="Normal 175 5 14 3 2 2" xfId="21605" xr:uid="{1C047F0E-D242-440B-9A1D-03BAC8186DEE}"/>
    <cellStyle name="Normal 175 5 14 3 2 2 2" xfId="31954" xr:uid="{C5E639E2-9178-4815-90DD-1A60DA4CD927}"/>
    <cellStyle name="Normal 175 5 14 3 2 3" xfId="26785" xr:uid="{BB0634C9-9779-4160-B934-BBA68C6E465F}"/>
    <cellStyle name="Normal 175 5 14 3 3" xfId="3899" xr:uid="{4BF6FA58-B31B-494A-9E41-FCDF63068C99}"/>
    <cellStyle name="Normal 175 5 14 3 3 2" xfId="21606" xr:uid="{757B3665-2CA7-40FA-8458-E62FEA352697}"/>
    <cellStyle name="Normal 175 5 14 3 3 2 2" xfId="31955" xr:uid="{28114A49-E8B2-4579-A097-317DD2C21A95}"/>
    <cellStyle name="Normal 175 5 14 3 3 3" xfId="26786" xr:uid="{8C159FA6-6BB3-4B81-B91F-47E6E106A405}"/>
    <cellStyle name="Normal 175 5 14 3 4" xfId="21604" xr:uid="{678BD13B-3717-4248-A24C-D16F4A315494}"/>
    <cellStyle name="Normal 175 5 14 3 4 2" xfId="31953" xr:uid="{7B84DFCC-585C-4242-8590-68DFD8504021}"/>
    <cellStyle name="Normal 175 5 14 3 5" xfId="26784" xr:uid="{7A52C513-DD70-4042-9B8B-757E8F1D0930}"/>
    <cellStyle name="Normal 175 5 14 4" xfId="3900" xr:uid="{4B63F11C-5128-45B5-B2B9-379C95256A4E}"/>
    <cellStyle name="Normal 175 5 14 4 2" xfId="21607" xr:uid="{7B423E31-5684-4C1E-A363-450A0F28CB5B}"/>
    <cellStyle name="Normal 175 5 14 4 2 2" xfId="31956" xr:uid="{75088D2A-460A-4075-B62F-D88F87227FA1}"/>
    <cellStyle name="Normal 175 5 14 4 3" xfId="26787" xr:uid="{446BB5A6-D85F-46DE-B3B5-F025E3BC8D05}"/>
    <cellStyle name="Normal 175 5 14 5" xfId="3901" xr:uid="{D77C1EC0-738C-49AC-887D-0D863A0339B1}"/>
    <cellStyle name="Normal 175 5 14 5 2" xfId="21608" xr:uid="{383F88E4-66A4-4749-B505-F3BC1BE84EAD}"/>
    <cellStyle name="Normal 175 5 14 5 2 2" xfId="31957" xr:uid="{5E8A0064-D499-499B-8B56-755C8BC5B8B4}"/>
    <cellStyle name="Normal 175 5 14 5 3" xfId="26788" xr:uid="{FA47D970-7EA7-4550-AF60-54ECEEBC6B28}"/>
    <cellStyle name="Normal 175 5 14 6" xfId="21597" xr:uid="{6B43B790-6360-4C76-BD3E-F467075C57D0}"/>
    <cellStyle name="Normal 175 5 14 6 2" xfId="31946" xr:uid="{F68F4563-128E-4930-B959-4E2CBCB30EAD}"/>
    <cellStyle name="Normal 175 5 14 7" xfId="26777" xr:uid="{7C625A29-DDF1-4866-A180-D2D4954E54CD}"/>
    <cellStyle name="Normal 175 5 15" xfId="3902" xr:uid="{69E6E95A-A52C-4011-9219-B30A0CEC3088}"/>
    <cellStyle name="Normal 175 5 15 2" xfId="3903" xr:uid="{211186D0-E1A2-4BB0-98A1-8210AC134CC3}"/>
    <cellStyle name="Normal 175 5 15 2 2" xfId="3904" xr:uid="{7927EAAD-BE15-40A6-812D-358314834B15}"/>
    <cellStyle name="Normal 175 5 15 2 2 2" xfId="3905" xr:uid="{C615D1EC-47D6-43B9-A1D2-D81538398F94}"/>
    <cellStyle name="Normal 175 5 15 2 2 2 2" xfId="21612" xr:uid="{8C800E3C-1D97-46F5-AF3D-152897D88DF1}"/>
    <cellStyle name="Normal 175 5 15 2 2 2 2 2" xfId="31961" xr:uid="{5DFE6874-F8CF-499B-9EFA-B5C0B2A6C445}"/>
    <cellStyle name="Normal 175 5 15 2 2 2 3" xfId="26792" xr:uid="{C662723D-7E97-4D07-AD27-53FD323B39D9}"/>
    <cellStyle name="Normal 175 5 15 2 2 3" xfId="3906" xr:uid="{3717351B-763F-410E-8BCC-3051B8E75A41}"/>
    <cellStyle name="Normal 175 5 15 2 2 3 2" xfId="21613" xr:uid="{AFD0DAF8-BA4C-494B-A695-C0DCEA0E417A}"/>
    <cellStyle name="Normal 175 5 15 2 2 3 2 2" xfId="31962" xr:uid="{E2F02C92-32F0-4902-AFCC-612CD4A68080}"/>
    <cellStyle name="Normal 175 5 15 2 2 3 3" xfId="26793" xr:uid="{61C09900-A4A1-4A4B-9A3A-A21743C5C2A9}"/>
    <cellStyle name="Normal 175 5 15 2 2 4" xfId="21611" xr:uid="{A4CD72F2-43ED-4F34-BF76-CD4C221C3C81}"/>
    <cellStyle name="Normal 175 5 15 2 2 4 2" xfId="31960" xr:uid="{B9EB3008-4219-4CF1-95F5-536FBBA9B155}"/>
    <cellStyle name="Normal 175 5 15 2 2 5" xfId="26791" xr:uid="{0849DBA1-9BC4-46B0-958F-448D8A64614B}"/>
    <cellStyle name="Normal 175 5 15 2 3" xfId="3907" xr:uid="{6A9BE3D4-8F77-4F4D-AD09-778A6A37230F}"/>
    <cellStyle name="Normal 175 5 15 2 3 2" xfId="21614" xr:uid="{5464B013-7C1D-4C1D-85AC-96CF7F7B4C36}"/>
    <cellStyle name="Normal 175 5 15 2 3 2 2" xfId="31963" xr:uid="{E00722A0-50DA-4D33-B000-82DB2BCC9901}"/>
    <cellStyle name="Normal 175 5 15 2 3 3" xfId="26794" xr:uid="{BC121C84-B9F8-4011-97CC-0749169A1A0F}"/>
    <cellStyle name="Normal 175 5 15 2 4" xfId="3908" xr:uid="{F336C4FB-4ABB-4177-A573-F4E4102D93E7}"/>
    <cellStyle name="Normal 175 5 15 2 4 2" xfId="21615" xr:uid="{5511290D-8A7B-4E63-B21B-837FC6817512}"/>
    <cellStyle name="Normal 175 5 15 2 4 2 2" xfId="31964" xr:uid="{4EB007DE-243C-4807-9E62-BD9C05F5A666}"/>
    <cellStyle name="Normal 175 5 15 2 4 3" xfId="26795" xr:uid="{A58C06B2-2541-4462-BB23-00F14C1BAE37}"/>
    <cellStyle name="Normal 175 5 15 2 5" xfId="21610" xr:uid="{66DBD832-16FA-4539-A819-DEC521CF5A5B}"/>
    <cellStyle name="Normal 175 5 15 2 5 2" xfId="31959" xr:uid="{935059D5-018B-47D9-B8AA-FE8472494E79}"/>
    <cellStyle name="Normal 175 5 15 2 6" xfId="26790" xr:uid="{E2347C25-B1C9-47BC-9274-EC2E8AA236B3}"/>
    <cellStyle name="Normal 175 5 15 3" xfId="3909" xr:uid="{A81FC029-D34A-4DF9-A2C8-CC21E1C05D04}"/>
    <cellStyle name="Normal 175 5 15 3 2" xfId="3910" xr:uid="{E2C9E556-5C36-4D6C-9C34-49F04AC3CF5C}"/>
    <cellStyle name="Normal 175 5 15 3 2 2" xfId="21617" xr:uid="{A3643C09-D6DA-43E4-9C32-00575BD77794}"/>
    <cellStyle name="Normal 175 5 15 3 2 2 2" xfId="31966" xr:uid="{AC89A466-DCBD-4D04-ABFC-08352CA4719F}"/>
    <cellStyle name="Normal 175 5 15 3 2 3" xfId="26797" xr:uid="{AE563DB3-3934-489E-BDFD-68B17AECD8A1}"/>
    <cellStyle name="Normal 175 5 15 3 3" xfId="3911" xr:uid="{BB111200-0EAA-4861-A41B-55340B657FDD}"/>
    <cellStyle name="Normal 175 5 15 3 3 2" xfId="21618" xr:uid="{A2CA0B28-1ECD-4777-BE05-08FEBFA43999}"/>
    <cellStyle name="Normal 175 5 15 3 3 2 2" xfId="31967" xr:uid="{1D07FE41-9D70-401E-BDFD-F00D30159D50}"/>
    <cellStyle name="Normal 175 5 15 3 3 3" xfId="26798" xr:uid="{57FCABFA-FDF1-42CC-95C3-E2D6D57E4688}"/>
    <cellStyle name="Normal 175 5 15 3 4" xfId="21616" xr:uid="{7CE3B858-93D9-4EF7-A906-6F3BDDDC7696}"/>
    <cellStyle name="Normal 175 5 15 3 4 2" xfId="31965" xr:uid="{3C109C3B-75EE-4D68-BD0B-C1822E95C53A}"/>
    <cellStyle name="Normal 175 5 15 3 5" xfId="26796" xr:uid="{E9A01EBF-A9DA-4A85-A3E0-A650B1FACA47}"/>
    <cellStyle name="Normal 175 5 15 4" xfId="3912" xr:uid="{93092661-EC9A-4800-ADEF-83855D574983}"/>
    <cellStyle name="Normal 175 5 15 4 2" xfId="21619" xr:uid="{C3350280-618E-41EF-B58A-9097FBFF5CFB}"/>
    <cellStyle name="Normal 175 5 15 4 2 2" xfId="31968" xr:uid="{20885665-91DB-45CB-9E8A-E9076BB23807}"/>
    <cellStyle name="Normal 175 5 15 4 3" xfId="26799" xr:uid="{C93E39F1-10EA-4CBC-A35A-A73133A4053D}"/>
    <cellStyle name="Normal 175 5 15 5" xfId="3913" xr:uid="{8C00B8A4-E395-45E3-A0D0-ACAF3C3AE183}"/>
    <cellStyle name="Normal 175 5 15 5 2" xfId="21620" xr:uid="{235EEDC6-C859-41BC-8775-A6D68BF1BDD4}"/>
    <cellStyle name="Normal 175 5 15 5 2 2" xfId="31969" xr:uid="{485BFC51-6EC5-4CD9-ADB3-D541EE9A90F9}"/>
    <cellStyle name="Normal 175 5 15 5 3" xfId="26800" xr:uid="{04F22BE4-3CCC-4010-821C-FD1CC3965772}"/>
    <cellStyle name="Normal 175 5 15 6" xfId="21609" xr:uid="{C85538AA-471F-43FF-B457-E02A3D77140A}"/>
    <cellStyle name="Normal 175 5 15 6 2" xfId="31958" xr:uid="{E7867C52-0695-4E10-AFDA-A1DC20739C8B}"/>
    <cellStyle name="Normal 175 5 15 7" xfId="26789" xr:uid="{66ADDC22-81F8-4FF8-8D55-A336C4406B71}"/>
    <cellStyle name="Normal 175 5 16" xfId="3914" xr:uid="{74840771-BE53-4303-8EFB-4D5B076EA761}"/>
    <cellStyle name="Normal 175 5 16 2" xfId="3915" xr:uid="{B0F9CB38-70AF-44B8-851B-0D1FC4034B32}"/>
    <cellStyle name="Normal 175 5 16 2 2" xfId="3916" xr:uid="{2BF8B37E-ED74-436D-A4E3-9F7C58F54215}"/>
    <cellStyle name="Normal 175 5 16 2 2 2" xfId="3917" xr:uid="{D69D128F-5365-4F17-9B1C-1C82690F3B34}"/>
    <cellStyle name="Normal 175 5 16 2 2 2 2" xfId="21624" xr:uid="{10DE0050-FCD3-4BC2-85A7-6BAD1462D1C2}"/>
    <cellStyle name="Normal 175 5 16 2 2 2 2 2" xfId="31973" xr:uid="{85FAD31D-C7A9-4A71-8460-F3E9B192D1E6}"/>
    <cellStyle name="Normal 175 5 16 2 2 2 3" xfId="26804" xr:uid="{A88D1782-E403-4E27-874A-F76D4242A35F}"/>
    <cellStyle name="Normal 175 5 16 2 2 3" xfId="3918" xr:uid="{C5B50393-7256-4697-893C-9FF13DC5BA4C}"/>
    <cellStyle name="Normal 175 5 16 2 2 3 2" xfId="21625" xr:uid="{4B86D089-1179-48EC-B688-4CA29961EF91}"/>
    <cellStyle name="Normal 175 5 16 2 2 3 2 2" xfId="31974" xr:uid="{C5857F90-418C-446E-801F-629F3F77B209}"/>
    <cellStyle name="Normal 175 5 16 2 2 3 3" xfId="26805" xr:uid="{BDB45F30-14CD-42E1-8225-1CD72FA55151}"/>
    <cellStyle name="Normal 175 5 16 2 2 4" xfId="21623" xr:uid="{1CD1FE6D-5C4F-4087-B366-4C9ADEA7C1F7}"/>
    <cellStyle name="Normal 175 5 16 2 2 4 2" xfId="31972" xr:uid="{85B2A25C-4FF5-4751-8A79-8D114AD0174C}"/>
    <cellStyle name="Normal 175 5 16 2 2 5" xfId="26803" xr:uid="{E78FB459-43C2-4637-9968-C0607B2D61C0}"/>
    <cellStyle name="Normal 175 5 16 2 3" xfId="3919" xr:uid="{7C69A88A-0AC2-44DB-94C6-ACBD96889884}"/>
    <cellStyle name="Normal 175 5 16 2 3 2" xfId="21626" xr:uid="{3853C468-2953-4655-8093-4B50A2014EC1}"/>
    <cellStyle name="Normal 175 5 16 2 3 2 2" xfId="31975" xr:uid="{58B2BED1-E72A-49D6-9182-F235787CD82F}"/>
    <cellStyle name="Normal 175 5 16 2 3 3" xfId="26806" xr:uid="{DD35546A-416F-41CF-B5C1-8AAA49C43567}"/>
    <cellStyle name="Normal 175 5 16 2 4" xfId="3920" xr:uid="{836C98D6-D5A1-456E-9453-2BCC78EB8231}"/>
    <cellStyle name="Normal 175 5 16 2 4 2" xfId="21627" xr:uid="{EE9BF035-5F80-49F8-A0D5-B3EFB95A43DD}"/>
    <cellStyle name="Normal 175 5 16 2 4 2 2" xfId="31976" xr:uid="{36C37AEE-6709-40AA-AA98-77DAAF399FDC}"/>
    <cellStyle name="Normal 175 5 16 2 4 3" xfId="26807" xr:uid="{6697CCE5-6AD5-4677-9CBB-D92151F6E8A1}"/>
    <cellStyle name="Normal 175 5 16 2 5" xfId="21622" xr:uid="{49642143-F8B5-4199-BFAC-BAA1FC246079}"/>
    <cellStyle name="Normal 175 5 16 2 5 2" xfId="31971" xr:uid="{93B28434-F2D6-4CD9-A885-9EFFB48C553A}"/>
    <cellStyle name="Normal 175 5 16 2 6" xfId="26802" xr:uid="{958B75EF-05CD-4395-8FBA-66734820D6F7}"/>
    <cellStyle name="Normal 175 5 16 3" xfId="3921" xr:uid="{385AC752-B356-4876-9727-D91F0D7A57EB}"/>
    <cellStyle name="Normal 175 5 16 3 2" xfId="3922" xr:uid="{453B03CE-3871-440A-8753-E96206E1154A}"/>
    <cellStyle name="Normal 175 5 16 3 2 2" xfId="21629" xr:uid="{BF4C538E-5760-484B-95D1-2F5156E3FF38}"/>
    <cellStyle name="Normal 175 5 16 3 2 2 2" xfId="31978" xr:uid="{61303B84-B72D-4138-B084-28F5009F6C85}"/>
    <cellStyle name="Normal 175 5 16 3 2 3" xfId="26809" xr:uid="{247C8A2C-815A-4F10-BF1E-BE439F57D7B3}"/>
    <cellStyle name="Normal 175 5 16 3 3" xfId="3923" xr:uid="{E8FE2763-6CAD-4B1B-857F-58340AF66B76}"/>
    <cellStyle name="Normal 175 5 16 3 3 2" xfId="21630" xr:uid="{E29950F2-00A3-4426-8778-BD46266BAC4E}"/>
    <cellStyle name="Normal 175 5 16 3 3 2 2" xfId="31979" xr:uid="{EF2D1F4F-420F-47CE-9110-C008DB2F76C0}"/>
    <cellStyle name="Normal 175 5 16 3 3 3" xfId="26810" xr:uid="{D7D846C7-9BFA-4136-B54A-622F716CC0BF}"/>
    <cellStyle name="Normal 175 5 16 3 4" xfId="21628" xr:uid="{721A40D1-070E-45A2-88AD-956D47FDF84B}"/>
    <cellStyle name="Normal 175 5 16 3 4 2" xfId="31977" xr:uid="{B2637EF6-B71A-40F1-BEC2-BFFE5E2AF96A}"/>
    <cellStyle name="Normal 175 5 16 3 5" xfId="26808" xr:uid="{64541265-57E5-44CC-AF31-357DE5FB0D39}"/>
    <cellStyle name="Normal 175 5 16 4" xfId="3924" xr:uid="{DF99844E-EDB3-49D2-859E-34B09E9BEA3B}"/>
    <cellStyle name="Normal 175 5 16 4 2" xfId="21631" xr:uid="{53BE0F8F-6170-4E81-90EC-21BF006CAC1E}"/>
    <cellStyle name="Normal 175 5 16 4 2 2" xfId="31980" xr:uid="{BB14FF99-B0DD-4080-8414-995D097CB251}"/>
    <cellStyle name="Normal 175 5 16 4 3" xfId="26811" xr:uid="{D234325F-4B4D-4DAA-A3BA-C0808C8BDE15}"/>
    <cellStyle name="Normal 175 5 16 5" xfId="3925" xr:uid="{9A2F786C-F31A-4B27-AFE7-F2570250DC66}"/>
    <cellStyle name="Normal 175 5 16 5 2" xfId="21632" xr:uid="{E3FAF871-1882-454F-81F7-D1EDE41E0D7D}"/>
    <cellStyle name="Normal 175 5 16 5 2 2" xfId="31981" xr:uid="{CDFE8F5E-E0E1-4254-8CF3-72DAD5489112}"/>
    <cellStyle name="Normal 175 5 16 5 3" xfId="26812" xr:uid="{B143E5A7-9F11-4951-A2C0-9E94C67A1DC0}"/>
    <cellStyle name="Normal 175 5 16 6" xfId="21621" xr:uid="{007E29B7-F09F-47AB-A69D-A63335C18E5D}"/>
    <cellStyle name="Normal 175 5 16 6 2" xfId="31970" xr:uid="{B15693FA-D752-48D3-B8E0-5D573B3F0496}"/>
    <cellStyle name="Normal 175 5 16 7" xfId="26801" xr:uid="{A75B288D-D3A9-4F66-9478-F06521835DF9}"/>
    <cellStyle name="Normal 175 5 17" xfId="3926" xr:uid="{2190C4F9-9ABB-437C-9293-1B28AAEFF698}"/>
    <cellStyle name="Normal 175 5 17 2" xfId="3927" xr:uid="{E04EDB20-BE07-4E9A-974E-13ED4E09547A}"/>
    <cellStyle name="Normal 175 5 17 2 2" xfId="3928" xr:uid="{F73FEFDC-22D0-40BC-A2C5-E441DB2EE5A5}"/>
    <cellStyle name="Normal 175 5 17 2 2 2" xfId="3929" xr:uid="{E794AEAC-5788-483C-B71C-A7F5218B1DDF}"/>
    <cellStyle name="Normal 175 5 17 2 2 2 2" xfId="21636" xr:uid="{7A1BF082-E0AE-4D67-A144-40C24F7E005B}"/>
    <cellStyle name="Normal 175 5 17 2 2 2 2 2" xfId="31985" xr:uid="{23714786-4247-4D51-A030-A5ADBABDE314}"/>
    <cellStyle name="Normal 175 5 17 2 2 2 3" xfId="26816" xr:uid="{D04185BA-82B7-42DA-B5AF-44E22F4E4190}"/>
    <cellStyle name="Normal 175 5 17 2 2 3" xfId="3930" xr:uid="{0BC2D31B-4DD4-4DF8-8CBB-E1C8812C828A}"/>
    <cellStyle name="Normal 175 5 17 2 2 3 2" xfId="21637" xr:uid="{F243995C-C256-46EB-B043-84FDADBC5997}"/>
    <cellStyle name="Normal 175 5 17 2 2 3 2 2" xfId="31986" xr:uid="{50001C03-6813-4EAC-B394-DBA23020D185}"/>
    <cellStyle name="Normal 175 5 17 2 2 3 3" xfId="26817" xr:uid="{A9F16257-CF99-4C8B-A27E-8FD7BB030925}"/>
    <cellStyle name="Normal 175 5 17 2 2 4" xfId="21635" xr:uid="{48F104CA-9440-4DC7-81CD-E003CA92DDC3}"/>
    <cellStyle name="Normal 175 5 17 2 2 4 2" xfId="31984" xr:uid="{40F38B74-762C-4FD8-BA62-15377244067A}"/>
    <cellStyle name="Normal 175 5 17 2 2 5" xfId="26815" xr:uid="{BFAC6AB8-C1DE-4A18-BB72-15CB6C6C5552}"/>
    <cellStyle name="Normal 175 5 17 2 3" xfId="3931" xr:uid="{9BA0EC8D-8296-4689-A519-581495567F2E}"/>
    <cellStyle name="Normal 175 5 17 2 3 2" xfId="21638" xr:uid="{CB9BD65D-8B0C-45B5-B9B5-297640C87E9B}"/>
    <cellStyle name="Normal 175 5 17 2 3 2 2" xfId="31987" xr:uid="{089D786E-2795-4977-85EC-A722ED6880E5}"/>
    <cellStyle name="Normal 175 5 17 2 3 3" xfId="26818" xr:uid="{B8AE40BA-3FE2-4D5D-9DDD-D478A75DC7B5}"/>
    <cellStyle name="Normal 175 5 17 2 4" xfId="3932" xr:uid="{2CDD623A-D205-4CD0-9173-1D7429355A00}"/>
    <cellStyle name="Normal 175 5 17 2 4 2" xfId="21639" xr:uid="{C05CFD76-3D6B-45C7-9888-E73660D0B857}"/>
    <cellStyle name="Normal 175 5 17 2 4 2 2" xfId="31988" xr:uid="{9B0684CF-C410-4193-8FD3-A872226F017A}"/>
    <cellStyle name="Normal 175 5 17 2 4 3" xfId="26819" xr:uid="{192A5BEB-A6F6-4FCD-8585-0E1F66392B92}"/>
    <cellStyle name="Normal 175 5 17 2 5" xfId="21634" xr:uid="{5B7F6D81-F33A-417C-A10C-0D69D2923B17}"/>
    <cellStyle name="Normal 175 5 17 2 5 2" xfId="31983" xr:uid="{B50B1F74-18C2-4637-A930-0D4673AD2826}"/>
    <cellStyle name="Normal 175 5 17 2 6" xfId="26814" xr:uid="{E6E0BBB2-7E7C-4FFB-AC87-532827043392}"/>
    <cellStyle name="Normal 175 5 17 3" xfId="3933" xr:uid="{71A0A43D-B5E7-4903-A88C-FA790EE310C8}"/>
    <cellStyle name="Normal 175 5 17 3 2" xfId="3934" xr:uid="{0D3DDFF7-5D56-4198-AE9C-10F29153388B}"/>
    <cellStyle name="Normal 175 5 17 3 2 2" xfId="21641" xr:uid="{47F83BA0-37EC-4AED-9E73-DC2FCFD5F5C6}"/>
    <cellStyle name="Normal 175 5 17 3 2 2 2" xfId="31990" xr:uid="{62AAF758-C6B5-4356-9BAD-0763B0F76B93}"/>
    <cellStyle name="Normal 175 5 17 3 2 3" xfId="26821" xr:uid="{DD884401-94F4-436E-8C45-55240A86530C}"/>
    <cellStyle name="Normal 175 5 17 3 3" xfId="3935" xr:uid="{54B770FD-FC49-4E9D-987D-CAF4EAFC1CC5}"/>
    <cellStyle name="Normal 175 5 17 3 3 2" xfId="21642" xr:uid="{5E08D5FF-2C59-4CEA-9B1D-9280A38714D8}"/>
    <cellStyle name="Normal 175 5 17 3 3 2 2" xfId="31991" xr:uid="{65AE20D6-A0AA-4210-84C4-2BC2C280956A}"/>
    <cellStyle name="Normal 175 5 17 3 3 3" xfId="26822" xr:uid="{658F9452-299E-416D-A66E-1278A2067038}"/>
    <cellStyle name="Normal 175 5 17 3 4" xfId="21640" xr:uid="{2B79789F-F886-4DB1-9094-089504AA355D}"/>
    <cellStyle name="Normal 175 5 17 3 4 2" xfId="31989" xr:uid="{F1EFF815-CA16-485C-A6B4-F5FB5FCBB99F}"/>
    <cellStyle name="Normal 175 5 17 3 5" xfId="26820" xr:uid="{D26EE997-5EA4-48F1-91CB-72C83F8A3B03}"/>
    <cellStyle name="Normal 175 5 17 4" xfId="3936" xr:uid="{17257CA1-535C-41AD-9D14-19BBFBEF25A4}"/>
    <cellStyle name="Normal 175 5 17 4 2" xfId="21643" xr:uid="{E67F46E4-9F92-40BA-9A10-2B83121B3ED0}"/>
    <cellStyle name="Normal 175 5 17 4 2 2" xfId="31992" xr:uid="{2246AAE0-665F-4267-9330-41BB36670E55}"/>
    <cellStyle name="Normal 175 5 17 4 3" xfId="26823" xr:uid="{09444303-BF4E-45A3-A246-305FA720C135}"/>
    <cellStyle name="Normal 175 5 17 5" xfId="3937" xr:uid="{686CB010-4C03-42F5-BD57-6DD35630FAD6}"/>
    <cellStyle name="Normal 175 5 17 5 2" xfId="21644" xr:uid="{1C4F6D1D-0946-4F45-A810-E30EC0C64B1C}"/>
    <cellStyle name="Normal 175 5 17 5 2 2" xfId="31993" xr:uid="{FB4E5ACA-5D7E-4D7F-A31F-43AF39DDD933}"/>
    <cellStyle name="Normal 175 5 17 5 3" xfId="26824" xr:uid="{37F160D1-B4F3-4F71-95C3-ED5BAC59E373}"/>
    <cellStyle name="Normal 175 5 17 6" xfId="21633" xr:uid="{BB571E81-BE91-4651-BE02-DC700F190034}"/>
    <cellStyle name="Normal 175 5 17 6 2" xfId="31982" xr:uid="{B98D2354-083F-4837-8698-C0EB68CF8E50}"/>
    <cellStyle name="Normal 175 5 17 7" xfId="26813" xr:uid="{3A5DBBA7-6CB0-4157-B6C1-D4B695E65C3D}"/>
    <cellStyle name="Normal 175 5 18" xfId="3938" xr:uid="{666C3ADB-84F5-40E3-AC1C-33F0AD199D20}"/>
    <cellStyle name="Normal 175 5 18 2" xfId="3939" xr:uid="{86D055DF-9794-4045-BFD3-AC0932EBE992}"/>
    <cellStyle name="Normal 175 5 18 2 2" xfId="3940" xr:uid="{8AB0F900-CA41-4E43-9250-30C4464E1C41}"/>
    <cellStyle name="Normal 175 5 18 2 2 2" xfId="3941" xr:uid="{A03C7D5F-96B9-450B-A5B0-96EF93E85627}"/>
    <cellStyle name="Normal 175 5 18 2 2 2 2" xfId="21648" xr:uid="{6E582B13-7E3F-46B9-9149-D2A3DD075E60}"/>
    <cellStyle name="Normal 175 5 18 2 2 2 2 2" xfId="31997" xr:uid="{F93640B8-E1C1-4BC0-B02D-F763BFA12AD2}"/>
    <cellStyle name="Normal 175 5 18 2 2 2 3" xfId="26828" xr:uid="{31CF2F2C-ADDE-415F-9A0B-D8AC111F6A78}"/>
    <cellStyle name="Normal 175 5 18 2 2 3" xfId="3942" xr:uid="{ACD6FF12-C7A9-4D7A-AC90-CC85825AE363}"/>
    <cellStyle name="Normal 175 5 18 2 2 3 2" xfId="21649" xr:uid="{EC9F0F74-160C-48BC-8D28-21EA293107FA}"/>
    <cellStyle name="Normal 175 5 18 2 2 3 2 2" xfId="31998" xr:uid="{D7D7BF4F-6424-4131-8D54-3F43BF78E73A}"/>
    <cellStyle name="Normal 175 5 18 2 2 3 3" xfId="26829" xr:uid="{C47669B9-CB7A-4DA1-B753-B0099D21DC79}"/>
    <cellStyle name="Normal 175 5 18 2 2 4" xfId="21647" xr:uid="{804A44AF-6C3F-40C5-A6EF-B35A32F22EAF}"/>
    <cellStyle name="Normal 175 5 18 2 2 4 2" xfId="31996" xr:uid="{7BF7D2EE-7E8D-4A29-901B-6688172F6F5E}"/>
    <cellStyle name="Normal 175 5 18 2 2 5" xfId="26827" xr:uid="{60510732-C1A7-48EE-AECA-98D755EB3256}"/>
    <cellStyle name="Normal 175 5 18 2 3" xfId="3943" xr:uid="{8378A371-072D-4357-B4E5-299B656ED2DF}"/>
    <cellStyle name="Normal 175 5 18 2 3 2" xfId="21650" xr:uid="{39B6BA5A-44DB-41A5-A556-0C8F79327F87}"/>
    <cellStyle name="Normal 175 5 18 2 3 2 2" xfId="31999" xr:uid="{44F66B12-7DC6-461E-8396-A019A76BBAE0}"/>
    <cellStyle name="Normal 175 5 18 2 3 3" xfId="26830" xr:uid="{7DB8BB2C-A1F1-4198-B28D-C233BC9D8BBB}"/>
    <cellStyle name="Normal 175 5 18 2 4" xfId="3944" xr:uid="{F9AAE322-EE5F-49D0-963C-83B505D7A947}"/>
    <cellStyle name="Normal 175 5 18 2 4 2" xfId="21651" xr:uid="{ABCBA83F-BEC9-4B7E-99A7-54915CB891C9}"/>
    <cellStyle name="Normal 175 5 18 2 4 2 2" xfId="32000" xr:uid="{1850B31B-9023-4B69-87B1-FDC8F23BF5F1}"/>
    <cellStyle name="Normal 175 5 18 2 4 3" xfId="26831" xr:uid="{07BC12D0-E642-488E-A0F7-59EB66CF3A3C}"/>
    <cellStyle name="Normal 175 5 18 2 5" xfId="21646" xr:uid="{9F8BCB8B-73E3-4FAA-A4E8-B279542D2F6D}"/>
    <cellStyle name="Normal 175 5 18 2 5 2" xfId="31995" xr:uid="{C899EEE0-6C5B-4D4F-B9B4-16D29318C167}"/>
    <cellStyle name="Normal 175 5 18 2 6" xfId="26826" xr:uid="{742584C2-7981-485D-8660-88E765B21BA4}"/>
    <cellStyle name="Normal 175 5 18 3" xfId="3945" xr:uid="{75B3D7EA-E73B-4E0A-A9F4-4C6F1872347A}"/>
    <cellStyle name="Normal 175 5 18 3 2" xfId="3946" xr:uid="{876C879E-56EF-4D2F-9960-0317BA68B006}"/>
    <cellStyle name="Normal 175 5 18 3 2 2" xfId="21653" xr:uid="{9179D5A4-54BA-478A-8444-28019BA62354}"/>
    <cellStyle name="Normal 175 5 18 3 2 2 2" xfId="32002" xr:uid="{3AF61F30-4381-4261-9CA9-C92A95F4A252}"/>
    <cellStyle name="Normal 175 5 18 3 2 3" xfId="26833" xr:uid="{59F34C6E-9447-4A2E-8AD7-381F05C9A037}"/>
    <cellStyle name="Normal 175 5 18 3 3" xfId="3947" xr:uid="{20667EC9-BC26-45EB-90FA-FB3244228167}"/>
    <cellStyle name="Normal 175 5 18 3 3 2" xfId="21654" xr:uid="{448D043D-4AF9-475E-A73E-1B9E8B072091}"/>
    <cellStyle name="Normal 175 5 18 3 3 2 2" xfId="32003" xr:uid="{FA98B9C4-364F-4FA2-8343-3B2FFD2ED407}"/>
    <cellStyle name="Normal 175 5 18 3 3 3" xfId="26834" xr:uid="{A34236FA-7C70-442E-A620-89AB84B37413}"/>
    <cellStyle name="Normal 175 5 18 3 4" xfId="21652" xr:uid="{DC8FE8E5-C8C7-41D9-B74C-F7F60035236F}"/>
    <cellStyle name="Normal 175 5 18 3 4 2" xfId="32001" xr:uid="{BAEF81E0-9602-426D-B49C-2DF66003C17F}"/>
    <cellStyle name="Normal 175 5 18 3 5" xfId="26832" xr:uid="{AA18DB15-34C6-465F-BA97-EEF1D691B93C}"/>
    <cellStyle name="Normal 175 5 18 4" xfId="3948" xr:uid="{89DB93C8-9BA6-4007-B43B-CBCCA2125B87}"/>
    <cellStyle name="Normal 175 5 18 4 2" xfId="21655" xr:uid="{33D8D325-4CFB-4415-BD90-46289CD06B2B}"/>
    <cellStyle name="Normal 175 5 18 4 2 2" xfId="32004" xr:uid="{72BF25E2-D5CB-4069-923D-AEB72C28BAA3}"/>
    <cellStyle name="Normal 175 5 18 4 3" xfId="26835" xr:uid="{D272F109-82F2-4910-BE2F-C78027DA154F}"/>
    <cellStyle name="Normal 175 5 18 5" xfId="3949" xr:uid="{910397CB-2033-472D-BAFD-DF3EE4F53BA5}"/>
    <cellStyle name="Normal 175 5 18 5 2" xfId="21656" xr:uid="{E219F25A-9212-4699-A227-998E0D8C2F52}"/>
    <cellStyle name="Normal 175 5 18 5 2 2" xfId="32005" xr:uid="{72C66CCB-A4B7-4699-AF2A-64C40AF84C6B}"/>
    <cellStyle name="Normal 175 5 18 5 3" xfId="26836" xr:uid="{E3E3985B-32CF-4FCC-85C7-E589BB7712A3}"/>
    <cellStyle name="Normal 175 5 18 6" xfId="21645" xr:uid="{2D6FA093-C671-4B79-BF70-CD28172CE184}"/>
    <cellStyle name="Normal 175 5 18 6 2" xfId="31994" xr:uid="{DB57D9A1-A043-4957-9FAD-D9223D699D46}"/>
    <cellStyle name="Normal 175 5 18 7" xfId="26825" xr:uid="{72A35C72-481E-4A91-8F1C-D8145177C53D}"/>
    <cellStyle name="Normal 175 5 19" xfId="3950" xr:uid="{BAD11135-F01E-4089-B6E9-BF5293AADCAE}"/>
    <cellStyle name="Normal 175 5 19 2" xfId="3951" xr:uid="{187BF827-31A8-46CB-91D9-BE391F2F0774}"/>
    <cellStyle name="Normal 175 5 19 2 2" xfId="3952" xr:uid="{FE721640-46E5-46EE-96FF-ECFF236CBD09}"/>
    <cellStyle name="Normal 175 5 19 2 2 2" xfId="3953" xr:uid="{56148AE2-61F7-4766-BFF7-824008C1D9C1}"/>
    <cellStyle name="Normal 175 5 19 2 2 2 2" xfId="21660" xr:uid="{76E10C2D-FB6D-4E6D-9FE4-BFB84CB96882}"/>
    <cellStyle name="Normal 175 5 19 2 2 2 2 2" xfId="32009" xr:uid="{39A934C0-2C1F-472C-945B-1DB99586DF7A}"/>
    <cellStyle name="Normal 175 5 19 2 2 2 3" xfId="26840" xr:uid="{414566C6-18CA-48BD-90DC-CAB2708F3F43}"/>
    <cellStyle name="Normal 175 5 19 2 2 3" xfId="3954" xr:uid="{BCD58D05-8386-4095-B59A-7C1E9E8216B7}"/>
    <cellStyle name="Normal 175 5 19 2 2 3 2" xfId="21661" xr:uid="{D037F1FB-FA6D-4E40-B1D3-A33224DE2AE4}"/>
    <cellStyle name="Normal 175 5 19 2 2 3 2 2" xfId="32010" xr:uid="{9893D244-02CD-4C5D-B09D-BD6C18987E48}"/>
    <cellStyle name="Normal 175 5 19 2 2 3 3" xfId="26841" xr:uid="{40F09A59-349B-4C5B-9FDA-8B456F4F611D}"/>
    <cellStyle name="Normal 175 5 19 2 2 4" xfId="21659" xr:uid="{3B260557-3259-4DCE-ACB6-CA4DEDA0000B}"/>
    <cellStyle name="Normal 175 5 19 2 2 4 2" xfId="32008" xr:uid="{566F5B11-9CE1-4981-9267-534C7469B65A}"/>
    <cellStyle name="Normal 175 5 19 2 2 5" xfId="26839" xr:uid="{03AD3E75-3708-4D34-BFDC-7C3621C62BFF}"/>
    <cellStyle name="Normal 175 5 19 2 3" xfId="3955" xr:uid="{1DB825DF-94FD-4672-BED1-A80AF1BA309E}"/>
    <cellStyle name="Normal 175 5 19 2 3 2" xfId="21662" xr:uid="{2C3CE310-A270-4837-92F5-B1CF7EB61E03}"/>
    <cellStyle name="Normal 175 5 19 2 3 2 2" xfId="32011" xr:uid="{7C11B12A-EFCB-493F-AD92-84CF806C4166}"/>
    <cellStyle name="Normal 175 5 19 2 3 3" xfId="26842" xr:uid="{DAB97275-8704-47DD-A355-7D5E8100B1EA}"/>
    <cellStyle name="Normal 175 5 19 2 4" xfId="3956" xr:uid="{09FC9628-16B3-490E-8D91-C292FF7F4B49}"/>
    <cellStyle name="Normal 175 5 19 2 4 2" xfId="21663" xr:uid="{58462AE8-B40C-4D62-9289-7CA789516F11}"/>
    <cellStyle name="Normal 175 5 19 2 4 2 2" xfId="32012" xr:uid="{5F0955B2-4D7F-4B7B-876C-D54393A1C8D6}"/>
    <cellStyle name="Normal 175 5 19 2 4 3" xfId="26843" xr:uid="{ACDFBC08-6F9C-4DC2-95BE-BDAE6D0F6DC5}"/>
    <cellStyle name="Normal 175 5 19 2 5" xfId="21658" xr:uid="{7A9F1511-C54C-48F5-8D0C-39B82F5C4E7F}"/>
    <cellStyle name="Normal 175 5 19 2 5 2" xfId="32007" xr:uid="{41E3BBBF-BA71-4454-A79B-E1FF85458EFF}"/>
    <cellStyle name="Normal 175 5 19 2 6" xfId="26838" xr:uid="{716EF28A-11D9-4E68-925D-BB8C0BAE401B}"/>
    <cellStyle name="Normal 175 5 19 3" xfId="3957" xr:uid="{6354D591-5AB6-4DB1-847C-00C6158C3B43}"/>
    <cellStyle name="Normal 175 5 19 3 2" xfId="3958" xr:uid="{4077EFF0-B76B-4D90-9118-83AA686C2381}"/>
    <cellStyle name="Normal 175 5 19 3 2 2" xfId="21665" xr:uid="{17FFF2EC-40D4-43A2-A072-0DB8F737BEA4}"/>
    <cellStyle name="Normal 175 5 19 3 2 2 2" xfId="32014" xr:uid="{AEB0D3AD-BA76-47BF-84F8-B9ADDA39C74D}"/>
    <cellStyle name="Normal 175 5 19 3 2 3" xfId="26845" xr:uid="{1CA1A213-F79C-44D5-92AC-32E2DF736B63}"/>
    <cellStyle name="Normal 175 5 19 3 3" xfId="3959" xr:uid="{C54D1055-5343-4D32-9FAF-7605F34D8204}"/>
    <cellStyle name="Normal 175 5 19 3 3 2" xfId="21666" xr:uid="{E4B955E2-6706-4ADC-9003-299F230FF8CB}"/>
    <cellStyle name="Normal 175 5 19 3 3 2 2" xfId="32015" xr:uid="{C4EC5626-2145-45E4-8350-DC886355E1B9}"/>
    <cellStyle name="Normal 175 5 19 3 3 3" xfId="26846" xr:uid="{9091B8E7-61D0-4A3C-BC56-6E64456C4487}"/>
    <cellStyle name="Normal 175 5 19 3 4" xfId="21664" xr:uid="{EEE88C1F-5D59-4B3F-B475-D502374A9FA0}"/>
    <cellStyle name="Normal 175 5 19 3 4 2" xfId="32013" xr:uid="{D34CDD16-44AB-4BBC-AE4C-82A53ACF0AB7}"/>
    <cellStyle name="Normal 175 5 19 3 5" xfId="26844" xr:uid="{0259679D-314F-4604-95C7-37FA9C5A2AF5}"/>
    <cellStyle name="Normal 175 5 19 4" xfId="3960" xr:uid="{E9C0E44B-2FD8-4912-8A58-B60627224E54}"/>
    <cellStyle name="Normal 175 5 19 4 2" xfId="21667" xr:uid="{48F1F97D-635C-4DE5-A7D8-03A9000BB8CF}"/>
    <cellStyle name="Normal 175 5 19 4 2 2" xfId="32016" xr:uid="{6B3332D0-1422-403E-B101-374C87F833DF}"/>
    <cellStyle name="Normal 175 5 19 4 3" xfId="26847" xr:uid="{3D29BA44-9436-474F-ACCF-89521E857397}"/>
    <cellStyle name="Normal 175 5 19 5" xfId="3961" xr:uid="{4D33C032-2B4C-4DF7-889E-91C9BEC42056}"/>
    <cellStyle name="Normal 175 5 19 5 2" xfId="21668" xr:uid="{6F481FA1-75AA-4974-A24A-EBB64A31B945}"/>
    <cellStyle name="Normal 175 5 19 5 2 2" xfId="32017" xr:uid="{AEF27E0B-459B-4A9B-B39B-74D02F23EC0D}"/>
    <cellStyle name="Normal 175 5 19 5 3" xfId="26848" xr:uid="{35C0EAF7-AB65-4244-A361-6BF692F5C81D}"/>
    <cellStyle name="Normal 175 5 19 6" xfId="21657" xr:uid="{AAFD1EDA-5FCD-44BC-B776-A965486B8ACC}"/>
    <cellStyle name="Normal 175 5 19 6 2" xfId="32006" xr:uid="{25C89152-58C9-4693-8AFD-5E182838F49A}"/>
    <cellStyle name="Normal 175 5 19 7" xfId="26837" xr:uid="{C90936EB-A431-4C77-97D3-AB479781BA9E}"/>
    <cellStyle name="Normal 175 5 2" xfId="3962" xr:uid="{F688EC7C-E608-4101-9A8B-8D079C3E0254}"/>
    <cellStyle name="Normal 175 5 2 2" xfId="3963" xr:uid="{5DDE396F-6946-452E-AEA2-D344DDD68822}"/>
    <cellStyle name="Normal 175 5 2 2 2" xfId="3964" xr:uid="{0C11F66F-45A6-43D5-AF6D-4AFFF2573EEF}"/>
    <cellStyle name="Normal 175 5 2 2 2 2" xfId="3965" xr:uid="{E4BC61F3-ADBE-4582-9947-1006057E73EB}"/>
    <cellStyle name="Normal 175 5 2 2 2 2 2" xfId="21672" xr:uid="{01A1BDAF-8A27-4F7B-9582-CF846B77046F}"/>
    <cellStyle name="Normal 175 5 2 2 2 2 2 2" xfId="32021" xr:uid="{6E32F683-62FD-45F6-B3A7-0A38697AC450}"/>
    <cellStyle name="Normal 175 5 2 2 2 2 3" xfId="26852" xr:uid="{54D9488E-7043-4E6D-BA1B-6725CB6C7B04}"/>
    <cellStyle name="Normal 175 5 2 2 2 3" xfId="3966" xr:uid="{088294CC-AA6D-48D6-AA3F-83B513F3769F}"/>
    <cellStyle name="Normal 175 5 2 2 2 3 2" xfId="21673" xr:uid="{F7C00D35-B27D-4094-83A6-44059E4652DB}"/>
    <cellStyle name="Normal 175 5 2 2 2 3 2 2" xfId="32022" xr:uid="{A49B3A9D-CF2B-41AE-8B6E-E2BBD74F387F}"/>
    <cellStyle name="Normal 175 5 2 2 2 3 3" xfId="26853" xr:uid="{CBE2B5EE-BB9A-4BB0-B1B4-8CEFFB02B289}"/>
    <cellStyle name="Normal 175 5 2 2 2 4" xfId="21671" xr:uid="{79157A74-89E7-493F-95AA-FD26196FD627}"/>
    <cellStyle name="Normal 175 5 2 2 2 4 2" xfId="32020" xr:uid="{FFE7E1C1-1733-4A59-BCCA-E790CA2B27BF}"/>
    <cellStyle name="Normal 175 5 2 2 2 5" xfId="26851" xr:uid="{D953A67A-6912-41D6-BDCA-8D6DECE1E8D2}"/>
    <cellStyle name="Normal 175 5 2 2 3" xfId="3967" xr:uid="{0238E1BA-81BF-48D8-B641-9BC7583A87E0}"/>
    <cellStyle name="Normal 175 5 2 2 3 2" xfId="21674" xr:uid="{6C273388-8B56-4507-AE38-2E0B8A260AD1}"/>
    <cellStyle name="Normal 175 5 2 2 3 2 2" xfId="32023" xr:uid="{123E7D8B-35BD-482E-9B3E-F215F3D979D5}"/>
    <cellStyle name="Normal 175 5 2 2 3 3" xfId="26854" xr:uid="{6AC354BA-700F-4F5D-B7F7-80029D20361F}"/>
    <cellStyle name="Normal 175 5 2 2 4" xfId="3968" xr:uid="{C7BCFD16-8A9C-4217-91BF-39278DB6A277}"/>
    <cellStyle name="Normal 175 5 2 2 4 2" xfId="21675" xr:uid="{1E3A97AC-C82E-4F21-B7A9-BD2421D2CAA2}"/>
    <cellStyle name="Normal 175 5 2 2 4 2 2" xfId="32024" xr:uid="{CD7F81CB-0CBD-40DB-9202-57B090F44A7C}"/>
    <cellStyle name="Normal 175 5 2 2 4 3" xfId="26855" xr:uid="{35E70368-C19D-483C-8EDB-058D66FE4320}"/>
    <cellStyle name="Normal 175 5 2 2 5" xfId="21670" xr:uid="{CD118086-B84A-4F96-9FC6-611C00C4E0F2}"/>
    <cellStyle name="Normal 175 5 2 2 5 2" xfId="32019" xr:uid="{61B322FD-FC97-4D3E-8407-384768E9E03F}"/>
    <cellStyle name="Normal 175 5 2 2 6" xfId="26850" xr:uid="{5F9B46F4-A59A-4B49-896E-1A623B1BEED2}"/>
    <cellStyle name="Normal 175 5 2 3" xfId="3969" xr:uid="{DAD49251-8347-479A-9F70-83D1CDA9F526}"/>
    <cellStyle name="Normal 175 5 2 3 2" xfId="3970" xr:uid="{185E653F-16F3-4F94-BBE8-AB4305CACD71}"/>
    <cellStyle name="Normal 175 5 2 3 2 2" xfId="21677" xr:uid="{34DBB67E-BD7B-44FF-9DFA-74A4F8CA5EDF}"/>
    <cellStyle name="Normal 175 5 2 3 2 2 2" xfId="32026" xr:uid="{A32AEC42-94ED-4772-A0CA-A63C8DC1AFA9}"/>
    <cellStyle name="Normal 175 5 2 3 2 3" xfId="26857" xr:uid="{F7ABC2F9-68AD-42FA-B00D-7598E02D689D}"/>
    <cellStyle name="Normal 175 5 2 3 3" xfId="3971" xr:uid="{71C6ED8E-DF45-42CB-84C9-5D992A24E24B}"/>
    <cellStyle name="Normal 175 5 2 3 3 2" xfId="21678" xr:uid="{872D7397-80BC-4B50-8E69-6240C2C8D932}"/>
    <cellStyle name="Normal 175 5 2 3 3 2 2" xfId="32027" xr:uid="{9D26CFD3-FBD3-462E-B243-830E92C1221B}"/>
    <cellStyle name="Normal 175 5 2 3 3 3" xfId="26858" xr:uid="{43D2F37D-5687-43DF-A84F-193B3784966A}"/>
    <cellStyle name="Normal 175 5 2 3 4" xfId="21676" xr:uid="{1D7DBE71-E7BB-4049-807B-27F9B2B0D681}"/>
    <cellStyle name="Normal 175 5 2 3 4 2" xfId="32025" xr:uid="{513699B0-030C-424A-8CA4-C7EAF36E38D2}"/>
    <cellStyle name="Normal 175 5 2 3 5" xfId="26856" xr:uid="{941DB715-7D13-4D10-A23A-F73E44C80572}"/>
    <cellStyle name="Normal 175 5 2 4" xfId="3972" xr:uid="{3BF8AEF5-FB19-459A-86C1-D63C3AFD706D}"/>
    <cellStyle name="Normal 175 5 2 4 2" xfId="21679" xr:uid="{E394E851-55D2-4F0D-B096-7D8247D65994}"/>
    <cellStyle name="Normal 175 5 2 4 2 2" xfId="32028" xr:uid="{A0BCB161-C618-4126-A0C8-BB3ECFB0739A}"/>
    <cellStyle name="Normal 175 5 2 4 3" xfId="26859" xr:uid="{BF96FE25-C512-450A-AA91-DD6C1F0339E9}"/>
    <cellStyle name="Normal 175 5 2 5" xfId="3973" xr:uid="{983A6988-26A0-4EF9-B162-E52C79F70104}"/>
    <cellStyle name="Normal 175 5 2 5 2" xfId="21680" xr:uid="{66C37DA5-CCBF-4884-8199-D665BFB32F19}"/>
    <cellStyle name="Normal 175 5 2 5 2 2" xfId="32029" xr:uid="{50BA1819-CF8C-4AC3-BA86-D63906E2BBB2}"/>
    <cellStyle name="Normal 175 5 2 5 3" xfId="26860" xr:uid="{79E674C6-B135-4798-B37B-FD94D612E624}"/>
    <cellStyle name="Normal 175 5 2 6" xfId="21669" xr:uid="{EB46E9F6-10D3-4D04-9A16-18516BDA7CD2}"/>
    <cellStyle name="Normal 175 5 2 6 2" xfId="32018" xr:uid="{223F8D3C-6EBA-43AF-8DBC-FDC208810F88}"/>
    <cellStyle name="Normal 175 5 2 7" xfId="26849" xr:uid="{5C22CCE4-07E3-4196-B9E7-9F33E663B911}"/>
    <cellStyle name="Normal 175 5 20" xfId="3974" xr:uid="{977A62E2-FCB5-4F18-8048-D7C79DA68E80}"/>
    <cellStyle name="Normal 175 5 20 2" xfId="3975" xr:uid="{4063BFF4-961C-48EE-9BE3-D17026AFAABE}"/>
    <cellStyle name="Normal 175 5 20 2 2" xfId="3976" xr:uid="{8344DE88-DB4D-4CD2-ACEF-41B0652D8C89}"/>
    <cellStyle name="Normal 175 5 20 2 2 2" xfId="21683" xr:uid="{6E94B5C2-1BAC-4399-9C1D-036D22E47CEC}"/>
    <cellStyle name="Normal 175 5 20 2 2 2 2" xfId="32032" xr:uid="{7FECE75A-F0D3-445F-A410-15BB21ADB92C}"/>
    <cellStyle name="Normal 175 5 20 2 2 3" xfId="26863" xr:uid="{8CFC6620-AB8E-430B-B402-AC26C31F543F}"/>
    <cellStyle name="Normal 175 5 20 2 3" xfId="3977" xr:uid="{AF5BB363-8AAA-4740-91D1-D0353A417B10}"/>
    <cellStyle name="Normal 175 5 20 2 3 2" xfId="21684" xr:uid="{D66C4E8E-FC5E-4DA2-96A8-53F9D7732A0A}"/>
    <cellStyle name="Normal 175 5 20 2 3 2 2" xfId="32033" xr:uid="{CA71E570-A2A7-483C-814F-DA121394896F}"/>
    <cellStyle name="Normal 175 5 20 2 3 3" xfId="26864" xr:uid="{B99A5A2E-D7B7-4D43-A5AC-BEE687CE4F8E}"/>
    <cellStyle name="Normal 175 5 20 2 4" xfId="21682" xr:uid="{AFC64680-9B71-4D01-A3F5-B5F6E6FF7C35}"/>
    <cellStyle name="Normal 175 5 20 2 4 2" xfId="32031" xr:uid="{AD6FE968-6ADC-4B72-94E6-763AA0AADF85}"/>
    <cellStyle name="Normal 175 5 20 2 5" xfId="26862" xr:uid="{E2298694-89D2-4021-A8A1-7582FC2399E6}"/>
    <cellStyle name="Normal 175 5 20 3" xfId="3978" xr:uid="{DA1C48DB-8B29-4B44-9145-02AB455C5ED3}"/>
    <cellStyle name="Normal 175 5 20 3 2" xfId="21685" xr:uid="{6E5F9ED3-8A3B-4850-B8F3-D8CA121068C5}"/>
    <cellStyle name="Normal 175 5 20 3 2 2" xfId="32034" xr:uid="{44A41DCA-D066-4D94-9847-9C52F48F16FB}"/>
    <cellStyle name="Normal 175 5 20 3 3" xfId="26865" xr:uid="{F8ECA229-DE3F-4BB4-A033-58421E0ED8DA}"/>
    <cellStyle name="Normal 175 5 20 4" xfId="3979" xr:uid="{FE1A24AE-93EF-410E-9BAE-8C78B9936823}"/>
    <cellStyle name="Normal 175 5 20 4 2" xfId="21686" xr:uid="{E6C389F7-766C-4995-A118-3F0228161270}"/>
    <cellStyle name="Normal 175 5 20 4 2 2" xfId="32035" xr:uid="{E3ED8094-0749-4958-8E2C-23568017DD8E}"/>
    <cellStyle name="Normal 175 5 20 4 3" xfId="26866" xr:uid="{D416A4AE-5572-4BF1-A832-D88FC39993A5}"/>
    <cellStyle name="Normal 175 5 20 5" xfId="21681" xr:uid="{6986F9D9-D218-4339-A0D4-1B2C8C1F77B6}"/>
    <cellStyle name="Normal 175 5 20 5 2" xfId="32030" xr:uid="{F44B5960-4787-4E25-8958-A91BF6CB5FD1}"/>
    <cellStyle name="Normal 175 5 20 6" xfId="26861" xr:uid="{AE2A2B06-64A4-4137-98EC-DF4DF49F1197}"/>
    <cellStyle name="Normal 175 5 21" xfId="3980" xr:uid="{C9D31D79-505F-4950-91B8-BE5A13DE4283}"/>
    <cellStyle name="Normal 175 5 21 2" xfId="3981" xr:uid="{4644078D-B797-4047-8103-3AD3034124B1}"/>
    <cellStyle name="Normal 175 5 21 2 2" xfId="21688" xr:uid="{67836AD4-D087-4E29-B7FC-9136E8D5ADCC}"/>
    <cellStyle name="Normal 175 5 21 2 2 2" xfId="32037" xr:uid="{6ADEFB4C-3709-45B4-91C8-5F05FF058715}"/>
    <cellStyle name="Normal 175 5 21 2 3" xfId="26868" xr:uid="{C32EB98D-33A0-4D6C-8018-1B1C13E2E2FA}"/>
    <cellStyle name="Normal 175 5 21 3" xfId="3982" xr:uid="{5D680332-34F4-4396-93BF-9D90863BF3D3}"/>
    <cellStyle name="Normal 175 5 21 3 2" xfId="21689" xr:uid="{CF323EDE-89EB-43D9-9133-593159C0B6A5}"/>
    <cellStyle name="Normal 175 5 21 3 2 2" xfId="32038" xr:uid="{CB17742A-7198-4B9D-961C-A99109AE6189}"/>
    <cellStyle name="Normal 175 5 21 3 3" xfId="26869" xr:uid="{28725874-372F-47A4-AC1B-0AE4B8C21FFC}"/>
    <cellStyle name="Normal 175 5 21 4" xfId="21687" xr:uid="{6B8D9498-8D4A-476B-817F-172744FC569A}"/>
    <cellStyle name="Normal 175 5 21 4 2" xfId="32036" xr:uid="{274FAEF6-20AC-4E90-A8B1-ABA68C40A6FA}"/>
    <cellStyle name="Normal 175 5 21 5" xfId="26867" xr:uid="{0AC67CC2-183F-41F4-84C3-954F36F23DD5}"/>
    <cellStyle name="Normal 175 5 22" xfId="3983" xr:uid="{880EE627-68B3-4B57-9FDB-D5A0AB29027A}"/>
    <cellStyle name="Normal 175 5 22 2" xfId="21690" xr:uid="{9B9A0531-B5C0-4A20-B2F3-9F362DAAA5DF}"/>
    <cellStyle name="Normal 175 5 22 2 2" xfId="32039" xr:uid="{C83C17A6-2578-4258-83E2-88E166367D79}"/>
    <cellStyle name="Normal 175 5 22 3" xfId="26870" xr:uid="{530E80FC-F70C-4F28-A468-523E06F31764}"/>
    <cellStyle name="Normal 175 5 23" xfId="3984" xr:uid="{CF53E5F9-EE4D-4369-A313-A878E8BAADF0}"/>
    <cellStyle name="Normal 175 5 23 2" xfId="21691" xr:uid="{D840B82B-DA1F-47A7-ABC9-93091683D37E}"/>
    <cellStyle name="Normal 175 5 23 2 2" xfId="32040" xr:uid="{BB9AB2E8-5D41-4C3F-9435-2907B3699E13}"/>
    <cellStyle name="Normal 175 5 23 3" xfId="26871" xr:uid="{02780786-2D3E-4CA2-A358-B4DDFB94ED9C}"/>
    <cellStyle name="Normal 175 5 24" xfId="21548" xr:uid="{E2200E8D-2AD7-4529-8AA5-4AD26E541386}"/>
    <cellStyle name="Normal 175 5 24 2" xfId="31897" xr:uid="{9A3C74D1-718A-4C46-AAFE-9ACE0C322561}"/>
    <cellStyle name="Normal 175 5 25" xfId="26728" xr:uid="{B2E45D27-B467-4147-A689-7CE607709ABF}"/>
    <cellStyle name="Normal 175 5 3" xfId="3985" xr:uid="{6A7E66BE-3B06-410D-B19C-F480FD9B474F}"/>
    <cellStyle name="Normal 175 5 3 2" xfId="3986" xr:uid="{9B065023-DBF0-444C-BD86-FC60DE51F6C4}"/>
    <cellStyle name="Normal 175 5 3 2 2" xfId="3987" xr:uid="{F30AFADC-24B8-484D-8087-FAB00AAAF8AD}"/>
    <cellStyle name="Normal 175 5 3 2 2 2" xfId="3988" xr:uid="{BAEBFD7A-3FAE-4AEA-85AA-42281D7D3389}"/>
    <cellStyle name="Normal 175 5 3 2 2 2 2" xfId="21695" xr:uid="{3593F4F6-9FFA-43BE-B77B-BE9545819567}"/>
    <cellStyle name="Normal 175 5 3 2 2 2 2 2" xfId="32044" xr:uid="{2AC0E380-FBC3-47DB-9369-6DBE0B55DEB5}"/>
    <cellStyle name="Normal 175 5 3 2 2 2 3" xfId="26875" xr:uid="{80A051EE-29D2-4246-B9B9-70FFF55721F0}"/>
    <cellStyle name="Normal 175 5 3 2 2 3" xfId="3989" xr:uid="{95A1D000-98D8-4EF9-BAD0-42902603F173}"/>
    <cellStyle name="Normal 175 5 3 2 2 3 2" xfId="21696" xr:uid="{783EBEA7-183E-4250-86D4-2DD126AE1BB3}"/>
    <cellStyle name="Normal 175 5 3 2 2 3 2 2" xfId="32045" xr:uid="{1FB60D5E-3774-49D8-A0F1-9A8CFAF42B6D}"/>
    <cellStyle name="Normal 175 5 3 2 2 3 3" xfId="26876" xr:uid="{9360E6C8-0CBC-434F-9A13-48F74916F112}"/>
    <cellStyle name="Normal 175 5 3 2 2 4" xfId="21694" xr:uid="{DA2AFDAB-02D9-41CB-96FF-491314F91AA1}"/>
    <cellStyle name="Normal 175 5 3 2 2 4 2" xfId="32043" xr:uid="{9F8A68CE-520B-4BB4-9F50-754D44314185}"/>
    <cellStyle name="Normal 175 5 3 2 2 5" xfId="26874" xr:uid="{1A0CB33A-7B35-4AD6-9C70-17AF9643F5E4}"/>
    <cellStyle name="Normal 175 5 3 2 3" xfId="3990" xr:uid="{D85BADA6-71AA-42A9-A1E7-DED43A001D4D}"/>
    <cellStyle name="Normal 175 5 3 2 3 2" xfId="21697" xr:uid="{ACE874BB-0EFD-40FA-8E3D-8DF530FB6F1B}"/>
    <cellStyle name="Normal 175 5 3 2 3 2 2" xfId="32046" xr:uid="{6D4F5108-FF5D-42C8-8EB5-3E552C2BFFB2}"/>
    <cellStyle name="Normal 175 5 3 2 3 3" xfId="26877" xr:uid="{C0F4C6DC-1864-42AF-A017-AA6F01926DB2}"/>
    <cellStyle name="Normal 175 5 3 2 4" xfId="3991" xr:uid="{7D93F24A-A50E-43F6-984E-BE0E3FBC0C23}"/>
    <cellStyle name="Normal 175 5 3 2 4 2" xfId="21698" xr:uid="{35445CEE-69BC-4D98-A438-CB222DEE62EE}"/>
    <cellStyle name="Normal 175 5 3 2 4 2 2" xfId="32047" xr:uid="{B783A14E-330F-470F-A992-F0F952701EB0}"/>
    <cellStyle name="Normal 175 5 3 2 4 3" xfId="26878" xr:uid="{CE7FFAF0-AA2B-426B-BA0F-C4C57E971940}"/>
    <cellStyle name="Normal 175 5 3 2 5" xfId="21693" xr:uid="{6FB69D5F-F6AD-4C2A-BE4C-6B3624CEFF3D}"/>
    <cellStyle name="Normal 175 5 3 2 5 2" xfId="32042" xr:uid="{AA8132D7-C3A4-46A2-AA15-060D5A8FC185}"/>
    <cellStyle name="Normal 175 5 3 2 6" xfId="26873" xr:uid="{0E986072-AF5D-4A93-B29F-6628BAB31660}"/>
    <cellStyle name="Normal 175 5 3 3" xfId="3992" xr:uid="{512C2B66-13E6-448B-9E6A-5ECCD7F5D90D}"/>
    <cellStyle name="Normal 175 5 3 3 2" xfId="3993" xr:uid="{7A6C18B7-F3C9-4529-9F53-2873543F9566}"/>
    <cellStyle name="Normal 175 5 3 3 2 2" xfId="21700" xr:uid="{B0C6A264-4B11-4411-B3A1-E448E9F4E07A}"/>
    <cellStyle name="Normal 175 5 3 3 2 2 2" xfId="32049" xr:uid="{23A70E66-2DE1-46BC-9321-FD0814DAC31C}"/>
    <cellStyle name="Normal 175 5 3 3 2 3" xfId="26880" xr:uid="{2476201B-11F9-4C08-8C33-64E8F4C677BF}"/>
    <cellStyle name="Normal 175 5 3 3 3" xfId="3994" xr:uid="{8C2955D2-2154-435F-A05E-59CEFB4C653D}"/>
    <cellStyle name="Normal 175 5 3 3 3 2" xfId="21701" xr:uid="{3A32FFFA-A180-4C2A-87D0-38CE97BDBA9E}"/>
    <cellStyle name="Normal 175 5 3 3 3 2 2" xfId="32050" xr:uid="{FB32A234-5816-445D-BDBB-892AECBC0D09}"/>
    <cellStyle name="Normal 175 5 3 3 3 3" xfId="26881" xr:uid="{9A4390A9-57D8-4778-A769-37E728E7324E}"/>
    <cellStyle name="Normal 175 5 3 3 4" xfId="21699" xr:uid="{FD012F11-9D1B-4918-8D6F-0CC0410BABF0}"/>
    <cellStyle name="Normal 175 5 3 3 4 2" xfId="32048" xr:uid="{6B196079-B032-4C2B-ABC8-0D3E02AA7942}"/>
    <cellStyle name="Normal 175 5 3 3 5" xfId="26879" xr:uid="{535BC54B-9119-4694-889A-B0F4645B84A9}"/>
    <cellStyle name="Normal 175 5 3 4" xfId="3995" xr:uid="{0ACB2DFB-790A-43D8-9F7A-009196F255F4}"/>
    <cellStyle name="Normal 175 5 3 4 2" xfId="21702" xr:uid="{09052313-CD0C-461C-8DA8-B5D3696B9083}"/>
    <cellStyle name="Normal 175 5 3 4 2 2" xfId="32051" xr:uid="{AD9F4997-05EA-4205-BEBB-577C05DD50BA}"/>
    <cellStyle name="Normal 175 5 3 4 3" xfId="26882" xr:uid="{E0716426-FABD-43CC-8D2A-EE0FBF433F7A}"/>
    <cellStyle name="Normal 175 5 3 5" xfId="3996" xr:uid="{55C2CD80-5524-41F4-84C7-CCED64AB2C7E}"/>
    <cellStyle name="Normal 175 5 3 5 2" xfId="21703" xr:uid="{954A49E1-188C-43E8-BFEA-9CE44F3024E6}"/>
    <cellStyle name="Normal 175 5 3 5 2 2" xfId="32052" xr:uid="{8A1A7159-8CA2-4FE8-B9FA-765767998FB5}"/>
    <cellStyle name="Normal 175 5 3 5 3" xfId="26883" xr:uid="{BF894D9B-20F1-4E30-8783-38F7E06F11E5}"/>
    <cellStyle name="Normal 175 5 3 6" xfId="21692" xr:uid="{0E74C476-EC6E-486F-AD16-8111D9ED5CC5}"/>
    <cellStyle name="Normal 175 5 3 6 2" xfId="32041" xr:uid="{E3EE8E6B-53FE-4E16-B0CC-849194D2DCDA}"/>
    <cellStyle name="Normal 175 5 3 7" xfId="26872" xr:uid="{4EEF25DE-33BD-4C7D-A7F0-FED8350DB007}"/>
    <cellStyle name="Normal 175 5 4" xfId="3997" xr:uid="{004D725F-4698-474C-93E8-5F23E5D76581}"/>
    <cellStyle name="Normal 175 5 4 2" xfId="3998" xr:uid="{E6B34C47-5C34-49D1-A965-0A18B630BFA7}"/>
    <cellStyle name="Normal 175 5 4 2 2" xfId="3999" xr:uid="{D48354E4-5499-48A6-9840-8CE78A032693}"/>
    <cellStyle name="Normal 175 5 4 2 2 2" xfId="4000" xr:uid="{6C603DE7-6B85-4B46-80B3-5A8D1F1A331A}"/>
    <cellStyle name="Normal 175 5 4 2 2 2 2" xfId="21707" xr:uid="{F129B470-1240-40B4-82A7-43890EAE7789}"/>
    <cellStyle name="Normal 175 5 4 2 2 2 2 2" xfId="32056" xr:uid="{931C37A3-6CB2-4A97-8C88-D9BED1B9033F}"/>
    <cellStyle name="Normal 175 5 4 2 2 2 3" xfId="26887" xr:uid="{11DFCA4F-5A2A-4FAB-93D0-CA273001A632}"/>
    <cellStyle name="Normal 175 5 4 2 2 3" xfId="4001" xr:uid="{FB103315-B67D-4D49-A11E-68257BBD02AF}"/>
    <cellStyle name="Normal 175 5 4 2 2 3 2" xfId="21708" xr:uid="{F8763ED6-FCFC-4EB9-846B-622FB69DD779}"/>
    <cellStyle name="Normal 175 5 4 2 2 3 2 2" xfId="32057" xr:uid="{01C38403-8312-45A0-8C95-2B8D32C54CCC}"/>
    <cellStyle name="Normal 175 5 4 2 2 3 3" xfId="26888" xr:uid="{897BEEED-C775-4261-A976-08297BFE530E}"/>
    <cellStyle name="Normal 175 5 4 2 2 4" xfId="21706" xr:uid="{F4B2FEEA-2592-4417-9290-EB98F1472B2E}"/>
    <cellStyle name="Normal 175 5 4 2 2 4 2" xfId="32055" xr:uid="{128CB66B-66CC-4D9B-B6FB-7E2A1F7FB295}"/>
    <cellStyle name="Normal 175 5 4 2 2 5" xfId="26886" xr:uid="{53C501AF-B67E-4F57-97AE-33EFAC744F83}"/>
    <cellStyle name="Normal 175 5 4 2 3" xfId="4002" xr:uid="{917DCF3D-E68F-48BF-9273-ACCE8AA61674}"/>
    <cellStyle name="Normal 175 5 4 2 3 2" xfId="21709" xr:uid="{2DFA87BA-A959-4031-B28E-370116A63190}"/>
    <cellStyle name="Normal 175 5 4 2 3 2 2" xfId="32058" xr:uid="{3F34C03F-C6F3-43D5-826C-00102080AEFB}"/>
    <cellStyle name="Normal 175 5 4 2 3 3" xfId="26889" xr:uid="{5F295496-66A7-418A-B64C-EB861188965C}"/>
    <cellStyle name="Normal 175 5 4 2 4" xfId="4003" xr:uid="{9CC3A799-D106-41C0-892C-645C23E30269}"/>
    <cellStyle name="Normal 175 5 4 2 4 2" xfId="21710" xr:uid="{19CFFB4D-32A2-4B41-AE2A-A32C29E7B766}"/>
    <cellStyle name="Normal 175 5 4 2 4 2 2" xfId="32059" xr:uid="{3BFDBE84-D208-48C3-92AB-D28AE7D8EBB2}"/>
    <cellStyle name="Normal 175 5 4 2 4 3" xfId="26890" xr:uid="{91BCFF67-0DE6-45B8-ABA8-D28223329292}"/>
    <cellStyle name="Normal 175 5 4 2 5" xfId="21705" xr:uid="{59EAF65C-0D71-4D6D-9279-C72ACB4B0A40}"/>
    <cellStyle name="Normal 175 5 4 2 5 2" xfId="32054" xr:uid="{D7656069-A9FF-475A-AADC-8033F5134E51}"/>
    <cellStyle name="Normal 175 5 4 2 6" xfId="26885" xr:uid="{FE8F90FD-1793-47F5-A1E0-28D461765B9C}"/>
    <cellStyle name="Normal 175 5 4 3" xfId="4004" xr:uid="{110775AA-5CFC-4AE9-8412-47E0B6FFB212}"/>
    <cellStyle name="Normal 175 5 4 3 2" xfId="4005" xr:uid="{5E161E70-E8C1-45B4-AA59-83913539B1E5}"/>
    <cellStyle name="Normal 175 5 4 3 2 2" xfId="21712" xr:uid="{FDFA4DEA-4F4B-4760-A6CE-B0E4B301DB31}"/>
    <cellStyle name="Normal 175 5 4 3 2 2 2" xfId="32061" xr:uid="{E1E54D2D-7161-4980-BC4B-80B2BE68F63B}"/>
    <cellStyle name="Normal 175 5 4 3 2 3" xfId="26892" xr:uid="{484085B3-AE4D-4F5B-A9D3-DCF40BA040B5}"/>
    <cellStyle name="Normal 175 5 4 3 3" xfId="4006" xr:uid="{66C8D48E-9872-4E0B-8CC5-6387845E151C}"/>
    <cellStyle name="Normal 175 5 4 3 3 2" xfId="21713" xr:uid="{91BB1867-7106-4885-8DB2-F9F4FD2D312B}"/>
    <cellStyle name="Normal 175 5 4 3 3 2 2" xfId="32062" xr:uid="{D01AB804-098D-4DE2-8D1D-AC7FE834A6C4}"/>
    <cellStyle name="Normal 175 5 4 3 3 3" xfId="26893" xr:uid="{1F1C711C-BAF1-4D8A-995D-8E5256B5A70E}"/>
    <cellStyle name="Normal 175 5 4 3 4" xfId="21711" xr:uid="{146E70F7-2D74-49AB-ABA2-FB613E6C0DF3}"/>
    <cellStyle name="Normal 175 5 4 3 4 2" xfId="32060" xr:uid="{0AB0CEB5-DDAB-4A12-AF4C-1C934D4EF504}"/>
    <cellStyle name="Normal 175 5 4 3 5" xfId="26891" xr:uid="{1068ED97-F735-49F0-983B-4E370BFA946B}"/>
    <cellStyle name="Normal 175 5 4 4" xfId="4007" xr:uid="{4992CF1E-B2CF-41A7-B9C5-1F6C48F369CE}"/>
    <cellStyle name="Normal 175 5 4 4 2" xfId="21714" xr:uid="{233943F6-27E1-426A-8A34-46F5CC73D6EA}"/>
    <cellStyle name="Normal 175 5 4 4 2 2" xfId="32063" xr:uid="{2B3BB329-554B-46D0-A9C4-C7EE0C00E33A}"/>
    <cellStyle name="Normal 175 5 4 4 3" xfId="26894" xr:uid="{65E2A87F-B6EF-401F-8166-7293D368C01B}"/>
    <cellStyle name="Normal 175 5 4 5" xfId="4008" xr:uid="{9C8A2DEC-E5DC-4D66-A9AA-68E84476CE68}"/>
    <cellStyle name="Normal 175 5 4 5 2" xfId="21715" xr:uid="{6FE1688F-69F2-4097-847E-19EA4B9BF828}"/>
    <cellStyle name="Normal 175 5 4 5 2 2" xfId="32064" xr:uid="{E27D03F3-87C5-4D57-9F52-71EAE9140826}"/>
    <cellStyle name="Normal 175 5 4 5 3" xfId="26895" xr:uid="{B355BFA7-B024-4556-A3BD-19E36274FCB2}"/>
    <cellStyle name="Normal 175 5 4 6" xfId="21704" xr:uid="{DFDEB118-749B-400E-B188-127F8184E529}"/>
    <cellStyle name="Normal 175 5 4 6 2" xfId="32053" xr:uid="{33CC29C5-01C6-4E85-AEF7-7DC723045DAB}"/>
    <cellStyle name="Normal 175 5 4 7" xfId="26884" xr:uid="{9DEB0A9A-BFAD-400C-AA64-48A43CE18B37}"/>
    <cellStyle name="Normal 175 5 5" xfId="4009" xr:uid="{7F043449-D8A2-4FAC-A814-1B2075E4515F}"/>
    <cellStyle name="Normal 175 5 5 2" xfId="4010" xr:uid="{0B8D4239-1879-4C2D-8E83-E1118E514DAF}"/>
    <cellStyle name="Normal 175 5 5 2 2" xfId="4011" xr:uid="{EA40C10A-486C-4213-B628-24F14A5E8201}"/>
    <cellStyle name="Normal 175 5 5 2 2 2" xfId="4012" xr:uid="{A4773464-8B22-43F3-A51B-B0C96D2791E5}"/>
    <cellStyle name="Normal 175 5 5 2 2 2 2" xfId="21719" xr:uid="{D7F0B583-9ABD-470A-9378-D3309E152353}"/>
    <cellStyle name="Normal 175 5 5 2 2 2 2 2" xfId="32068" xr:uid="{DBDB63C1-C5A2-4B31-8F77-24E13EE0C8EB}"/>
    <cellStyle name="Normal 175 5 5 2 2 2 3" xfId="26899" xr:uid="{DCB6AC8B-005E-49B7-AC96-7B094BC5E28E}"/>
    <cellStyle name="Normal 175 5 5 2 2 3" xfId="4013" xr:uid="{9F81D257-0DE9-49FD-9C99-1219502C38B9}"/>
    <cellStyle name="Normal 175 5 5 2 2 3 2" xfId="21720" xr:uid="{2C9B94F8-EC3F-4D81-8D6F-A0ECC83B54A8}"/>
    <cellStyle name="Normal 175 5 5 2 2 3 2 2" xfId="32069" xr:uid="{BD7F5743-0C38-43C5-971C-CBE2777862F3}"/>
    <cellStyle name="Normal 175 5 5 2 2 3 3" xfId="26900" xr:uid="{24E6E80A-7872-478D-88C0-E35EF8878D13}"/>
    <cellStyle name="Normal 175 5 5 2 2 4" xfId="21718" xr:uid="{65330220-390C-4271-B216-AAB5DF335BE6}"/>
    <cellStyle name="Normal 175 5 5 2 2 4 2" xfId="32067" xr:uid="{D9B2C04B-0FAA-4DBC-A86A-190AA20ADC36}"/>
    <cellStyle name="Normal 175 5 5 2 2 5" xfId="26898" xr:uid="{A7DD1C1F-7972-4775-89BA-2B48B6D9CA38}"/>
    <cellStyle name="Normal 175 5 5 2 3" xfId="4014" xr:uid="{60C6857F-2587-48B1-8E8A-C12835EE6755}"/>
    <cellStyle name="Normal 175 5 5 2 3 2" xfId="21721" xr:uid="{D26933A6-F728-4EB1-BA19-F2F335766BFE}"/>
    <cellStyle name="Normal 175 5 5 2 3 2 2" xfId="32070" xr:uid="{7DAC8DA2-40CF-4882-9EE4-3D374D5F4DDA}"/>
    <cellStyle name="Normal 175 5 5 2 3 3" xfId="26901" xr:uid="{45493A8E-9B6C-4529-8A78-62B55F66AD31}"/>
    <cellStyle name="Normal 175 5 5 2 4" xfId="4015" xr:uid="{8A96128C-43D1-4A86-AD69-A9F0E8DD7E77}"/>
    <cellStyle name="Normal 175 5 5 2 4 2" xfId="21722" xr:uid="{2B97065A-317D-4218-B580-AB7448C188E6}"/>
    <cellStyle name="Normal 175 5 5 2 4 2 2" xfId="32071" xr:uid="{E4999999-DC0A-4D40-BCD4-CE6A0E14F05B}"/>
    <cellStyle name="Normal 175 5 5 2 4 3" xfId="26902" xr:uid="{31102D87-3B7F-40C7-AFA3-07AF30A417D6}"/>
    <cellStyle name="Normal 175 5 5 2 5" xfId="21717" xr:uid="{CC371D56-BDC4-4168-9F11-4F54178AB7FF}"/>
    <cellStyle name="Normal 175 5 5 2 5 2" xfId="32066" xr:uid="{3B112FF6-81A8-4082-9BEB-B190ACE62C17}"/>
    <cellStyle name="Normal 175 5 5 2 6" xfId="26897" xr:uid="{4B0D785D-203D-41AF-A11C-6406262EC22F}"/>
    <cellStyle name="Normal 175 5 5 3" xfId="4016" xr:uid="{7F4E4D10-BA36-4B0C-A24F-7B91BDC5DA78}"/>
    <cellStyle name="Normal 175 5 5 3 2" xfId="4017" xr:uid="{3856B6BC-3D4F-41F6-848C-34424C5D6A7C}"/>
    <cellStyle name="Normal 175 5 5 3 2 2" xfId="21724" xr:uid="{9AFFC683-094F-48E0-9E7D-4DEF833A3976}"/>
    <cellStyle name="Normal 175 5 5 3 2 2 2" xfId="32073" xr:uid="{5A2A5410-348E-466B-8922-FB7EF6BF97AF}"/>
    <cellStyle name="Normal 175 5 5 3 2 3" xfId="26904" xr:uid="{BB69857D-B26F-4F8D-B6A4-0DA97B1B92EF}"/>
    <cellStyle name="Normal 175 5 5 3 3" xfId="4018" xr:uid="{44FBCB83-BA5C-452A-9F20-4CC692F4ACED}"/>
    <cellStyle name="Normal 175 5 5 3 3 2" xfId="21725" xr:uid="{A9828D22-05C3-45F0-A54F-1FFB59475089}"/>
    <cellStyle name="Normal 175 5 5 3 3 2 2" xfId="32074" xr:uid="{69D75291-F04E-4EB1-A1AE-DA9BBE9CCC60}"/>
    <cellStyle name="Normal 175 5 5 3 3 3" xfId="26905" xr:uid="{7D51936B-E46D-4297-BA8C-B26F132F9B4E}"/>
    <cellStyle name="Normal 175 5 5 3 4" xfId="21723" xr:uid="{D52D8264-511B-43D5-AD1E-55450BEBF25C}"/>
    <cellStyle name="Normal 175 5 5 3 4 2" xfId="32072" xr:uid="{0FF8D1D1-DEBA-46A9-A69D-77758806B898}"/>
    <cellStyle name="Normal 175 5 5 3 5" xfId="26903" xr:uid="{F70B8D6A-F498-4E78-B933-C5CAE1CF5E53}"/>
    <cellStyle name="Normal 175 5 5 4" xfId="4019" xr:uid="{98753E2F-E707-44E9-8C29-CC6F88686DDA}"/>
    <cellStyle name="Normal 175 5 5 4 2" xfId="21726" xr:uid="{7731FA40-C79B-479F-88B9-E9969025FF53}"/>
    <cellStyle name="Normal 175 5 5 4 2 2" xfId="32075" xr:uid="{9DFF155C-44BB-4778-AF52-061805ABC9F1}"/>
    <cellStyle name="Normal 175 5 5 4 3" xfId="26906" xr:uid="{C2A35949-9028-4DBC-9511-124D04CF231C}"/>
    <cellStyle name="Normal 175 5 5 5" xfId="4020" xr:uid="{73EC1625-168E-445C-BE8A-D9F8E1A2BFC8}"/>
    <cellStyle name="Normal 175 5 5 5 2" xfId="21727" xr:uid="{65F80B11-AB6E-4405-B094-ECF5DC1D9E9F}"/>
    <cellStyle name="Normal 175 5 5 5 2 2" xfId="32076" xr:uid="{D1F5403B-9D16-4909-BDE7-077F25371D10}"/>
    <cellStyle name="Normal 175 5 5 5 3" xfId="26907" xr:uid="{7F323921-36F5-480F-8C75-EC030680C6C7}"/>
    <cellStyle name="Normal 175 5 5 6" xfId="21716" xr:uid="{26BC02E0-4D8B-427D-BF84-6278264174B7}"/>
    <cellStyle name="Normal 175 5 5 6 2" xfId="32065" xr:uid="{72491B3A-27E3-47EB-B376-54A661A11457}"/>
    <cellStyle name="Normal 175 5 5 7" xfId="26896" xr:uid="{B060328C-D049-4F0F-8E66-837B96813A35}"/>
    <cellStyle name="Normal 175 5 6" xfId="4021" xr:uid="{F9AC2B98-4F43-426E-9DE3-BC7B7E129B89}"/>
    <cellStyle name="Normal 175 5 6 2" xfId="4022" xr:uid="{80129D73-2295-4F50-A11D-7A0DE87A4065}"/>
    <cellStyle name="Normal 175 5 6 2 2" xfId="4023" xr:uid="{5151E92E-F68F-44DF-9016-843456D43E38}"/>
    <cellStyle name="Normal 175 5 6 2 2 2" xfId="4024" xr:uid="{08016500-4355-4DC2-B937-4BB6E70BE2DF}"/>
    <cellStyle name="Normal 175 5 6 2 2 2 2" xfId="21731" xr:uid="{D7FB540A-F61A-4613-8069-443DF0D19196}"/>
    <cellStyle name="Normal 175 5 6 2 2 2 2 2" xfId="32080" xr:uid="{5E7724A4-E318-4ED4-872B-48BD936DA5B3}"/>
    <cellStyle name="Normal 175 5 6 2 2 2 3" xfId="26911" xr:uid="{A79A18E8-84BB-40BB-9A83-C50E40716154}"/>
    <cellStyle name="Normal 175 5 6 2 2 3" xfId="4025" xr:uid="{32F73DEF-F5EF-4A4B-A838-4B9AF0C4D0CD}"/>
    <cellStyle name="Normal 175 5 6 2 2 3 2" xfId="21732" xr:uid="{3CF46D20-5798-44FD-BF70-A233F8295830}"/>
    <cellStyle name="Normal 175 5 6 2 2 3 2 2" xfId="32081" xr:uid="{EE305E40-1372-436E-8D6E-369BBFE9ED4C}"/>
    <cellStyle name="Normal 175 5 6 2 2 3 3" xfId="26912" xr:uid="{3742855E-D036-4E73-83C2-994E0EA7F99C}"/>
    <cellStyle name="Normal 175 5 6 2 2 4" xfId="21730" xr:uid="{00536560-8F2C-430F-8ABE-8F32A0B72F20}"/>
    <cellStyle name="Normal 175 5 6 2 2 4 2" xfId="32079" xr:uid="{F0988D93-C4F5-4DF4-9C77-D6E80096D1CA}"/>
    <cellStyle name="Normal 175 5 6 2 2 5" xfId="26910" xr:uid="{3E61B4E2-F227-4FA7-9AF7-D8369CACF79F}"/>
    <cellStyle name="Normal 175 5 6 2 3" xfId="4026" xr:uid="{57A95D96-8AFD-403B-A92B-3269F03FFF9E}"/>
    <cellStyle name="Normal 175 5 6 2 3 2" xfId="21733" xr:uid="{87E66087-4782-483D-962D-A5D3AA8352B1}"/>
    <cellStyle name="Normal 175 5 6 2 3 2 2" xfId="32082" xr:uid="{65497D4F-A999-4E5A-860A-4B9C57634BA3}"/>
    <cellStyle name="Normal 175 5 6 2 3 3" xfId="26913" xr:uid="{9672F5B7-BE2A-4A3D-B1B7-47454B819243}"/>
    <cellStyle name="Normal 175 5 6 2 4" xfId="4027" xr:uid="{E321202C-6AA4-44DE-A172-2CE03FC806E6}"/>
    <cellStyle name="Normal 175 5 6 2 4 2" xfId="21734" xr:uid="{258BA167-06F3-4953-92EF-86F6B8F6B1D5}"/>
    <cellStyle name="Normal 175 5 6 2 4 2 2" xfId="32083" xr:uid="{29FC6491-F913-4020-98E6-1D93A9E9B743}"/>
    <cellStyle name="Normal 175 5 6 2 4 3" xfId="26914" xr:uid="{B75E7E79-3217-47EA-8F70-4B21581F4977}"/>
    <cellStyle name="Normal 175 5 6 2 5" xfId="21729" xr:uid="{898D4968-1115-45D7-89B7-27D48ECE9457}"/>
    <cellStyle name="Normal 175 5 6 2 5 2" xfId="32078" xr:uid="{39F5ABBF-A0E8-4B4B-8E73-1B31C9955552}"/>
    <cellStyle name="Normal 175 5 6 2 6" xfId="26909" xr:uid="{2A123030-B5CA-492D-A45A-B3313A2066E7}"/>
    <cellStyle name="Normal 175 5 6 3" xfId="4028" xr:uid="{91FFED43-A568-46EC-ACAF-0A8B3D7558EB}"/>
    <cellStyle name="Normal 175 5 6 3 2" xfId="4029" xr:uid="{CD8A3CDE-CB1F-4993-9FBA-B129EA4A39A1}"/>
    <cellStyle name="Normal 175 5 6 3 2 2" xfId="21736" xr:uid="{7EDA2D13-50D6-4C32-B665-B3D3E111EDC5}"/>
    <cellStyle name="Normal 175 5 6 3 2 2 2" xfId="32085" xr:uid="{5953C250-66B0-47E0-8851-B5D3668D9ABD}"/>
    <cellStyle name="Normal 175 5 6 3 2 3" xfId="26916" xr:uid="{2641E5A8-E0FE-46C1-BA8D-2DA80485328B}"/>
    <cellStyle name="Normal 175 5 6 3 3" xfId="4030" xr:uid="{AC7BF789-2D48-4DDD-9E12-149E45777F00}"/>
    <cellStyle name="Normal 175 5 6 3 3 2" xfId="21737" xr:uid="{0ABE591A-1BF8-40DA-B671-C7787FBB686E}"/>
    <cellStyle name="Normal 175 5 6 3 3 2 2" xfId="32086" xr:uid="{C873AEFD-A4BD-46B4-BAA6-F2A36FDAB460}"/>
    <cellStyle name="Normal 175 5 6 3 3 3" xfId="26917" xr:uid="{36B74002-EC83-4103-AC78-9332B2997068}"/>
    <cellStyle name="Normal 175 5 6 3 4" xfId="21735" xr:uid="{3329B113-2C01-4070-BE59-7B3891CAA9AD}"/>
    <cellStyle name="Normal 175 5 6 3 4 2" xfId="32084" xr:uid="{CDBDD9A8-3843-4EBF-839A-D2DF56ACA855}"/>
    <cellStyle name="Normal 175 5 6 3 5" xfId="26915" xr:uid="{271C565B-C85B-4192-814E-E611B2512D96}"/>
    <cellStyle name="Normal 175 5 6 4" xfId="4031" xr:uid="{08FBD48B-71F2-4D33-990F-FB39C70A9E31}"/>
    <cellStyle name="Normal 175 5 6 4 2" xfId="21738" xr:uid="{E1E9806A-6FF0-4DC5-BF6C-37A4B1A99CD8}"/>
    <cellStyle name="Normal 175 5 6 4 2 2" xfId="32087" xr:uid="{F340EB4A-D2D0-4ED8-AFE0-CE327D0715A3}"/>
    <cellStyle name="Normal 175 5 6 4 3" xfId="26918" xr:uid="{B2D0C1DC-C3CD-42A7-A3F8-6252AF6DC6E6}"/>
    <cellStyle name="Normal 175 5 6 5" xfId="4032" xr:uid="{49AFC398-36C2-4850-982A-783DB79DA895}"/>
    <cellStyle name="Normal 175 5 6 5 2" xfId="21739" xr:uid="{ECFBB26E-6AA2-44C0-8DB5-B7632C4302AA}"/>
    <cellStyle name="Normal 175 5 6 5 2 2" xfId="32088" xr:uid="{63D71F06-0637-4F0A-9CF0-34CA0F5C80A4}"/>
    <cellStyle name="Normal 175 5 6 5 3" xfId="26919" xr:uid="{33A305D0-C4F5-447A-B959-FBD2CBE30C5D}"/>
    <cellStyle name="Normal 175 5 6 6" xfId="21728" xr:uid="{79778AAF-2F12-4177-A837-54A5F21E69E6}"/>
    <cellStyle name="Normal 175 5 6 6 2" xfId="32077" xr:uid="{389B2E2B-669A-484F-AD43-BCFA91C03AE5}"/>
    <cellStyle name="Normal 175 5 6 7" xfId="26908" xr:uid="{AFD6121A-B31B-404C-B65E-C8023637F300}"/>
    <cellStyle name="Normal 175 5 7" xfId="4033" xr:uid="{868CE7E1-2035-4FA2-8E93-3B470FA4BA14}"/>
    <cellStyle name="Normal 175 5 7 2" xfId="4034" xr:uid="{E7AC565A-CDAC-4376-B167-BA800B40D7F4}"/>
    <cellStyle name="Normal 175 5 7 2 2" xfId="4035" xr:uid="{715AC879-8912-4C54-9EEA-168124A2251A}"/>
    <cellStyle name="Normal 175 5 7 2 2 2" xfId="4036" xr:uid="{EA6CC515-433A-4703-B412-2EF3F0FAD18A}"/>
    <cellStyle name="Normal 175 5 7 2 2 2 2" xfId="21743" xr:uid="{1FD2F2B9-E548-4C23-86BD-DCB446A87589}"/>
    <cellStyle name="Normal 175 5 7 2 2 2 2 2" xfId="32092" xr:uid="{F99896C1-78A8-4239-920C-6E37F09EF273}"/>
    <cellStyle name="Normal 175 5 7 2 2 2 3" xfId="26923" xr:uid="{6C037ECF-3D60-441D-AC9D-49A92D4AA838}"/>
    <cellStyle name="Normal 175 5 7 2 2 3" xfId="4037" xr:uid="{6A9B0CC3-2D0D-4007-91D9-BAA759B2D0BC}"/>
    <cellStyle name="Normal 175 5 7 2 2 3 2" xfId="21744" xr:uid="{D4D5613A-3B24-4CF4-8EEF-A2676CAB6ABC}"/>
    <cellStyle name="Normal 175 5 7 2 2 3 2 2" xfId="32093" xr:uid="{B930C18F-E5CB-476C-AA31-7ACB6CCC63B1}"/>
    <cellStyle name="Normal 175 5 7 2 2 3 3" xfId="26924" xr:uid="{70BAD11A-99E5-4058-8B97-EFD3A0CFD283}"/>
    <cellStyle name="Normal 175 5 7 2 2 4" xfId="21742" xr:uid="{4A845294-3F7E-4C2C-8459-8D06A594B9E9}"/>
    <cellStyle name="Normal 175 5 7 2 2 4 2" xfId="32091" xr:uid="{CAE8EA05-F0A1-4BD2-837C-DC970A46A59E}"/>
    <cellStyle name="Normal 175 5 7 2 2 5" xfId="26922" xr:uid="{C87A277A-D121-41BA-9A29-BD60D4502DDF}"/>
    <cellStyle name="Normal 175 5 7 2 3" xfId="4038" xr:uid="{D82B0E85-9EE3-4B02-9039-2F86C297D58E}"/>
    <cellStyle name="Normal 175 5 7 2 3 2" xfId="21745" xr:uid="{674B8EC8-434C-4553-BCA9-59CCE38F3231}"/>
    <cellStyle name="Normal 175 5 7 2 3 2 2" xfId="32094" xr:uid="{D6B247C8-1B3E-4CA9-AF2C-C85C4730FAF2}"/>
    <cellStyle name="Normal 175 5 7 2 3 3" xfId="26925" xr:uid="{2AF57B6A-DD38-43E6-8710-DA75B7102603}"/>
    <cellStyle name="Normal 175 5 7 2 4" xfId="4039" xr:uid="{30F1827E-1B36-4DEC-BDE0-A3BC3D52B91D}"/>
    <cellStyle name="Normal 175 5 7 2 4 2" xfId="21746" xr:uid="{B60C778A-D942-444A-91C9-42404ECB9533}"/>
    <cellStyle name="Normal 175 5 7 2 4 2 2" xfId="32095" xr:uid="{1130FD49-D212-4928-BAB9-65F36DE42E70}"/>
    <cellStyle name="Normal 175 5 7 2 4 3" xfId="26926" xr:uid="{23EDC696-F6DA-452D-BBBC-FED52B5C421C}"/>
    <cellStyle name="Normal 175 5 7 2 5" xfId="21741" xr:uid="{A7A2D528-74FA-4472-AA1C-3218C8F8D1BD}"/>
    <cellStyle name="Normal 175 5 7 2 5 2" xfId="32090" xr:uid="{9CA0EAB8-8EF5-4A10-BA59-BB70ACFE3C8F}"/>
    <cellStyle name="Normal 175 5 7 2 6" xfId="26921" xr:uid="{19AA7983-B84F-4C6D-B67B-D2E7DA735A92}"/>
    <cellStyle name="Normal 175 5 7 3" xfId="4040" xr:uid="{C6D826D7-9F25-45BF-9BC9-2CB8AF91EA0E}"/>
    <cellStyle name="Normal 175 5 7 3 2" xfId="4041" xr:uid="{263FD701-13B8-4A69-AA52-4D50357A0348}"/>
    <cellStyle name="Normal 175 5 7 3 2 2" xfId="21748" xr:uid="{61FB8DF8-D0DD-45D2-A6F7-6C2A2707C81F}"/>
    <cellStyle name="Normal 175 5 7 3 2 2 2" xfId="32097" xr:uid="{6C827E8D-A92B-47CB-B6D2-EE179BDCDF57}"/>
    <cellStyle name="Normal 175 5 7 3 2 3" xfId="26928" xr:uid="{4F45FA6F-C6C4-4A34-8C0C-B4BF8BB521FA}"/>
    <cellStyle name="Normal 175 5 7 3 3" xfId="4042" xr:uid="{8C4B3758-89B2-4F35-BB85-53CD60936A6A}"/>
    <cellStyle name="Normal 175 5 7 3 3 2" xfId="21749" xr:uid="{27463BF2-860F-4689-964C-DC4A2179365F}"/>
    <cellStyle name="Normal 175 5 7 3 3 2 2" xfId="32098" xr:uid="{5D423652-1F57-440A-B8AB-41AE3A3BF988}"/>
    <cellStyle name="Normal 175 5 7 3 3 3" xfId="26929" xr:uid="{85D3E408-7D5A-4FFE-9AB5-ABD1B05752FD}"/>
    <cellStyle name="Normal 175 5 7 3 4" xfId="21747" xr:uid="{F9608058-81F9-4E26-9B8F-E1D872C5F3C4}"/>
    <cellStyle name="Normal 175 5 7 3 4 2" xfId="32096" xr:uid="{01542B39-C911-4764-858B-9C51F9F76B15}"/>
    <cellStyle name="Normal 175 5 7 3 5" xfId="26927" xr:uid="{DF8ED5CB-B8E4-41B4-902A-C6627C5048A4}"/>
    <cellStyle name="Normal 175 5 7 4" xfId="4043" xr:uid="{1ED7DEDF-9F5D-4E7B-84FB-29D922808EF6}"/>
    <cellStyle name="Normal 175 5 7 4 2" xfId="21750" xr:uid="{963CCBE0-7A41-4504-93AB-F70B2AD8D343}"/>
    <cellStyle name="Normal 175 5 7 4 2 2" xfId="32099" xr:uid="{1E566FDE-934D-4D46-BA47-4C72A7E95EF2}"/>
    <cellStyle name="Normal 175 5 7 4 3" xfId="26930" xr:uid="{9D188832-8832-490F-8D2F-D89ED8D89A3D}"/>
    <cellStyle name="Normal 175 5 7 5" xfId="4044" xr:uid="{2FEA41D1-CCB7-4368-B753-F60DAB42FF60}"/>
    <cellStyle name="Normal 175 5 7 5 2" xfId="21751" xr:uid="{2544F5C2-C099-42E4-BBE3-B3E0D49D23C0}"/>
    <cellStyle name="Normal 175 5 7 5 2 2" xfId="32100" xr:uid="{009C7FDE-E638-40C7-A155-DA5361AE44DE}"/>
    <cellStyle name="Normal 175 5 7 5 3" xfId="26931" xr:uid="{1F10F38E-8D1E-4624-9D0A-2501E42E52F9}"/>
    <cellStyle name="Normal 175 5 7 6" xfId="21740" xr:uid="{D9E43BE7-078C-48BB-98BB-D07EB5E0F747}"/>
    <cellStyle name="Normal 175 5 7 6 2" xfId="32089" xr:uid="{80E4F6FC-F081-4FAF-ACCB-C18E72F3313F}"/>
    <cellStyle name="Normal 175 5 7 7" xfId="26920" xr:uid="{260EFC08-EBF9-4F4E-8BD2-DEDBE7776D00}"/>
    <cellStyle name="Normal 175 5 8" xfId="4045" xr:uid="{C267F8F4-952F-46AE-82B4-F2BC55D034FF}"/>
    <cellStyle name="Normal 175 5 8 2" xfId="4046" xr:uid="{1C1802BC-C7D5-47DA-8E6E-0838288BC638}"/>
    <cellStyle name="Normal 175 5 8 2 2" xfId="4047" xr:uid="{8B651B74-E62F-41FF-9EAE-2DBFA8CAD760}"/>
    <cellStyle name="Normal 175 5 8 2 2 2" xfId="4048" xr:uid="{81F722C0-2DD1-493D-922C-6171EF534E0F}"/>
    <cellStyle name="Normal 175 5 8 2 2 2 2" xfId="21755" xr:uid="{8CD6688C-1BD6-4927-B4BD-755E24B1AFB7}"/>
    <cellStyle name="Normal 175 5 8 2 2 2 2 2" xfId="32104" xr:uid="{3ADBF46B-2C49-4577-9126-31F4D8AEAE3C}"/>
    <cellStyle name="Normal 175 5 8 2 2 2 3" xfId="26935" xr:uid="{9D0A6320-1B87-4669-A51F-9574ECFA316A}"/>
    <cellStyle name="Normal 175 5 8 2 2 3" xfId="4049" xr:uid="{E5AA4574-44FD-476C-BF17-4BE00597DEB8}"/>
    <cellStyle name="Normal 175 5 8 2 2 3 2" xfId="21756" xr:uid="{CC6234DE-9428-4FA9-B1E8-10B02278B83B}"/>
    <cellStyle name="Normal 175 5 8 2 2 3 2 2" xfId="32105" xr:uid="{C9934C11-F708-45BF-BFC0-8EE27587B42C}"/>
    <cellStyle name="Normal 175 5 8 2 2 3 3" xfId="26936" xr:uid="{3FBF36EE-8EE4-4165-8EF5-F86DCFCE5F4B}"/>
    <cellStyle name="Normal 175 5 8 2 2 4" xfId="21754" xr:uid="{FEAC82C1-ED28-4048-AC22-D22BAF6EC6DE}"/>
    <cellStyle name="Normal 175 5 8 2 2 4 2" xfId="32103" xr:uid="{51194FB5-38D9-4BBD-B56B-D85D70CE0914}"/>
    <cellStyle name="Normal 175 5 8 2 2 5" xfId="26934" xr:uid="{576E2C8B-24D6-4E1A-AE3C-81583B963E05}"/>
    <cellStyle name="Normal 175 5 8 2 3" xfId="4050" xr:uid="{7DA698F9-68FC-45AA-A6F3-98F8AB873FE3}"/>
    <cellStyle name="Normal 175 5 8 2 3 2" xfId="21757" xr:uid="{328E2279-AFBC-4269-912D-D32F7A147B38}"/>
    <cellStyle name="Normal 175 5 8 2 3 2 2" xfId="32106" xr:uid="{86CDC6A7-3532-41B3-A810-72817F8DE13A}"/>
    <cellStyle name="Normal 175 5 8 2 3 3" xfId="26937" xr:uid="{E157D23F-47DA-41C9-9781-D43BB783A1FE}"/>
    <cellStyle name="Normal 175 5 8 2 4" xfId="4051" xr:uid="{BACCFCA7-6B54-4F61-AB59-3886FDB93C4B}"/>
    <cellStyle name="Normal 175 5 8 2 4 2" xfId="21758" xr:uid="{725F57E3-ADB0-4258-9CAA-6A901ACDC04D}"/>
    <cellStyle name="Normal 175 5 8 2 4 2 2" xfId="32107" xr:uid="{1709AD3D-8734-437C-971E-53B53FADDDA1}"/>
    <cellStyle name="Normal 175 5 8 2 4 3" xfId="26938" xr:uid="{398605A6-70CF-42D9-B08E-D8ABA895375F}"/>
    <cellStyle name="Normal 175 5 8 2 5" xfId="21753" xr:uid="{8C935558-D7D6-44B4-B045-C3F7CF0A5369}"/>
    <cellStyle name="Normal 175 5 8 2 5 2" xfId="32102" xr:uid="{EB29C617-8909-4A78-A3C3-572F654832D5}"/>
    <cellStyle name="Normal 175 5 8 2 6" xfId="26933" xr:uid="{1C3AFDD8-3DE3-4862-B14E-D7DDAF7DF04C}"/>
    <cellStyle name="Normal 175 5 8 3" xfId="4052" xr:uid="{07735E89-542B-4C2D-B883-05CEADEE9D06}"/>
    <cellStyle name="Normal 175 5 8 3 2" xfId="4053" xr:uid="{D70D8A74-E450-4279-AB01-872C0A4A2D09}"/>
    <cellStyle name="Normal 175 5 8 3 2 2" xfId="21760" xr:uid="{776057A6-9089-4CA3-8F5E-BBAE336524C0}"/>
    <cellStyle name="Normal 175 5 8 3 2 2 2" xfId="32109" xr:uid="{C34635F1-F44C-4C7C-A042-597EEC93F4AA}"/>
    <cellStyle name="Normal 175 5 8 3 2 3" xfId="26940" xr:uid="{C9173E55-65A9-4EAC-9958-8E854BC4FC7A}"/>
    <cellStyle name="Normal 175 5 8 3 3" xfId="4054" xr:uid="{6F34C7E3-C42C-4825-9DE5-BC4B87BAF96A}"/>
    <cellStyle name="Normal 175 5 8 3 3 2" xfId="21761" xr:uid="{F55ABE60-2FE7-483E-BC86-10A85249D7DA}"/>
    <cellStyle name="Normal 175 5 8 3 3 2 2" xfId="32110" xr:uid="{70970D36-0712-48F5-9829-0D39CC021CF8}"/>
    <cellStyle name="Normal 175 5 8 3 3 3" xfId="26941" xr:uid="{48B5EFF4-C70D-47B8-965C-AC01D23442AE}"/>
    <cellStyle name="Normal 175 5 8 3 4" xfId="21759" xr:uid="{BFB38395-74E0-4E1A-957B-3C95638F2AF7}"/>
    <cellStyle name="Normal 175 5 8 3 4 2" xfId="32108" xr:uid="{D967BAA1-28D8-4AA8-A7B8-F87277AA6A1F}"/>
    <cellStyle name="Normal 175 5 8 3 5" xfId="26939" xr:uid="{D08FAE90-532C-4962-B93A-36752BBC205D}"/>
    <cellStyle name="Normal 175 5 8 4" xfId="4055" xr:uid="{DCA98B62-1A5B-49F8-BD45-AB2BA22E7C0E}"/>
    <cellStyle name="Normal 175 5 8 4 2" xfId="21762" xr:uid="{A2BEE657-6118-4C7A-AC57-8A62A1F01AB3}"/>
    <cellStyle name="Normal 175 5 8 4 2 2" xfId="32111" xr:uid="{C91D5480-851E-48B6-81E9-C76FABDB6691}"/>
    <cellStyle name="Normal 175 5 8 4 3" xfId="26942" xr:uid="{A7D1DBE3-45C2-4036-AAD0-B113C504FB30}"/>
    <cellStyle name="Normal 175 5 8 5" xfId="4056" xr:uid="{96A2D20F-2C60-454A-B727-15C8BE3E72B9}"/>
    <cellStyle name="Normal 175 5 8 5 2" xfId="21763" xr:uid="{05430ACF-7014-438F-871A-454606C608DF}"/>
    <cellStyle name="Normal 175 5 8 5 2 2" xfId="32112" xr:uid="{22AEDCCC-F38C-4B3D-B527-A5A339F11B35}"/>
    <cellStyle name="Normal 175 5 8 5 3" xfId="26943" xr:uid="{EA17AEAD-3107-44BD-9928-4097DC2EF0EB}"/>
    <cellStyle name="Normal 175 5 8 6" xfId="21752" xr:uid="{42976A36-A01E-407A-94B0-E8CD689D8DAB}"/>
    <cellStyle name="Normal 175 5 8 6 2" xfId="32101" xr:uid="{EBE83691-EEA2-4C6D-8ACA-FD3B877F2C94}"/>
    <cellStyle name="Normal 175 5 8 7" xfId="26932" xr:uid="{3DBD4854-A963-4AFD-9F83-B4B4FC46C0CE}"/>
    <cellStyle name="Normal 175 5 9" xfId="4057" xr:uid="{7EDD6E6F-1208-417A-9AD5-F818464C172D}"/>
    <cellStyle name="Normal 175 5 9 2" xfId="4058" xr:uid="{F26CDE19-09FC-4AF0-BE8F-E0D9024560FD}"/>
    <cellStyle name="Normal 175 5 9 2 2" xfId="4059" xr:uid="{7B2A5A1B-BC03-483F-BC18-070D25133E0C}"/>
    <cellStyle name="Normal 175 5 9 2 2 2" xfId="4060" xr:uid="{ED99EF76-C853-41AB-A3AE-7E5A47D71D26}"/>
    <cellStyle name="Normal 175 5 9 2 2 2 2" xfId="21767" xr:uid="{4B82E9A2-85AF-49EC-8130-FF5EDEE1BB5B}"/>
    <cellStyle name="Normal 175 5 9 2 2 2 2 2" xfId="32116" xr:uid="{C18C2E92-23BD-4A20-A629-8C95961AC4FE}"/>
    <cellStyle name="Normal 175 5 9 2 2 2 3" xfId="26947" xr:uid="{970EB2A6-BA13-4773-A4D4-1DE7B66DBBF6}"/>
    <cellStyle name="Normal 175 5 9 2 2 3" xfId="4061" xr:uid="{4A42C505-0A44-49EF-8555-313FDA3ADFF0}"/>
    <cellStyle name="Normal 175 5 9 2 2 3 2" xfId="21768" xr:uid="{CC0D2CC4-DD0D-4DCC-9ECF-4168026FF5AF}"/>
    <cellStyle name="Normal 175 5 9 2 2 3 2 2" xfId="32117" xr:uid="{5EC3E1FC-DB35-4F1D-BE71-4D2BBC35E1FD}"/>
    <cellStyle name="Normal 175 5 9 2 2 3 3" xfId="26948" xr:uid="{7FD80FBB-5137-42B1-AF06-0316C43E10B6}"/>
    <cellStyle name="Normal 175 5 9 2 2 4" xfId="21766" xr:uid="{1B600EFE-D811-459B-8E01-8F8BBC6DCE34}"/>
    <cellStyle name="Normal 175 5 9 2 2 4 2" xfId="32115" xr:uid="{68A24218-7B85-484F-A8C7-D977E92C8738}"/>
    <cellStyle name="Normal 175 5 9 2 2 5" xfId="26946" xr:uid="{D689AF96-8AA2-408E-97F8-66C6684A7908}"/>
    <cellStyle name="Normal 175 5 9 2 3" xfId="4062" xr:uid="{37C9F582-E2FD-403D-9312-624A6F5A7BB0}"/>
    <cellStyle name="Normal 175 5 9 2 3 2" xfId="21769" xr:uid="{8E5F8935-0CA6-478D-8129-14B9B7D59FFF}"/>
    <cellStyle name="Normal 175 5 9 2 3 2 2" xfId="32118" xr:uid="{026CFF49-CA1A-403B-9F7A-2DB4B242482B}"/>
    <cellStyle name="Normal 175 5 9 2 3 3" xfId="26949" xr:uid="{83843DBC-2B9E-4A7B-9504-7A8ECED8EE87}"/>
    <cellStyle name="Normal 175 5 9 2 4" xfId="4063" xr:uid="{A98BBF62-7754-4F94-8674-50018DA63EDC}"/>
    <cellStyle name="Normal 175 5 9 2 4 2" xfId="21770" xr:uid="{3D2948C8-6DAC-4458-B77E-BF2BD0A69595}"/>
    <cellStyle name="Normal 175 5 9 2 4 2 2" xfId="32119" xr:uid="{448E8E85-042D-4941-A1DD-02EFF46A797B}"/>
    <cellStyle name="Normal 175 5 9 2 4 3" xfId="26950" xr:uid="{8B8AE75D-9F3C-4212-BB08-9F8946E97E18}"/>
    <cellStyle name="Normal 175 5 9 2 5" xfId="21765" xr:uid="{4679433B-C964-45AD-B5A7-BE2F2556CDF8}"/>
    <cellStyle name="Normal 175 5 9 2 5 2" xfId="32114" xr:uid="{4E5DBFEC-A661-4DA0-920E-73EFBFBA367D}"/>
    <cellStyle name="Normal 175 5 9 2 6" xfId="26945" xr:uid="{F657B77C-7C42-40BE-8CE2-37EA9894F0CF}"/>
    <cellStyle name="Normal 175 5 9 3" xfId="4064" xr:uid="{C9544C28-3295-4C92-B8E7-ADC77881F42A}"/>
    <cellStyle name="Normal 175 5 9 3 2" xfId="4065" xr:uid="{B58CF02C-2701-47D2-A54E-FCE8C1E1917A}"/>
    <cellStyle name="Normal 175 5 9 3 2 2" xfId="21772" xr:uid="{C4FD1FED-3A5F-49FF-9BAD-1CFCDCF863FE}"/>
    <cellStyle name="Normal 175 5 9 3 2 2 2" xfId="32121" xr:uid="{C084BE80-DD5F-410D-A604-3FC2D710FF1C}"/>
    <cellStyle name="Normal 175 5 9 3 2 3" xfId="26952" xr:uid="{F8F11640-7642-4C69-8691-40A3E8B182CB}"/>
    <cellStyle name="Normal 175 5 9 3 3" xfId="4066" xr:uid="{4EC6F997-C970-40E1-A944-F9446705F42D}"/>
    <cellStyle name="Normal 175 5 9 3 3 2" xfId="21773" xr:uid="{F0E7004D-912A-4760-BFF6-2C12514729BA}"/>
    <cellStyle name="Normal 175 5 9 3 3 2 2" xfId="32122" xr:uid="{E3B65C52-4992-438E-92C2-2EEBB0DA8B6F}"/>
    <cellStyle name="Normal 175 5 9 3 3 3" xfId="26953" xr:uid="{126C35E9-885E-4A52-A0D4-35F482E4312E}"/>
    <cellStyle name="Normal 175 5 9 3 4" xfId="21771" xr:uid="{C0130FFE-96A6-4386-B4C9-C940A7D4EE31}"/>
    <cellStyle name="Normal 175 5 9 3 4 2" xfId="32120" xr:uid="{4E47987F-2AFA-4750-9AFE-99249F2E8A92}"/>
    <cellStyle name="Normal 175 5 9 3 5" xfId="26951" xr:uid="{9A142594-4387-4DBE-AFEF-61CB89D3FB71}"/>
    <cellStyle name="Normal 175 5 9 4" xfId="4067" xr:uid="{C7800724-BC7F-419C-9E9C-E95C45184970}"/>
    <cellStyle name="Normal 175 5 9 4 2" xfId="21774" xr:uid="{E217FEEC-3545-4E6B-935E-D358C55A0DD2}"/>
    <cellStyle name="Normal 175 5 9 4 2 2" xfId="32123" xr:uid="{00E93C1A-F5CF-4C33-9C02-B89226A875C5}"/>
    <cellStyle name="Normal 175 5 9 4 3" xfId="26954" xr:uid="{673C8A69-6AE0-4886-AE9F-1085445C3B1F}"/>
    <cellStyle name="Normal 175 5 9 5" xfId="4068" xr:uid="{37AFAE51-6A59-4644-9E87-0C9A4FE20024}"/>
    <cellStyle name="Normal 175 5 9 5 2" xfId="21775" xr:uid="{DA959C72-F527-49C9-8426-A1FFC98D7296}"/>
    <cellStyle name="Normal 175 5 9 5 2 2" xfId="32124" xr:uid="{E0F86BEE-1539-4CFC-89F5-A7D4D06317F1}"/>
    <cellStyle name="Normal 175 5 9 5 3" xfId="26955" xr:uid="{2DD0C0F1-5D65-48B1-B1A3-61632530298E}"/>
    <cellStyle name="Normal 175 5 9 6" xfId="21764" xr:uid="{8B6FAAE6-FC59-4FB4-B987-4EE0885DF69E}"/>
    <cellStyle name="Normal 175 5 9 6 2" xfId="32113" xr:uid="{1405C554-EB4F-4088-AA2C-26EE3EDF8F53}"/>
    <cellStyle name="Normal 175 5 9 7" xfId="26944" xr:uid="{6A2B6B9C-05FA-4AC1-BD8E-F47C059F7F44}"/>
    <cellStyle name="Normal 175 6" xfId="4069" xr:uid="{5FF38B4B-4462-4F2E-A2F8-5A992ED5F5C4}"/>
    <cellStyle name="Normal 175 6 2" xfId="4070" xr:uid="{56BD7DB1-22ED-41C1-920F-19C9FE1A5A7C}"/>
    <cellStyle name="Normal 175 6 2 2" xfId="4071" xr:uid="{8D198F4C-E41A-4BE8-9490-3A57AE5F2B9D}"/>
    <cellStyle name="Normal 175 6 2 2 2" xfId="4072" xr:uid="{10959D12-E1D4-40E4-B428-A8F1692ADB61}"/>
    <cellStyle name="Normal 175 6 2 2 2 2" xfId="21779" xr:uid="{C90288C2-E162-46E2-B3BF-756DDB675C47}"/>
    <cellStyle name="Normal 175 6 2 2 2 2 2" xfId="32128" xr:uid="{E982455C-5FFF-46AB-975E-DECDEBE6097A}"/>
    <cellStyle name="Normal 175 6 2 2 2 3" xfId="26959" xr:uid="{ED56F7BB-4BCC-4BE5-AE57-1A702A1ABFE6}"/>
    <cellStyle name="Normal 175 6 2 2 3" xfId="4073" xr:uid="{DF2CB2BC-6E4A-45D0-A90A-D8629D7AAB49}"/>
    <cellStyle name="Normal 175 6 2 2 3 2" xfId="21780" xr:uid="{5E1CB008-7DBA-4B7E-80E0-95CE9D91C733}"/>
    <cellStyle name="Normal 175 6 2 2 3 2 2" xfId="32129" xr:uid="{DFEB0E71-2107-4F45-AD22-28B96757C732}"/>
    <cellStyle name="Normal 175 6 2 2 3 3" xfId="26960" xr:uid="{90AFFCB4-F704-4A59-8E8C-1146B124666E}"/>
    <cellStyle name="Normal 175 6 2 2 4" xfId="21778" xr:uid="{792AEA6E-4FE0-49AA-8B7B-6F272DAE98CB}"/>
    <cellStyle name="Normal 175 6 2 2 4 2" xfId="32127" xr:uid="{89DD666C-E492-4097-8149-0AE33AF8780B}"/>
    <cellStyle name="Normal 175 6 2 2 5" xfId="26958" xr:uid="{6C889E7A-31C1-4DEA-B89E-D956691E676B}"/>
    <cellStyle name="Normal 175 6 2 3" xfId="4074" xr:uid="{D7391881-31F0-42D9-B939-8CB8039139CE}"/>
    <cellStyle name="Normal 175 6 2 3 2" xfId="21781" xr:uid="{279AC4C8-CB06-4069-B70A-47786AC57B4A}"/>
    <cellStyle name="Normal 175 6 2 3 2 2" xfId="32130" xr:uid="{3079F34C-E8D2-43F1-8102-86B7B0BBA5EF}"/>
    <cellStyle name="Normal 175 6 2 3 3" xfId="26961" xr:uid="{540DDDBF-E31A-492F-8CF4-7BF6FBD2720E}"/>
    <cellStyle name="Normal 175 6 2 4" xfId="4075" xr:uid="{1623D468-7298-4C39-9176-B9D053E1EFB5}"/>
    <cellStyle name="Normal 175 6 2 4 2" xfId="21782" xr:uid="{E6B6BEA4-4A3E-419C-B279-6221D8BA9963}"/>
    <cellStyle name="Normal 175 6 2 4 2 2" xfId="32131" xr:uid="{31BFF1E7-9AD3-44A4-819F-C581A591CE4D}"/>
    <cellStyle name="Normal 175 6 2 4 3" xfId="26962" xr:uid="{866713B3-A4B0-4F39-81F1-5FE4AE8BCBE3}"/>
    <cellStyle name="Normal 175 6 2 5" xfId="21777" xr:uid="{0820874A-DAAC-4EB0-B7C7-437764E8DA70}"/>
    <cellStyle name="Normal 175 6 2 5 2" xfId="32126" xr:uid="{524EF419-64D0-4656-839F-9EB32F9AB3C4}"/>
    <cellStyle name="Normal 175 6 2 6" xfId="26957" xr:uid="{B147E89F-6217-4244-B267-7EA8083FD427}"/>
    <cellStyle name="Normal 175 6 3" xfId="4076" xr:uid="{0AA2B988-FA6D-4CF5-9E5A-C958E59CA7EC}"/>
    <cellStyle name="Normal 175 6 3 2" xfId="4077" xr:uid="{33A04890-699F-4999-B160-E8C4AE8E444E}"/>
    <cellStyle name="Normal 175 6 3 2 2" xfId="21784" xr:uid="{9459D3A7-A691-4C85-B406-A82D36B12E1A}"/>
    <cellStyle name="Normal 175 6 3 2 2 2" xfId="32133" xr:uid="{57FA510F-A271-43E4-A282-252A743767E7}"/>
    <cellStyle name="Normal 175 6 3 2 3" xfId="26964" xr:uid="{19A1320F-B97D-44B5-8C85-8F7EF2C65937}"/>
    <cellStyle name="Normal 175 6 3 3" xfId="4078" xr:uid="{54D60DC1-B153-4E3B-B229-EB8CEFE4A512}"/>
    <cellStyle name="Normal 175 6 3 3 2" xfId="21785" xr:uid="{AFDD0534-6D5A-4ACA-B775-5960B098C06E}"/>
    <cellStyle name="Normal 175 6 3 3 2 2" xfId="32134" xr:uid="{F03769FA-3B70-41CE-BAFB-095246073ADE}"/>
    <cellStyle name="Normal 175 6 3 3 3" xfId="26965" xr:uid="{E647821C-C1A7-43D2-AAFD-3DF6E942CCCA}"/>
    <cellStyle name="Normal 175 6 3 4" xfId="21783" xr:uid="{1167B09A-04C2-47C3-ADCA-9CD8A7227920}"/>
    <cellStyle name="Normal 175 6 3 4 2" xfId="32132" xr:uid="{D4A63251-F69A-48C3-ACD5-F4EB9E569C7A}"/>
    <cellStyle name="Normal 175 6 3 5" xfId="26963" xr:uid="{320ADDE0-75C4-49F5-92C3-CECC28E3E59E}"/>
    <cellStyle name="Normal 175 6 4" xfId="4079" xr:uid="{ADEB3E34-66DD-46E5-9ABF-9C9C28FDAC72}"/>
    <cellStyle name="Normal 175 6 4 2" xfId="21786" xr:uid="{9A894C52-8711-4818-9C33-C84E81215354}"/>
    <cellStyle name="Normal 175 6 4 2 2" xfId="32135" xr:uid="{D47A1E05-B80E-43EB-AD14-CC516DB88108}"/>
    <cellStyle name="Normal 175 6 4 3" xfId="26966" xr:uid="{6139584E-0A16-4868-B3B5-D29CF708F51B}"/>
    <cellStyle name="Normal 175 6 5" xfId="4080" xr:uid="{F470D853-8885-45FE-A77E-AB15E1D53892}"/>
    <cellStyle name="Normal 175 6 5 2" xfId="21787" xr:uid="{0FA510E6-D056-450A-9167-124F75AA5815}"/>
    <cellStyle name="Normal 175 6 5 2 2" xfId="32136" xr:uid="{A8F086D1-9883-45B4-AEB9-F1E229614860}"/>
    <cellStyle name="Normal 175 6 5 3" xfId="26967" xr:uid="{9E19755D-4630-4529-80B0-B6C28EAD4F02}"/>
    <cellStyle name="Normal 175 6 6" xfId="21776" xr:uid="{43E0207D-4F2D-48D0-9728-EA019CA7E87A}"/>
    <cellStyle name="Normal 175 6 6 2" xfId="32125" xr:uid="{68311BA0-E723-43DF-BBDA-9294F44746D1}"/>
    <cellStyle name="Normal 175 6 7" xfId="26956" xr:uid="{41279EC3-B6FA-473D-8A45-C9487A042FF5}"/>
    <cellStyle name="Normal 175 7" xfId="4081" xr:uid="{6B4A509A-5D07-4DBE-B628-E8F1AEF420D8}"/>
    <cellStyle name="Normal 175 7 2" xfId="4082" xr:uid="{E0372E48-55F8-4297-8C3B-88AF589A48B8}"/>
    <cellStyle name="Normal 175 7 2 2" xfId="4083" xr:uid="{460909C1-B5F4-4F02-A5B4-13EF74524013}"/>
    <cellStyle name="Normal 175 7 2 2 2" xfId="4084" xr:uid="{4AE467EA-9F3A-4C27-BCE2-C726E1C7D019}"/>
    <cellStyle name="Normal 175 7 2 2 2 2" xfId="21791" xr:uid="{F89EBF90-A169-4B4B-AAFF-6F032D23DA1C}"/>
    <cellStyle name="Normal 175 7 2 2 2 2 2" xfId="32140" xr:uid="{302E5874-B5B1-4CB4-9CCF-BEFAFD30B3F4}"/>
    <cellStyle name="Normal 175 7 2 2 2 3" xfId="26971" xr:uid="{A8509EF8-1D9F-4867-BF3C-F4502AC39AF3}"/>
    <cellStyle name="Normal 175 7 2 2 3" xfId="4085" xr:uid="{03CA8462-469D-4CEA-9B05-9D981DA6D70C}"/>
    <cellStyle name="Normal 175 7 2 2 3 2" xfId="21792" xr:uid="{571E7A96-F6D5-4CF6-9FA1-FCF292DA37B2}"/>
    <cellStyle name="Normal 175 7 2 2 3 2 2" xfId="32141" xr:uid="{FB7C929F-9A00-4875-A614-2A96CC6FA39B}"/>
    <cellStyle name="Normal 175 7 2 2 3 3" xfId="26972" xr:uid="{3043E0C6-B74D-4D90-B340-68BFB3D6DE59}"/>
    <cellStyle name="Normal 175 7 2 2 4" xfId="21790" xr:uid="{F344AC0E-63A8-4B98-ADE5-5D6B0C6E523B}"/>
    <cellStyle name="Normal 175 7 2 2 4 2" xfId="32139" xr:uid="{23A87CEF-44D8-4B86-8B15-313E05E1E247}"/>
    <cellStyle name="Normal 175 7 2 2 5" xfId="26970" xr:uid="{3F3E6CEE-9FB2-4C88-813B-3596C782984A}"/>
    <cellStyle name="Normal 175 7 2 3" xfId="4086" xr:uid="{299BFC65-AA67-4756-861D-33DAF7355DA1}"/>
    <cellStyle name="Normal 175 7 2 3 2" xfId="21793" xr:uid="{DC51B370-316E-40C1-944D-2257B2E50D93}"/>
    <cellStyle name="Normal 175 7 2 3 2 2" xfId="32142" xr:uid="{120D8CF0-23E0-4FBF-835C-6712A54B95B4}"/>
    <cellStyle name="Normal 175 7 2 3 3" xfId="26973" xr:uid="{168D3DA5-51DC-49AD-9EBB-898442FD132C}"/>
    <cellStyle name="Normal 175 7 2 4" xfId="4087" xr:uid="{6FB5742A-6426-4B68-934C-6FDCED40E2E6}"/>
    <cellStyle name="Normal 175 7 2 4 2" xfId="21794" xr:uid="{0F8AC712-0965-4830-B11F-9DF1C9690E7E}"/>
    <cellStyle name="Normal 175 7 2 4 2 2" xfId="32143" xr:uid="{E2068F93-4F8A-4B5A-9078-84317EB4625F}"/>
    <cellStyle name="Normal 175 7 2 4 3" xfId="26974" xr:uid="{32C5AD16-2939-4FF1-A6F2-FA6154EC3907}"/>
    <cellStyle name="Normal 175 7 2 5" xfId="21789" xr:uid="{F535CD7B-E34C-4162-9962-FADCE7295E7A}"/>
    <cellStyle name="Normal 175 7 2 5 2" xfId="32138" xr:uid="{24595E75-8AA9-4AB3-98A9-037FA6EE7E66}"/>
    <cellStyle name="Normal 175 7 2 6" xfId="26969" xr:uid="{278DF660-CFC9-4F3A-A329-1460AE38F748}"/>
    <cellStyle name="Normal 175 7 3" xfId="4088" xr:uid="{E45EDC9D-335D-4C52-A125-677A2F6B3E7F}"/>
    <cellStyle name="Normal 175 7 3 2" xfId="4089" xr:uid="{9384C3C3-DCA2-4AB5-9F08-DFC030122847}"/>
    <cellStyle name="Normal 175 7 3 2 2" xfId="21796" xr:uid="{14D74EC3-5A64-4976-80E7-43E414953A21}"/>
    <cellStyle name="Normal 175 7 3 2 2 2" xfId="32145" xr:uid="{0BD1E4FE-A115-448E-B1E2-C0AAE63B086E}"/>
    <cellStyle name="Normal 175 7 3 2 3" xfId="26976" xr:uid="{965DC025-8492-4D5F-8E84-F25FB3DE6208}"/>
    <cellStyle name="Normal 175 7 3 3" xfId="4090" xr:uid="{BF23FDBA-EC56-435C-81E8-4BF6D242C07D}"/>
    <cellStyle name="Normal 175 7 3 3 2" xfId="21797" xr:uid="{73BA0598-6025-4521-B549-8D1CA99A1A4D}"/>
    <cellStyle name="Normal 175 7 3 3 2 2" xfId="32146" xr:uid="{2EA3A811-2E12-4B61-8934-ECF9BF38749F}"/>
    <cellStyle name="Normal 175 7 3 3 3" xfId="26977" xr:uid="{A3CA2788-A3E2-4A5B-BADE-D41CEA31CC6D}"/>
    <cellStyle name="Normal 175 7 3 4" xfId="21795" xr:uid="{C01DD867-0579-4C72-BD36-3D5CD0A30AF4}"/>
    <cellStyle name="Normal 175 7 3 4 2" xfId="32144" xr:uid="{4C772DC3-7C39-4019-A0C4-9A0E0F62D153}"/>
    <cellStyle name="Normal 175 7 3 5" xfId="26975" xr:uid="{0FEC1BEF-5486-4D3C-9345-19D402704485}"/>
    <cellStyle name="Normal 175 7 4" xfId="4091" xr:uid="{BED3FE3D-CF98-44BE-9F64-EA109E03DC0E}"/>
    <cellStyle name="Normal 175 7 4 2" xfId="21798" xr:uid="{85158418-3249-4FF1-AD8C-B195D2528D13}"/>
    <cellStyle name="Normal 175 7 4 2 2" xfId="32147" xr:uid="{A88A78F2-9D3A-4F68-A6F4-7A98D76969B0}"/>
    <cellStyle name="Normal 175 7 4 3" xfId="26978" xr:uid="{3A91A6AC-7964-425C-A80E-D731539229FF}"/>
    <cellStyle name="Normal 175 7 5" xfId="4092" xr:uid="{E50FBADA-7F8D-4CD0-94F8-20979B42E47D}"/>
    <cellStyle name="Normal 175 7 5 2" xfId="21799" xr:uid="{F4AF55AC-2BF7-44F8-90FF-7183E6D3CCE1}"/>
    <cellStyle name="Normal 175 7 5 2 2" xfId="32148" xr:uid="{1AF96DCE-925B-46F3-AB03-AEFCA6861F98}"/>
    <cellStyle name="Normal 175 7 5 3" xfId="26979" xr:uid="{ABC82D36-E6F0-47C4-8CEA-6DB49B1981B0}"/>
    <cellStyle name="Normal 175 7 6" xfId="21788" xr:uid="{613B9428-664A-4233-850C-C95BD81AAB65}"/>
    <cellStyle name="Normal 175 7 6 2" xfId="32137" xr:uid="{0740E952-10D6-4AE2-9692-253966108474}"/>
    <cellStyle name="Normal 175 7 7" xfId="26968" xr:uid="{3906A141-3F35-4EC9-A1C9-99D6A103F2BC}"/>
    <cellStyle name="Normal 175 8" xfId="4093" xr:uid="{1851F314-D4F7-4D03-803D-C0625B397D3B}"/>
    <cellStyle name="Normal 175 8 2" xfId="4094" xr:uid="{88316BB6-F975-4727-B1D6-C11941021AB1}"/>
    <cellStyle name="Normal 175 8 2 2" xfId="4095" xr:uid="{54C3DDFA-4A5F-460E-8BDC-112C92B5ECF8}"/>
    <cellStyle name="Normal 175 8 2 2 2" xfId="4096" xr:uid="{19710664-8380-41AE-84EC-A3AB707C7F5D}"/>
    <cellStyle name="Normal 175 8 2 2 2 2" xfId="21803" xr:uid="{034F36A5-DC5F-420E-BFC3-34B95BE13C45}"/>
    <cellStyle name="Normal 175 8 2 2 2 2 2" xfId="32152" xr:uid="{65A553CD-69CC-41C3-A481-E28E21D6C565}"/>
    <cellStyle name="Normal 175 8 2 2 2 3" xfId="26983" xr:uid="{01DF4932-46C4-420D-9646-9CF231AE6973}"/>
    <cellStyle name="Normal 175 8 2 2 3" xfId="4097" xr:uid="{A3471619-8042-40DD-97F0-175338AAAC64}"/>
    <cellStyle name="Normal 175 8 2 2 3 2" xfId="21804" xr:uid="{AEB7B63F-3F7F-4BC9-B7B4-4455BB17CBAA}"/>
    <cellStyle name="Normal 175 8 2 2 3 2 2" xfId="32153" xr:uid="{38D58F37-EDEA-4756-AA9D-2A830CB0156E}"/>
    <cellStyle name="Normal 175 8 2 2 3 3" xfId="26984" xr:uid="{1171C4AF-8D5A-445A-97D0-E8EC6A32362C}"/>
    <cellStyle name="Normal 175 8 2 2 4" xfId="21802" xr:uid="{CBC095C9-89FB-4947-B557-BD602157EC78}"/>
    <cellStyle name="Normal 175 8 2 2 4 2" xfId="32151" xr:uid="{5CF99073-870E-44AF-A5C0-BDF1CD9D4694}"/>
    <cellStyle name="Normal 175 8 2 2 5" xfId="26982" xr:uid="{B5A35FBA-221F-49C5-A61D-3558E44FA237}"/>
    <cellStyle name="Normal 175 8 2 3" xfId="4098" xr:uid="{5E70CC6A-6269-4EBE-854E-9FFF0264D538}"/>
    <cellStyle name="Normal 175 8 2 3 2" xfId="21805" xr:uid="{AC0E95CD-FA99-4E72-84F5-B6F06CF2D44E}"/>
    <cellStyle name="Normal 175 8 2 3 2 2" xfId="32154" xr:uid="{CA57A044-0C7F-4554-9C16-DB1BB11BD113}"/>
    <cellStyle name="Normal 175 8 2 3 3" xfId="26985" xr:uid="{0B9BCBB8-952F-4E5A-9295-C86A3015C664}"/>
    <cellStyle name="Normal 175 8 2 4" xfId="4099" xr:uid="{E94D6CF0-C208-4A26-88ED-FCF52B4C1535}"/>
    <cellStyle name="Normal 175 8 2 4 2" xfId="21806" xr:uid="{57A8F927-1549-423B-8EBA-D67DB0774D2E}"/>
    <cellStyle name="Normal 175 8 2 4 2 2" xfId="32155" xr:uid="{D1887EFD-5421-440C-99B7-43C2FF834953}"/>
    <cellStyle name="Normal 175 8 2 4 3" xfId="26986" xr:uid="{42E567D1-D8F8-43C6-87D0-68CBCBEA88B2}"/>
    <cellStyle name="Normal 175 8 2 5" xfId="21801" xr:uid="{68A2E8F0-7520-4B77-BA86-DDA07A142FC3}"/>
    <cellStyle name="Normal 175 8 2 5 2" xfId="32150" xr:uid="{E7D89964-D27B-4467-8996-4500A84AB364}"/>
    <cellStyle name="Normal 175 8 2 6" xfId="26981" xr:uid="{893304A4-0404-4A07-969D-21D38202BA37}"/>
    <cellStyle name="Normal 175 8 3" xfId="4100" xr:uid="{F95E9E0E-872A-4D81-88D5-1931C51E662A}"/>
    <cellStyle name="Normal 175 8 3 2" xfId="4101" xr:uid="{1697CCC9-0F8F-4455-A077-CFB219D77FEF}"/>
    <cellStyle name="Normal 175 8 3 2 2" xfId="21808" xr:uid="{03E80B8A-0F16-4F18-B0D5-74F52E5576CA}"/>
    <cellStyle name="Normal 175 8 3 2 2 2" xfId="32157" xr:uid="{0614F35C-BDC5-4583-86E9-E73A80B9D1F0}"/>
    <cellStyle name="Normal 175 8 3 2 3" xfId="26988" xr:uid="{66DE0816-C3B8-4B6B-843C-546291689249}"/>
    <cellStyle name="Normal 175 8 3 3" xfId="4102" xr:uid="{ECA1080E-91DF-4109-AA07-3840F699E056}"/>
    <cellStyle name="Normal 175 8 3 3 2" xfId="21809" xr:uid="{F3D8A586-BBD6-4004-A0EE-64AED8E8D3C7}"/>
    <cellStyle name="Normal 175 8 3 3 2 2" xfId="32158" xr:uid="{A6B8E947-7397-4F2E-A3E9-ABC9C84E8FE9}"/>
    <cellStyle name="Normal 175 8 3 3 3" xfId="26989" xr:uid="{200DFDF1-9272-417C-B1FF-508236D72D05}"/>
    <cellStyle name="Normal 175 8 3 4" xfId="21807" xr:uid="{18FD5CDB-708A-4675-8BAA-531E22A4A4AD}"/>
    <cellStyle name="Normal 175 8 3 4 2" xfId="32156" xr:uid="{606EBF09-724B-440E-A501-389B967D03D3}"/>
    <cellStyle name="Normal 175 8 3 5" xfId="26987" xr:uid="{365FCB2F-705E-479A-B4DA-E9B4B714017F}"/>
    <cellStyle name="Normal 175 8 4" xfId="4103" xr:uid="{7A982CE3-00D5-4081-88A3-98D6F7B3C1E4}"/>
    <cellStyle name="Normal 175 8 4 2" xfId="21810" xr:uid="{A9EC8D9C-EA03-496A-85C8-148B71154060}"/>
    <cellStyle name="Normal 175 8 4 2 2" xfId="32159" xr:uid="{5A8FFA0F-5AA0-4217-8CB5-E8E5019E26AF}"/>
    <cellStyle name="Normal 175 8 4 3" xfId="26990" xr:uid="{523AB209-F8C9-414B-822E-A39F4BFCB5BE}"/>
    <cellStyle name="Normal 175 8 5" xfId="4104" xr:uid="{7D24CB0E-0352-4DDC-A8C9-51FAED7A9D07}"/>
    <cellStyle name="Normal 175 8 5 2" xfId="21811" xr:uid="{99E151E8-DB21-4995-9222-0C494C597241}"/>
    <cellStyle name="Normal 175 8 5 2 2" xfId="32160" xr:uid="{8F987CF3-64E8-4035-A6E0-3353F25213C1}"/>
    <cellStyle name="Normal 175 8 5 3" xfId="26991" xr:uid="{89F02BD0-FDDC-4AAD-B0CD-B2DEADEF5501}"/>
    <cellStyle name="Normal 175 8 6" xfId="21800" xr:uid="{7B12D448-0160-416F-8063-E65D8195BD68}"/>
    <cellStyle name="Normal 175 8 6 2" xfId="32149" xr:uid="{A4FDBD45-8B8D-4474-BF7A-AA81A26CA8B3}"/>
    <cellStyle name="Normal 175 8 7" xfId="26980" xr:uid="{ECB3CC63-7255-4ED3-89A0-D75F5153F077}"/>
    <cellStyle name="Normal 175 9" xfId="4105" xr:uid="{A6542194-E811-4A95-ADEA-AD1143F6FFA5}"/>
    <cellStyle name="Normal 175 9 2" xfId="4106" xr:uid="{A456C811-4F8F-4AE7-BBD0-BE9002E524BB}"/>
    <cellStyle name="Normal 175 9 2 2" xfId="4107" xr:uid="{15B17BD6-7CBE-47EA-90FB-1181F76BAE41}"/>
    <cellStyle name="Normal 175 9 2 2 2" xfId="4108" xr:uid="{B2E91E45-238D-4FD3-B7D7-64124730C512}"/>
    <cellStyle name="Normal 175 9 2 2 2 2" xfId="21815" xr:uid="{70B82F4D-48E9-4762-9CAF-F581A6F4BECA}"/>
    <cellStyle name="Normal 175 9 2 2 2 2 2" xfId="32164" xr:uid="{5058B763-1D80-4E0D-AB07-EDABA1112ED5}"/>
    <cellStyle name="Normal 175 9 2 2 2 3" xfId="26995" xr:uid="{C2FDA47E-2848-451D-8CE1-7C743E56EE8E}"/>
    <cellStyle name="Normal 175 9 2 2 3" xfId="4109" xr:uid="{54F95144-35EF-49F4-AA4D-1D4053028C1E}"/>
    <cellStyle name="Normal 175 9 2 2 3 2" xfId="21816" xr:uid="{15D2F476-CB1C-4289-AF3F-C26288D36DEE}"/>
    <cellStyle name="Normal 175 9 2 2 3 2 2" xfId="32165" xr:uid="{2A25D7DA-F894-4BF1-9A10-1D8ED632E63B}"/>
    <cellStyle name="Normal 175 9 2 2 3 3" xfId="26996" xr:uid="{F7CF536F-2402-4A47-B74A-5CCB15EB79F1}"/>
    <cellStyle name="Normal 175 9 2 2 4" xfId="21814" xr:uid="{8FBD6B3E-6D09-48CC-8054-48F1B385F356}"/>
    <cellStyle name="Normal 175 9 2 2 4 2" xfId="32163" xr:uid="{006A97CE-C3A2-4B09-B78F-BC984385733A}"/>
    <cellStyle name="Normal 175 9 2 2 5" xfId="26994" xr:uid="{69653718-09DD-427C-B91D-CA39C0958D89}"/>
    <cellStyle name="Normal 175 9 2 3" xfId="4110" xr:uid="{AC5F9327-3FFA-4AEB-B515-DF50A933CFF3}"/>
    <cellStyle name="Normal 175 9 2 3 2" xfId="21817" xr:uid="{AA792A82-F77F-4885-9452-7A41CCAB09E8}"/>
    <cellStyle name="Normal 175 9 2 3 2 2" xfId="32166" xr:uid="{AE8D22B7-53BF-45D1-BD9A-E26BD68EBFC7}"/>
    <cellStyle name="Normal 175 9 2 3 3" xfId="26997" xr:uid="{42471BEA-9260-4BF0-873B-ADD63C7A01B5}"/>
    <cellStyle name="Normal 175 9 2 4" xfId="4111" xr:uid="{4C87B638-D660-4500-8394-7C154F6B2791}"/>
    <cellStyle name="Normal 175 9 2 4 2" xfId="21818" xr:uid="{D2BBDCCD-007C-4970-8C98-68338BC2CFC8}"/>
    <cellStyle name="Normal 175 9 2 4 2 2" xfId="32167" xr:uid="{69B84FA9-5578-4A7D-8ADC-CCD0E2BA6402}"/>
    <cellStyle name="Normal 175 9 2 4 3" xfId="26998" xr:uid="{E0F1810B-4DD4-4D00-BBC1-519E3D6163A9}"/>
    <cellStyle name="Normal 175 9 2 5" xfId="21813" xr:uid="{D9FF5DB2-59E3-44DE-BA73-2E8D9887BDC0}"/>
    <cellStyle name="Normal 175 9 2 5 2" xfId="32162" xr:uid="{123E2F04-3D06-4853-9C8A-AAC79934E01A}"/>
    <cellStyle name="Normal 175 9 2 6" xfId="26993" xr:uid="{28A25FA4-93A8-4CC1-A312-9885193D5A91}"/>
    <cellStyle name="Normal 175 9 3" xfId="4112" xr:uid="{D1EA3D01-8FEB-4A55-944E-102E16AF3254}"/>
    <cellStyle name="Normal 175 9 3 2" xfId="4113" xr:uid="{508BF4DE-A67E-45C1-83EC-D70159BFCEDF}"/>
    <cellStyle name="Normal 175 9 3 2 2" xfId="21820" xr:uid="{006F64B1-6190-40F4-8C7F-8FBF3D17F99B}"/>
    <cellStyle name="Normal 175 9 3 2 2 2" xfId="32169" xr:uid="{392854A6-8AE1-48D8-AFAC-5EB6D7FD7C5F}"/>
    <cellStyle name="Normal 175 9 3 2 3" xfId="27000" xr:uid="{261804A8-3443-42C2-B2B3-D9D70FEDA52A}"/>
    <cellStyle name="Normal 175 9 3 3" xfId="4114" xr:uid="{6C04F0F9-A983-46BA-91B0-88DA1C39A460}"/>
    <cellStyle name="Normal 175 9 3 3 2" xfId="21821" xr:uid="{9EF3D809-F5C7-424E-BC44-7572F95A18F8}"/>
    <cellStyle name="Normal 175 9 3 3 2 2" xfId="32170" xr:uid="{264862B4-E5C1-41F2-B821-BC4BC530978E}"/>
    <cellStyle name="Normal 175 9 3 3 3" xfId="27001" xr:uid="{44343E25-DABE-47F7-89D4-2377332DAD32}"/>
    <cellStyle name="Normal 175 9 3 4" xfId="21819" xr:uid="{C92C51F7-ABF2-43BE-B81B-BEF9094D2086}"/>
    <cellStyle name="Normal 175 9 3 4 2" xfId="32168" xr:uid="{30EA4347-BD72-4A7F-B4E8-1379D234C905}"/>
    <cellStyle name="Normal 175 9 3 5" xfId="26999" xr:uid="{159239A8-68E3-42B6-96D9-44A0012E8FB5}"/>
    <cellStyle name="Normal 175 9 4" xfId="4115" xr:uid="{3D196624-03DC-4DAB-8EE5-021D084B36E9}"/>
    <cellStyle name="Normal 175 9 4 2" xfId="21822" xr:uid="{50908A04-AA24-4A3E-AA30-80968EED4536}"/>
    <cellStyle name="Normal 175 9 4 2 2" xfId="32171" xr:uid="{8B28F1AF-1FEA-4DCB-9C38-440B5A20C512}"/>
    <cellStyle name="Normal 175 9 4 3" xfId="27002" xr:uid="{939510BC-8644-4298-A90B-FA5BDDCD8AEA}"/>
    <cellStyle name="Normal 175 9 5" xfId="4116" xr:uid="{0036C611-8CED-4D39-8AC0-C37F53FF963D}"/>
    <cellStyle name="Normal 175 9 5 2" xfId="21823" xr:uid="{0ED74DD9-5356-49D3-A1E7-3A7A59BA9056}"/>
    <cellStyle name="Normal 175 9 5 2 2" xfId="32172" xr:uid="{20C729D2-B62F-4568-B209-5E43B3FF707F}"/>
    <cellStyle name="Normal 175 9 5 3" xfId="27003" xr:uid="{55263C61-C131-4988-8E68-78DCDDAE83E8}"/>
    <cellStyle name="Normal 175 9 6" xfId="21812" xr:uid="{79278197-DEF5-4085-9BD3-0F57AE558BE7}"/>
    <cellStyle name="Normal 175 9 6 2" xfId="32161" xr:uid="{DDB2DC74-7267-4CFE-B69D-260B35ED6338}"/>
    <cellStyle name="Normal 175 9 7" xfId="26992" xr:uid="{3221EF97-84D5-47A4-8267-A457F5EE44EA}"/>
    <cellStyle name="Normal 18" xfId="4117" xr:uid="{52A2BBF0-38BA-40A2-9B20-1914BF01E0F7}"/>
    <cellStyle name="Normal 18 2" xfId="4118" xr:uid="{2B0E45A9-8A68-48A5-ABFF-F55C23C68927}"/>
    <cellStyle name="Normal 18 2 2" xfId="15799" xr:uid="{43E3C0D3-3B77-45CD-8CF7-7BD2D00C8341}"/>
    <cellStyle name="Normal 18 3" xfId="15800" xr:uid="{1E099337-2F30-46FD-A52F-8BD4C907D899}"/>
    <cellStyle name="Normal 19" xfId="4119" xr:uid="{A27CE9D1-891D-41B3-925F-CD1CD097AE36}"/>
    <cellStyle name="Normal 19 2" xfId="4120" xr:uid="{009B6CA7-F58B-4196-BBF8-2AED963D74CF}"/>
    <cellStyle name="Normal 19 3" xfId="15801" xr:uid="{957853EA-2CAC-48FC-BABA-D6AD27813055}"/>
    <cellStyle name="Normal 2" xfId="8" xr:uid="{00000000-0005-0000-0000-000009000000}"/>
    <cellStyle name="Normal 2 10" xfId="199" xr:uid="{21B3B0D5-0831-4B53-8627-D4E8F14C3429}"/>
    <cellStyle name="Normal 2 10 2" xfId="460" xr:uid="{C768D757-A646-4F12-985A-CFF8DC6D2800}"/>
    <cellStyle name="Normal 2 10 2 2" xfId="18290" xr:uid="{599445C8-FB43-4CCA-AF1D-F3F136C32552}"/>
    <cellStyle name="Normal 2 10 2 2 2" xfId="28639" xr:uid="{EB5B9652-052F-453E-917F-BE0551CA9DE0}"/>
    <cellStyle name="Normal 2 10 2 3" xfId="23470" xr:uid="{95C73029-E65A-41FE-B39D-450BB475F3FA}"/>
    <cellStyle name="Normal 2 10 3" xfId="15802" xr:uid="{38CAD2C7-403C-47D3-8084-64C97649A56C}"/>
    <cellStyle name="Normal 2 10 4" xfId="18029" xr:uid="{07755F0F-C1F4-44FA-B34F-424B72EC27F2}"/>
    <cellStyle name="Normal 2 10 4 2" xfId="28378" xr:uid="{7FAC0442-3234-4DFB-810D-BD34DFFEAF8B}"/>
    <cellStyle name="Normal 2 10 5" xfId="23209" xr:uid="{C4DBAE8E-4EDF-442C-8D09-CA7F6148FB3F}"/>
    <cellStyle name="Normal 2 11" xfId="200" xr:uid="{E9383177-A9D2-454A-A373-4231C0B5F4A7}"/>
    <cellStyle name="Normal 2 11 2" xfId="461" xr:uid="{281B5BF9-2B7A-459F-9F66-ABCEFF443375}"/>
    <cellStyle name="Normal 2 11 2 2" xfId="18291" xr:uid="{944071CA-3530-4F10-A0C9-2740FA901654}"/>
    <cellStyle name="Normal 2 11 2 2 2" xfId="28640" xr:uid="{DEB6184D-1ABD-4361-80D5-5BCDD68BBA91}"/>
    <cellStyle name="Normal 2 11 2 3" xfId="23471" xr:uid="{03FF7D23-A38D-49E4-B2F5-C4325704C994}"/>
    <cellStyle name="Normal 2 11 3" xfId="15803" xr:uid="{F450FF74-235D-4D94-8BED-DEC59AA4CA06}"/>
    <cellStyle name="Normal 2 11 4" xfId="15804" xr:uid="{07F3B689-52A7-4C0B-8294-A0D106A3C71A}"/>
    <cellStyle name="Normal 2 11 5" xfId="18030" xr:uid="{39909F35-7BA6-44DF-8006-400FC4879B8E}"/>
    <cellStyle name="Normal 2 11 5 2" xfId="28379" xr:uid="{76C03688-7E50-438D-868F-7920943B6A21}"/>
    <cellStyle name="Normal 2 11 6" xfId="23210" xr:uid="{5712B02C-9F10-4804-9EB4-BC4EFEB60DF6}"/>
    <cellStyle name="Normal 2 12" xfId="90" xr:uid="{09DAF629-F129-4052-99DC-9481AFE67C86}"/>
    <cellStyle name="Normal 2 12 2" xfId="355" xr:uid="{92FCB991-9F8F-40F1-9862-E75E8656AEF3}"/>
    <cellStyle name="Normal 2 12 2 2" xfId="18185" xr:uid="{61E3A552-6F3D-4E11-AC73-C0CE8DA2BDB5}"/>
    <cellStyle name="Normal 2 12 2 2 2" xfId="28534" xr:uid="{DACD19CB-8E6A-423C-BE6C-95BA44C38795}"/>
    <cellStyle name="Normal 2 12 2 3" xfId="23365" xr:uid="{64EBC218-E880-423C-8D24-75F56B4DED0F}"/>
    <cellStyle name="Normal 2 12 3" xfId="566" xr:uid="{8CD1BA38-C7C9-4E54-ADAD-691BA333A8EF}"/>
    <cellStyle name="Normal 2 12 3 2" xfId="18396" xr:uid="{B1E7E4FC-B038-4B4F-B025-4D97627AE443}"/>
    <cellStyle name="Normal 2 12 3 2 2" xfId="28745" xr:uid="{4108D33A-CAE9-4C2A-854C-356217EDF760}"/>
    <cellStyle name="Normal 2 12 3 3" xfId="23051" xr:uid="{A694643A-29C3-42FA-9D81-227F98AFAB15}"/>
    <cellStyle name="Normal 2 12 3 3 2" xfId="33394" xr:uid="{B846EADE-8CA9-44A1-A88C-A6739C6FF229}"/>
    <cellStyle name="Normal 2 12 3 3 3" xfId="33396" xr:uid="{BD287588-DD4D-4698-A647-F86CDE22E2F9}"/>
    <cellStyle name="Normal 2 12 3 4" xfId="23576" xr:uid="{DA662332-FDE5-4964-956B-2E30B31F957F}"/>
    <cellStyle name="Normal 2 12 4" xfId="15805" xr:uid="{BCF90C47-F1AE-4E2F-BDAA-366DFBE62D3F}"/>
    <cellStyle name="Normal 2 12 5" xfId="17924" xr:uid="{9E72C286-0EDE-49F1-80FC-DACE0D194437}"/>
    <cellStyle name="Normal 2 12 5 2" xfId="28273" xr:uid="{166974AC-9571-45FA-8684-46753C6BCB38}"/>
    <cellStyle name="Normal 2 12 6" xfId="23104" xr:uid="{88EDFC5F-42C8-4D7B-8025-742639541156}"/>
    <cellStyle name="Normal 2 13" xfId="14588" xr:uid="{9ECC88AD-439B-4BC4-833B-9A7BE4EEAC0E}"/>
    <cellStyle name="Normal 2 14" xfId="15806" xr:uid="{7EFAF7DF-C494-49B4-9CAB-DF049B1EBBA8}"/>
    <cellStyle name="Normal 2 15" xfId="15807" xr:uid="{EB2604FF-F3F0-4046-85DB-AA3EE32A63E1}"/>
    <cellStyle name="Normal 2 16" xfId="15808" xr:uid="{D4B35E5F-1495-453B-BDF8-06DC4CED0390}"/>
    <cellStyle name="Normal 2 17" xfId="15809" xr:uid="{66DC410C-E123-4CCC-A3C5-722B3A75F17B}"/>
    <cellStyle name="Normal 2 18" xfId="15810" xr:uid="{D529F7E8-0975-4BF3-A5A4-E91A9791779A}"/>
    <cellStyle name="Normal 2 19" xfId="15811" xr:uid="{B234D768-C1D5-4112-B65E-5482D903AF72}"/>
    <cellStyle name="Normal 2 2" xfId="47" xr:uid="{C707E23B-AD05-4E22-8EE9-9DD5FC96089D}"/>
    <cellStyle name="Normal 2 2 10" xfId="15812" xr:uid="{5208F72E-5298-4FE7-891A-E42B83FE7FFD}"/>
    <cellStyle name="Normal 2 2 10 2" xfId="15813" xr:uid="{48BF2424-857F-4241-9E45-6C659BE5BA48}"/>
    <cellStyle name="Normal 2 2 10 3" xfId="15814" xr:uid="{304127FB-C14D-426C-B6F6-8CC2CA2EFC1D}"/>
    <cellStyle name="Normal 2 2 11" xfId="15815" xr:uid="{F5758E0C-FFAC-45A0-AE80-5CA5ACD93213}"/>
    <cellStyle name="Normal 2 2 11 2" xfId="15816" xr:uid="{6FBE10C2-1586-4703-95B7-D70F7CAC4C57}"/>
    <cellStyle name="Normal 2 2 11 3" xfId="15817" xr:uid="{59BDFDDD-2920-47E1-8B35-E0D5C0F654D4}"/>
    <cellStyle name="Normal 2 2 12" xfId="15818" xr:uid="{17024BE4-0C34-448A-9080-BF5E374D5FA8}"/>
    <cellStyle name="Normal 2 2 12 2" xfId="15819" xr:uid="{5640138C-AD46-4992-A035-2B054C43644A}"/>
    <cellStyle name="Normal 2 2 12 3" xfId="15820" xr:uid="{D95DE89E-D52A-46B0-822F-684E2291A546}"/>
    <cellStyle name="Normal 2 2 13" xfId="15821" xr:uid="{8E32BA3D-98C8-40D2-A02C-D8591010F10B}"/>
    <cellStyle name="Normal 2 2 13 2" xfId="15822" xr:uid="{3E67F3C9-9D44-4434-85E4-58A23DFCB3F6}"/>
    <cellStyle name="Normal 2 2 13 3" xfId="15823" xr:uid="{649493AA-8537-4F4A-B818-8960D173A744}"/>
    <cellStyle name="Normal 2 2 14" xfId="15824" xr:uid="{5C25C9C7-4400-4DA2-850A-839353CB150B}"/>
    <cellStyle name="Normal 2 2 14 2" xfId="15825" xr:uid="{BDE0DC78-8F2F-450B-80E3-65DB9F78FF3C}"/>
    <cellStyle name="Normal 2 2 14 3" xfId="15826" xr:uid="{8C5846B2-D8C7-480E-BD31-7123982984E0}"/>
    <cellStyle name="Normal 2 2 15" xfId="15827" xr:uid="{972D28BA-6CBF-44BC-BF4F-830BBE2F4AC2}"/>
    <cellStyle name="Normal 2 2 15 2" xfId="15828" xr:uid="{96BDEC4B-F4AE-4F88-BD28-FF0788A0847B}"/>
    <cellStyle name="Normal 2 2 15 3" xfId="15829" xr:uid="{BB1A9CAE-2792-4BE4-BB45-8AD351845D9B}"/>
    <cellStyle name="Normal 2 2 16" xfId="15830" xr:uid="{B3940623-3940-41E7-AC92-086F3FF5A295}"/>
    <cellStyle name="Normal 2 2 16 2" xfId="15831" xr:uid="{D00CD394-C6B1-45F2-9C20-E9BF083228AB}"/>
    <cellStyle name="Normal 2 2 16 3" xfId="15832" xr:uid="{291DDFE2-A080-4038-9670-59005A3EC66C}"/>
    <cellStyle name="Normal 2 2 17" xfId="15833" xr:uid="{8C9497D9-FEB5-4985-947A-667AE2484000}"/>
    <cellStyle name="Normal 2 2 17 2" xfId="15834" xr:uid="{A48F0CAD-55DD-4F48-81EC-85E62789DC3E}"/>
    <cellStyle name="Normal 2 2 17 3" xfId="15835" xr:uid="{2CF80473-C0C5-4512-A8F8-9CBF1DB79496}"/>
    <cellStyle name="Normal 2 2 18" xfId="15836" xr:uid="{191FBC51-2CC7-4599-9A50-7568891A5DEE}"/>
    <cellStyle name="Normal 2 2 18 2" xfId="15837" xr:uid="{CCCC795E-E63A-4E5E-B1DD-1CAED07B0575}"/>
    <cellStyle name="Normal 2 2 18 3" xfId="15838" xr:uid="{ABA48E14-314D-4235-BED3-39D677D370E1}"/>
    <cellStyle name="Normal 2 2 19" xfId="15839" xr:uid="{D12A93E7-B599-402A-98A9-FCE0348468A4}"/>
    <cellStyle name="Normal 2 2 19 2" xfId="15840" xr:uid="{89DFDADB-45A7-42DE-A787-05F2E4D8A37B}"/>
    <cellStyle name="Normal 2 2 19 3" xfId="15841" xr:uid="{5B42FF85-A8CE-4CBC-B644-D7EC76E11DA3}"/>
    <cellStyle name="Normal 2 2 2" xfId="201" xr:uid="{72C65AEC-D247-4DEE-9AC9-F0C813A9BAA6}"/>
    <cellStyle name="Normal 2 2 2 10" xfId="15842" xr:uid="{32BA499C-3498-4A6E-8BAF-68F2C7A53902}"/>
    <cellStyle name="Normal 2 2 2 11" xfId="15843" xr:uid="{C64D7BE2-E915-4EF1-A038-9920BA71229A}"/>
    <cellStyle name="Normal 2 2 2 12" xfId="15844" xr:uid="{AC7C6D00-CD7D-4B0E-831F-71D01529DF3B}"/>
    <cellStyle name="Normal 2 2 2 13" xfId="15845" xr:uid="{732849CE-9C97-49C6-97E0-7BD91F862FB2}"/>
    <cellStyle name="Normal 2 2 2 14" xfId="15846" xr:uid="{525666C0-915F-41D0-8B86-9F4B5C3470F5}"/>
    <cellStyle name="Normal 2 2 2 15" xfId="15847" xr:uid="{8A90576B-5C8E-455C-9494-2024AB91EB86}"/>
    <cellStyle name="Normal 2 2 2 16" xfId="15848" xr:uid="{F5CE3FF2-430D-4D05-93FF-AB19EFFA69D2}"/>
    <cellStyle name="Normal 2 2 2 16 2" xfId="15849" xr:uid="{489198B0-81EC-4A2D-8EB0-54C2C6A27490}"/>
    <cellStyle name="Normal 2 2 2 16 3" xfId="15850" xr:uid="{431E5347-2135-46F2-B65D-459AE0702772}"/>
    <cellStyle name="Normal 2 2 2 17" xfId="15851" xr:uid="{C1D24299-4054-47E3-B7A0-A89A8C0C8162}"/>
    <cellStyle name="Normal 2 2 2 17 2" xfId="15852" xr:uid="{E52BF9D5-081D-49F2-8010-57EA7CD02E6A}"/>
    <cellStyle name="Normal 2 2 2 17 3" xfId="15853" xr:uid="{929E19EE-A2A8-4038-A1B7-4AAB5062B63A}"/>
    <cellStyle name="Normal 2 2 2 18" xfId="15854" xr:uid="{2011EA7E-3557-4860-8563-2A1C24AE14EB}"/>
    <cellStyle name="Normal 2 2 2 19" xfId="18031" xr:uid="{A9C46B7B-8E58-49BC-83C0-7F694A270B68}"/>
    <cellStyle name="Normal 2 2 2 19 2" xfId="28380" xr:uid="{EBEF6230-A003-4212-88AA-81008F7300FE}"/>
    <cellStyle name="Normal 2 2 2 2" xfId="202" xr:uid="{537A7054-3CCD-42DD-805F-02097E8128DD}"/>
    <cellStyle name="Normal 2 2 2 2 2" xfId="203" xr:uid="{B4F64D5E-7607-4C76-88C0-FB557D2C3ED3}"/>
    <cellStyle name="Normal 2 2 2 2 2 2" xfId="204" xr:uid="{38CF566D-0865-455B-B865-BD5DAFD079CA}"/>
    <cellStyle name="Normal 2 2 2 2 2 2 2" xfId="465" xr:uid="{1C1C95A2-050C-42F5-929B-B063F728336B}"/>
    <cellStyle name="Normal 2 2 2 2 2 2 2 2" xfId="18295" xr:uid="{39884FFE-CA58-4469-A530-7AE6D5D3620C}"/>
    <cellStyle name="Normal 2 2 2 2 2 2 2 2 2" xfId="28644" xr:uid="{13519DBE-41D2-4338-867E-E021A0A80E49}"/>
    <cellStyle name="Normal 2 2 2 2 2 2 2 3" xfId="23475" xr:uid="{33DCB5A6-0A59-44B5-9BC3-D9E1D5F7BC5C}"/>
    <cellStyle name="Normal 2 2 2 2 2 2 3" xfId="18034" xr:uid="{6A16F634-4635-4B8E-96BE-EC63470DCDC9}"/>
    <cellStyle name="Normal 2 2 2 2 2 2 3 2" xfId="28383" xr:uid="{314A8596-ED29-4412-82FD-0431EFC83D4D}"/>
    <cellStyle name="Normal 2 2 2 2 2 2 4" xfId="23214" xr:uid="{8EFFE630-BC93-423A-A04B-2A6C681805BD}"/>
    <cellStyle name="Normal 2 2 2 2 2 3" xfId="205" xr:uid="{93DB5D31-9A42-4A21-82F6-A7E26C3A793D}"/>
    <cellStyle name="Normal 2 2 2 2 2 3 2" xfId="466" xr:uid="{6E60FFC2-6414-4A6E-8D6B-07D7BAA16A60}"/>
    <cellStyle name="Normal 2 2 2 2 2 3 2 2" xfId="18296" xr:uid="{B14BCFB9-C0CB-4B60-9A0A-24931632C718}"/>
    <cellStyle name="Normal 2 2 2 2 2 3 2 2 2" xfId="28645" xr:uid="{3507813C-C7BE-4E5D-AAAE-B5A3E09BDEEC}"/>
    <cellStyle name="Normal 2 2 2 2 2 3 2 3" xfId="23476" xr:uid="{9D08AA7F-8D51-483A-9A34-6F2E5902F6F0}"/>
    <cellStyle name="Normal 2 2 2 2 2 3 3" xfId="18035" xr:uid="{B4F3E0DF-B300-4BBA-AA1B-BFAA75619EC9}"/>
    <cellStyle name="Normal 2 2 2 2 2 3 3 2" xfId="28384" xr:uid="{C5E550A0-9A81-4C44-929A-ED46A8F201C0}"/>
    <cellStyle name="Normal 2 2 2 2 2 3 4" xfId="23215" xr:uid="{359234CE-C5D9-474F-88D7-E5059137C637}"/>
    <cellStyle name="Normal 2 2 2 2 2 4" xfId="464" xr:uid="{0BE9EC40-931E-4ECC-BF83-51D4E2E07939}"/>
    <cellStyle name="Normal 2 2 2 2 2 4 2" xfId="18294" xr:uid="{21795050-8629-4DBE-8691-2AD2DDA44BC4}"/>
    <cellStyle name="Normal 2 2 2 2 2 4 2 2" xfId="28643" xr:uid="{560B42EF-ED59-419B-87E5-9ABEB33C3026}"/>
    <cellStyle name="Normal 2 2 2 2 2 4 3" xfId="23474" xr:uid="{74F568E8-5C7B-46FA-9B15-4CAE740E29AE}"/>
    <cellStyle name="Normal 2 2 2 2 2 5" xfId="15855" xr:uid="{788AA29C-8D26-4D86-ADD4-360C424DC695}"/>
    <cellStyle name="Normal 2 2 2 2 2 6" xfId="18033" xr:uid="{EF114363-0F50-4811-A509-926484BC66B6}"/>
    <cellStyle name="Normal 2 2 2 2 2 6 2" xfId="28382" xr:uid="{DCD0E19A-E83A-450F-83B2-9CEC85E51D53}"/>
    <cellStyle name="Normal 2 2 2 2 2 7" xfId="23213" xr:uid="{5A39C73F-0538-48FE-9EDE-B1DA014F25F8}"/>
    <cellStyle name="Normal 2 2 2 2 3" xfId="206" xr:uid="{8896BEAA-27C0-445C-8AEE-E1CCAB70BA4E}"/>
    <cellStyle name="Normal 2 2 2 2 3 2" xfId="207" xr:uid="{FB918819-D99C-4E77-803C-DAA5CD956EEC}"/>
    <cellStyle name="Normal 2 2 2 2 3 2 2" xfId="468" xr:uid="{EDB1BFAF-F492-419D-9FE9-790618631D70}"/>
    <cellStyle name="Normal 2 2 2 2 3 2 2 2" xfId="18298" xr:uid="{6EB57D5A-4DD1-4EC9-A12D-6FF057218C2D}"/>
    <cellStyle name="Normal 2 2 2 2 3 2 2 2 2" xfId="28647" xr:uid="{F9E0CF88-49B4-488C-9C37-1146674E33A9}"/>
    <cellStyle name="Normal 2 2 2 2 3 2 2 3" xfId="23478" xr:uid="{A81394EB-9652-4F2E-A320-EC6FCB178A83}"/>
    <cellStyle name="Normal 2 2 2 2 3 2 3" xfId="18037" xr:uid="{9233C320-5C3B-4B3E-8E2D-FF62B8A8BD18}"/>
    <cellStyle name="Normal 2 2 2 2 3 2 3 2" xfId="28386" xr:uid="{2AFA476F-BE32-49B8-BEDB-1F3EF2BC96AD}"/>
    <cellStyle name="Normal 2 2 2 2 3 2 4" xfId="23217" xr:uid="{32687946-E670-4FA7-BFB1-0822628E45E3}"/>
    <cellStyle name="Normal 2 2 2 2 3 3" xfId="467" xr:uid="{986FD978-5302-4B7D-92D5-FFDD0D21EA94}"/>
    <cellStyle name="Normal 2 2 2 2 3 3 2" xfId="18297" xr:uid="{D0A80786-E906-45DF-834C-9EDC1A7CF20A}"/>
    <cellStyle name="Normal 2 2 2 2 3 3 2 2" xfId="28646" xr:uid="{DE998B65-2DB4-4638-A228-E7C8CAF69BF9}"/>
    <cellStyle name="Normal 2 2 2 2 3 3 3" xfId="23477" xr:uid="{6544C178-0A18-413C-A8C3-2453672D8B06}"/>
    <cellStyle name="Normal 2 2 2 2 3 4" xfId="15856" xr:uid="{C0B7979C-1CB9-4D52-89AF-D9D7004467F3}"/>
    <cellStyle name="Normal 2 2 2 2 3 5" xfId="18036" xr:uid="{CE0B8BAC-8A5A-41A8-805A-3BEA18BCE124}"/>
    <cellStyle name="Normal 2 2 2 2 3 5 2" xfId="28385" xr:uid="{392EBE4A-9598-4ECA-A98E-F3F83DB084FB}"/>
    <cellStyle name="Normal 2 2 2 2 3 6" xfId="23216" xr:uid="{F3FF2B29-067D-4B9B-9817-F5E044D83499}"/>
    <cellStyle name="Normal 2 2 2 2 4" xfId="208" xr:uid="{25203418-33BB-4078-AE41-1F325185C609}"/>
    <cellStyle name="Normal 2 2 2 2 4 2" xfId="469" xr:uid="{0282C496-1296-4DA3-8221-B0E0FD8C2C03}"/>
    <cellStyle name="Normal 2 2 2 2 4 2 2" xfId="18299" xr:uid="{7859674B-9E99-4EA7-A664-B7AF44BC2F37}"/>
    <cellStyle name="Normal 2 2 2 2 4 2 2 2" xfId="28648" xr:uid="{D3DD7BC1-4C3D-4F0A-A9E6-2B3DE9BDE9EA}"/>
    <cellStyle name="Normal 2 2 2 2 4 2 3" xfId="23479" xr:uid="{D20ACBBA-7FCD-46E5-8AC6-0486EABFF143}"/>
    <cellStyle name="Normal 2 2 2 2 4 3" xfId="15857" xr:uid="{CDDE86C4-E9C4-41DE-B8A0-828143BA14B5}"/>
    <cellStyle name="Normal 2 2 2 2 4 4" xfId="18038" xr:uid="{920865C6-2068-4F70-81D8-F4D7AF7BC12F}"/>
    <cellStyle name="Normal 2 2 2 2 4 4 2" xfId="28387" xr:uid="{C75EA997-9AA4-48EC-84FD-0B95389967BA}"/>
    <cellStyle name="Normal 2 2 2 2 4 5" xfId="23218" xr:uid="{C52B8CDF-A197-4C34-A6C3-C6F6CD738784}"/>
    <cellStyle name="Normal 2 2 2 2 5" xfId="209" xr:uid="{42974E49-6F41-484E-8E8D-B8181321366A}"/>
    <cellStyle name="Normal 2 2 2 2 5 2" xfId="470" xr:uid="{A51FC883-3BCA-4805-BB81-A60A4B9EBEED}"/>
    <cellStyle name="Normal 2 2 2 2 5 2 2" xfId="18300" xr:uid="{232F5D2F-B365-4D89-BFD6-12E66FBFB6F7}"/>
    <cellStyle name="Normal 2 2 2 2 5 2 2 2" xfId="28649" xr:uid="{5858C892-0CF7-4D19-B104-3C370B34FC2D}"/>
    <cellStyle name="Normal 2 2 2 2 5 2 3" xfId="23480" xr:uid="{8F4BA63D-07A9-4CD8-864E-10B64A84720D}"/>
    <cellStyle name="Normal 2 2 2 2 5 3" xfId="15858" xr:uid="{3600BB5C-08B8-402C-84F6-853143FC12B7}"/>
    <cellStyle name="Normal 2 2 2 2 5 4" xfId="18039" xr:uid="{A37AEF60-6024-43D6-A888-C35445F56388}"/>
    <cellStyle name="Normal 2 2 2 2 5 4 2" xfId="28388" xr:uid="{26CC615C-8D17-4DAA-A1D7-BC3D51E0AA74}"/>
    <cellStyle name="Normal 2 2 2 2 5 5" xfId="23219" xr:uid="{6A2280BB-B5FF-4F5C-8916-0469807EE1C7}"/>
    <cellStyle name="Normal 2 2 2 2 6" xfId="463" xr:uid="{329867B0-A50D-48AE-AD15-0120879726CB}"/>
    <cellStyle name="Normal 2 2 2 2 6 2" xfId="15859" xr:uid="{909C7F92-1C32-4DB8-8A77-5F5D0019022B}"/>
    <cellStyle name="Normal 2 2 2 2 6 3" xfId="18293" xr:uid="{8D9FB350-174D-470E-AF09-44AC97B43A03}"/>
    <cellStyle name="Normal 2 2 2 2 6 3 2" xfId="28642" xr:uid="{23E29CDD-7C5A-4854-8566-01147F6AA809}"/>
    <cellStyle name="Normal 2 2 2 2 6 4" xfId="23473" xr:uid="{985641E1-0F67-4122-8A91-1902605B4605}"/>
    <cellStyle name="Normal 2 2 2 2 7" xfId="15860" xr:uid="{1FB8F709-B15D-4796-921C-18E65B308136}"/>
    <cellStyle name="Normal 2 2 2 2 8" xfId="18032" xr:uid="{35348BFB-863D-466F-B1BE-F65F2F7EABC3}"/>
    <cellStyle name="Normal 2 2 2 2 8 2" xfId="28381" xr:uid="{591B0717-3FAF-472D-829E-B94662A35BF0}"/>
    <cellStyle name="Normal 2 2 2 2 9" xfId="23212" xr:uid="{98DF0AD6-802D-417B-8BE8-69200345FA80}"/>
    <cellStyle name="Normal 2 2 2 20" xfId="23211" xr:uid="{045527C6-54C6-4006-B877-FE73ABCB7ADD}"/>
    <cellStyle name="Normal 2 2 2 3" xfId="210" xr:uid="{19CF88B9-B7F0-4370-ACF7-6739387C8BDA}"/>
    <cellStyle name="Normal 2 2 2 3 2" xfId="211" xr:uid="{3EDB9EE6-6B95-42C6-958E-A963C76BE7A2}"/>
    <cellStyle name="Normal 2 2 2 3 2 2" xfId="472" xr:uid="{EEA48714-8B48-4ABE-8CAC-FEB7D7B4B7DB}"/>
    <cellStyle name="Normal 2 2 2 3 2 2 2" xfId="18302" xr:uid="{B491B1C5-4870-4480-B785-AD4DFAAA8392}"/>
    <cellStyle name="Normal 2 2 2 3 2 2 2 2" xfId="28651" xr:uid="{0A77A2C2-48D5-4B04-9C08-7EF8A3329ACA}"/>
    <cellStyle name="Normal 2 2 2 3 2 2 3" xfId="23482" xr:uid="{A62E91D7-BF2C-4566-A686-DF3DABC443A3}"/>
    <cellStyle name="Normal 2 2 2 3 2 3" xfId="18041" xr:uid="{561FB654-A4E3-434F-91D3-099688CC81A9}"/>
    <cellStyle name="Normal 2 2 2 3 2 3 2" xfId="28390" xr:uid="{D9F625E1-A36A-4F52-9619-426D412E362C}"/>
    <cellStyle name="Normal 2 2 2 3 2 4" xfId="23221" xr:uid="{AAA34282-3920-42C9-ADDE-68FFE1580A74}"/>
    <cellStyle name="Normal 2 2 2 3 3" xfId="212" xr:uid="{09619404-5E78-4DAD-AC17-9AB188953547}"/>
    <cellStyle name="Normal 2 2 2 3 3 2" xfId="473" xr:uid="{E6D014B2-F12A-465D-ADEF-844F2D52ED5B}"/>
    <cellStyle name="Normal 2 2 2 3 3 2 2" xfId="18303" xr:uid="{BB3839E1-A4F5-4D56-A052-3191380C75E3}"/>
    <cellStyle name="Normal 2 2 2 3 3 2 2 2" xfId="28652" xr:uid="{B7486EAF-95E8-47E6-B540-096267ED31E0}"/>
    <cellStyle name="Normal 2 2 2 3 3 2 3" xfId="23483" xr:uid="{B90F0B4E-AD0D-4389-995E-EDE2BD4B3067}"/>
    <cellStyle name="Normal 2 2 2 3 3 3" xfId="18042" xr:uid="{118F9D57-50EE-456C-9923-E612396CF0E1}"/>
    <cellStyle name="Normal 2 2 2 3 3 3 2" xfId="28391" xr:uid="{41A01C3B-F937-45FA-BDDD-485601450219}"/>
    <cellStyle name="Normal 2 2 2 3 3 4" xfId="23222" xr:uid="{22E1FF9E-5356-4306-AC99-0DE7E9BA32C0}"/>
    <cellStyle name="Normal 2 2 2 3 4" xfId="471" xr:uid="{80CA628E-5EB7-4519-B58F-2686A1067EC7}"/>
    <cellStyle name="Normal 2 2 2 3 4 2" xfId="18301" xr:uid="{F21B7A8C-0B6E-44C3-BAEC-36F8F23C5974}"/>
    <cellStyle name="Normal 2 2 2 3 4 2 2" xfId="28650" xr:uid="{79BBDF3E-DE30-4D04-BDB4-B14CDB72761D}"/>
    <cellStyle name="Normal 2 2 2 3 4 3" xfId="23481" xr:uid="{9C12F745-422A-4450-BA21-5097172B5F14}"/>
    <cellStyle name="Normal 2 2 2 3 5" xfId="15861" xr:uid="{25C5F395-A4BA-40DD-852A-20F7DC2FC7C8}"/>
    <cellStyle name="Normal 2 2 2 3 6" xfId="18040" xr:uid="{9135E8C8-B497-4F67-9B74-84A0E2329364}"/>
    <cellStyle name="Normal 2 2 2 3 6 2" xfId="28389" xr:uid="{DFD32461-6125-41AB-ACB6-B3EDF9A46407}"/>
    <cellStyle name="Normal 2 2 2 3 7" xfId="23220" xr:uid="{0ECCFF4B-7339-4533-88BB-3F8F76C8E619}"/>
    <cellStyle name="Normal 2 2 2 4" xfId="213" xr:uid="{5F0CB2EA-7C60-4B02-9B46-335BCDE05E73}"/>
    <cellStyle name="Normal 2 2 2 4 2" xfId="214" xr:uid="{C72A7CA7-B732-4CC4-A53E-864515D6AF68}"/>
    <cellStyle name="Normal 2 2 2 4 2 2" xfId="475" xr:uid="{1B915319-752B-4950-9959-99986A60B4A1}"/>
    <cellStyle name="Normal 2 2 2 4 2 2 2" xfId="18305" xr:uid="{B77CF419-20A8-4D72-BC29-03086BC78688}"/>
    <cellStyle name="Normal 2 2 2 4 2 2 2 2" xfId="28654" xr:uid="{D6FB2C48-C027-4ED2-8AF9-89452272DCFB}"/>
    <cellStyle name="Normal 2 2 2 4 2 2 3" xfId="23485" xr:uid="{8C5931D7-94FA-4373-B7C8-64F0482869EF}"/>
    <cellStyle name="Normal 2 2 2 4 2 3" xfId="18044" xr:uid="{AB693339-A2DD-4713-9654-FDD060508086}"/>
    <cellStyle name="Normal 2 2 2 4 2 3 2" xfId="28393" xr:uid="{9F974026-D3D5-49DB-9C4C-FCE7AF61B05D}"/>
    <cellStyle name="Normal 2 2 2 4 2 4" xfId="23224" xr:uid="{1234317D-5463-4197-865A-9554082B10B0}"/>
    <cellStyle name="Normal 2 2 2 4 3" xfId="474" xr:uid="{FAA0709B-254C-4647-9AC9-F7806C476D54}"/>
    <cellStyle name="Normal 2 2 2 4 3 2" xfId="18304" xr:uid="{AA0868F9-3A7F-4225-9626-62867EE30064}"/>
    <cellStyle name="Normal 2 2 2 4 3 2 2" xfId="28653" xr:uid="{85BBC469-1385-44A3-ACAB-0C36AF651F95}"/>
    <cellStyle name="Normal 2 2 2 4 3 3" xfId="23484" xr:uid="{690D67B0-A9B8-4642-BA62-4613861C3C10}"/>
    <cellStyle name="Normal 2 2 2 4 4" xfId="15862" xr:uid="{3CD43779-9107-4CD0-9314-ED4881394534}"/>
    <cellStyle name="Normal 2 2 2 4 5" xfId="18043" xr:uid="{17924558-DF5F-411F-BD3D-F2D309A7DD31}"/>
    <cellStyle name="Normal 2 2 2 4 5 2" xfId="28392" xr:uid="{5337658D-DAAC-44B6-82BE-BB55E2D8908C}"/>
    <cellStyle name="Normal 2 2 2 4 6" xfId="23223" xr:uid="{617885F4-CDDF-4C1D-A5A2-2FD19B7696F6}"/>
    <cellStyle name="Normal 2 2 2 5" xfId="215" xr:uid="{1A4A6638-08AD-4A7A-9260-4F31C40C9F28}"/>
    <cellStyle name="Normal 2 2 2 5 2" xfId="476" xr:uid="{298C35BE-5907-4D24-AB19-CB59AFA4F005}"/>
    <cellStyle name="Normal 2 2 2 5 2 2" xfId="18306" xr:uid="{781F5AFA-61AC-45EC-8D33-DAC0E5B74B2B}"/>
    <cellStyle name="Normal 2 2 2 5 2 2 2" xfId="28655" xr:uid="{AB7E6400-7EC2-4E7E-A53C-D775F12959F2}"/>
    <cellStyle name="Normal 2 2 2 5 2 3" xfId="23486" xr:uid="{76A779B9-B6A0-4AF7-8E6D-DF03D0932C88}"/>
    <cellStyle name="Normal 2 2 2 5 3" xfId="15863" xr:uid="{9B275FA6-8FB3-46BD-AA72-69D923AC2053}"/>
    <cellStyle name="Normal 2 2 2 5 4" xfId="18045" xr:uid="{D71DF2C0-A65B-4B51-9489-16630D5E1042}"/>
    <cellStyle name="Normal 2 2 2 5 4 2" xfId="28394" xr:uid="{F9B216A0-0006-4FAD-8AD1-9F32596D31BA}"/>
    <cellStyle name="Normal 2 2 2 5 5" xfId="23225" xr:uid="{DA653833-AC19-404E-94A9-9FA604AD2D46}"/>
    <cellStyle name="Normal 2 2 2 6" xfId="216" xr:uid="{6C6F05FF-7BD9-4522-B3EC-927482E5C4A9}"/>
    <cellStyle name="Normal 2 2 2 6 2" xfId="477" xr:uid="{0731EF54-EFF6-4E70-AE68-E356A0BDD4EA}"/>
    <cellStyle name="Normal 2 2 2 6 2 2" xfId="18307" xr:uid="{164AFB2D-818C-483F-BBC1-46EA734B8FE5}"/>
    <cellStyle name="Normal 2 2 2 6 2 2 2" xfId="28656" xr:uid="{60A39D33-CED6-459C-8723-DF863E64CDE5}"/>
    <cellStyle name="Normal 2 2 2 6 2 3" xfId="23487" xr:uid="{78F55C61-0793-4577-978C-45DA94C99F7B}"/>
    <cellStyle name="Normal 2 2 2 6 3" xfId="15864" xr:uid="{1A2A8867-54F8-4291-B5D0-58A9F6A98ABF}"/>
    <cellStyle name="Normal 2 2 2 6 4" xfId="18046" xr:uid="{B2995AEE-C137-4C39-9BB8-63E2D3C4E795}"/>
    <cellStyle name="Normal 2 2 2 6 4 2" xfId="28395" xr:uid="{BA2D6644-3836-484D-B6A0-C3D31217A016}"/>
    <cellStyle name="Normal 2 2 2 6 5" xfId="23226" xr:uid="{6660DD9A-175C-4A38-B175-069AD259674F}"/>
    <cellStyle name="Normal 2 2 2 7" xfId="462" xr:uid="{D2620383-BD15-478C-BB8E-1115F684BD2A}"/>
    <cellStyle name="Normal 2 2 2 7 2" xfId="15865" xr:uid="{E921CF98-BA08-4C36-8CA8-68D5BB789211}"/>
    <cellStyle name="Normal 2 2 2 7 3" xfId="18292" xr:uid="{0DEBDEBF-6BB7-4F51-A31B-F626788232C8}"/>
    <cellStyle name="Normal 2 2 2 7 3 2" xfId="28641" xr:uid="{78EDD459-E5AD-4F99-8075-2ED7056BFE0D}"/>
    <cellStyle name="Normal 2 2 2 7 4" xfId="23472" xr:uid="{905C4BC9-967D-4003-8DB5-BB413D83995A}"/>
    <cellStyle name="Normal 2 2 2 8" xfId="15866" xr:uid="{79E0AB36-240F-4869-BCF2-FE0A55CC3DD4}"/>
    <cellStyle name="Normal 2 2 2 8 2" xfId="15867" xr:uid="{A6A1D2C0-7BF3-4B44-87A9-767DC65FBCFB}"/>
    <cellStyle name="Normal 2 2 2 9" xfId="15868" xr:uid="{E8B4F626-E24E-424E-8EB1-29F5DD0E6A85}"/>
    <cellStyle name="Normal 2 2 20" xfId="15869" xr:uid="{641CA0CE-7FD7-46C0-9325-EE88A6310FE8}"/>
    <cellStyle name="Normal 2 2 21" xfId="15870" xr:uid="{8433ADDA-9AEB-40DA-B98F-BCBE6773C3BA}"/>
    <cellStyle name="Normal 2 2 22" xfId="15871" xr:uid="{E401FF8B-EAD9-49FE-B463-889C71EC5108}"/>
    <cellStyle name="Normal 2 2 23" xfId="15872" xr:uid="{43A67FD9-8A7B-4B05-A600-2EA30976D72B}"/>
    <cellStyle name="Normal 2 2 24" xfId="23047" xr:uid="{88A5C1DF-1BAD-4A22-A34E-5FC3E2AEE47D}"/>
    <cellStyle name="Normal 2 2 3" xfId="217" xr:uid="{716A489E-AC31-4788-93A0-D9519C8AFBAF}"/>
    <cellStyle name="Normal 2 2 3 10" xfId="23227" xr:uid="{1F59C242-0DFF-4FD8-A66B-0302D0274A01}"/>
    <cellStyle name="Normal 2 2 3 2" xfId="218" xr:uid="{18D9DBDF-60FC-4E2F-978E-870CB66D31D7}"/>
    <cellStyle name="Normal 2 2 3 2 2" xfId="219" xr:uid="{C5446C7A-5F1B-40D2-A1EF-F39F657EFF36}"/>
    <cellStyle name="Normal 2 2 3 2 2 2" xfId="480" xr:uid="{358D6804-5A61-4B9D-B8F1-7C894A5FD4C7}"/>
    <cellStyle name="Normal 2 2 3 2 2 2 2" xfId="18310" xr:uid="{567BF7A7-0C78-4E46-87C1-A5A3F03083A2}"/>
    <cellStyle name="Normal 2 2 3 2 2 2 2 2" xfId="28659" xr:uid="{B313E5E2-8D8A-445D-8222-A9982CB8AC54}"/>
    <cellStyle name="Normal 2 2 3 2 2 2 3" xfId="23490" xr:uid="{E9196300-DEA7-477C-A770-BAD4170C2AA1}"/>
    <cellStyle name="Normal 2 2 3 2 2 3" xfId="18049" xr:uid="{652C7CE8-17E9-445C-B540-67611BF9C261}"/>
    <cellStyle name="Normal 2 2 3 2 2 3 2" xfId="28398" xr:uid="{43563CF2-A157-4E37-9EC9-D80988C204E3}"/>
    <cellStyle name="Normal 2 2 3 2 2 4" xfId="23229" xr:uid="{5AFFF484-DB91-4339-97F2-F9D638962C18}"/>
    <cellStyle name="Normal 2 2 3 2 3" xfId="220" xr:uid="{23E3C77C-B33E-4487-83FA-2ED78F76664E}"/>
    <cellStyle name="Normal 2 2 3 2 3 2" xfId="481" xr:uid="{4CACC7C8-023C-41D4-AFB3-C42674C53195}"/>
    <cellStyle name="Normal 2 2 3 2 3 2 2" xfId="18311" xr:uid="{CA09F5FB-8345-490B-AE28-FC135E9398B9}"/>
    <cellStyle name="Normal 2 2 3 2 3 2 2 2" xfId="28660" xr:uid="{99A3C0FA-47E8-43FF-A30B-81BAD5F92637}"/>
    <cellStyle name="Normal 2 2 3 2 3 2 3" xfId="23491" xr:uid="{0B39A972-E2C9-41E9-BEF7-C0C5FE3287CA}"/>
    <cellStyle name="Normal 2 2 3 2 3 3" xfId="18050" xr:uid="{14A1B347-1829-41D0-BD72-1B57D66555B2}"/>
    <cellStyle name="Normal 2 2 3 2 3 3 2" xfId="28399" xr:uid="{F1527CD6-9CDD-4366-971A-9EB162247E8F}"/>
    <cellStyle name="Normal 2 2 3 2 3 4" xfId="23230" xr:uid="{5A223258-91A0-4B59-A48D-96548BD8BEA7}"/>
    <cellStyle name="Normal 2 2 3 2 4" xfId="479" xr:uid="{D1CA2BF4-03D3-49C5-B38C-13F55954AD9B}"/>
    <cellStyle name="Normal 2 2 3 2 4 2" xfId="18309" xr:uid="{96B16B7B-B0C2-4D76-948A-702D605D1D6F}"/>
    <cellStyle name="Normal 2 2 3 2 4 2 2" xfId="28658" xr:uid="{6ECDF347-B6DD-4320-81AD-54E0ED4FDFCD}"/>
    <cellStyle name="Normal 2 2 3 2 4 3" xfId="23489" xr:uid="{6AF1B52F-9D57-44CE-9529-AB2A24D3F365}"/>
    <cellStyle name="Normal 2 2 3 2 5" xfId="18048" xr:uid="{06B1D088-A59D-4FB8-ADFE-C04C0E9FE364}"/>
    <cellStyle name="Normal 2 2 3 2 5 2" xfId="28397" xr:uid="{CDA5F2E6-1FCC-4598-85AE-2172994C086B}"/>
    <cellStyle name="Normal 2 2 3 2 6" xfId="23228" xr:uid="{3450391B-137E-4D6E-831A-A17D0D687EEB}"/>
    <cellStyle name="Normal 2 2 3 3" xfId="221" xr:uid="{F60FF649-9CF0-44E7-9155-0516C5209C35}"/>
    <cellStyle name="Normal 2 2 3 3 2" xfId="222" xr:uid="{83F5B51C-0B81-4A34-80F7-5A87FF6CC8E3}"/>
    <cellStyle name="Normal 2 2 3 3 2 2" xfId="483" xr:uid="{98FF845E-60C5-4B86-9C3B-23D946237C37}"/>
    <cellStyle name="Normal 2 2 3 3 2 2 2" xfId="18313" xr:uid="{C8F93E4C-6D4E-4D0A-ACF3-614E9737D739}"/>
    <cellStyle name="Normal 2 2 3 3 2 2 2 2" xfId="28662" xr:uid="{EB5140AD-8D0A-4CEE-A97A-729BAB26F2E6}"/>
    <cellStyle name="Normal 2 2 3 3 2 2 3" xfId="23493" xr:uid="{1FB94E3D-7EB0-403D-BC42-290C587372C0}"/>
    <cellStyle name="Normal 2 2 3 3 2 3" xfId="18052" xr:uid="{0AE7B654-EA21-4124-99F0-A40CC16F4A14}"/>
    <cellStyle name="Normal 2 2 3 3 2 3 2" xfId="28401" xr:uid="{1A065F44-1771-4246-846B-58490FD6F35E}"/>
    <cellStyle name="Normal 2 2 3 3 2 4" xfId="23232" xr:uid="{9B27DDFC-DA4F-4A00-A188-1F04EFA3A6AB}"/>
    <cellStyle name="Normal 2 2 3 3 3" xfId="482" xr:uid="{4CABA91A-F6C7-4E9D-B1CE-6D3C16F570EC}"/>
    <cellStyle name="Normal 2 2 3 3 3 2" xfId="18312" xr:uid="{38DD9E7F-7FA1-4639-AE9E-C3658376ADFC}"/>
    <cellStyle name="Normal 2 2 3 3 3 2 2" xfId="28661" xr:uid="{13DCB4F9-4CF3-423D-902B-94E0659952E8}"/>
    <cellStyle name="Normal 2 2 3 3 3 3" xfId="23492" xr:uid="{D8A649D5-3C28-4EC6-8AAA-55439B2EDDAF}"/>
    <cellStyle name="Normal 2 2 3 3 4" xfId="18051" xr:uid="{205EA0F4-E60E-4D61-95A6-EA896163B42A}"/>
    <cellStyle name="Normal 2 2 3 3 4 2" xfId="28400" xr:uid="{8C135EAB-DB32-45D2-BE7B-2D046790496C}"/>
    <cellStyle name="Normal 2 2 3 3 5" xfId="23231" xr:uid="{B2A2275C-600D-4FF1-880E-97C36C9C412C}"/>
    <cellStyle name="Normal 2 2 3 4" xfId="223" xr:uid="{221945BA-B33F-4A42-B1B4-5BCF30B7ABCD}"/>
    <cellStyle name="Normal 2 2 3 4 2" xfId="484" xr:uid="{D482C544-E55D-4683-88D5-063E5FA81CB4}"/>
    <cellStyle name="Normal 2 2 3 4 2 2" xfId="18314" xr:uid="{91D9429F-4129-4C40-B700-70912E314C1F}"/>
    <cellStyle name="Normal 2 2 3 4 2 2 2" xfId="28663" xr:uid="{1715D583-7241-499B-A710-AA0470EBF668}"/>
    <cellStyle name="Normal 2 2 3 4 2 3" xfId="23494" xr:uid="{7FB3C1B1-C75A-4962-B93F-1D033F6AB1EF}"/>
    <cellStyle name="Normal 2 2 3 4 3" xfId="18053" xr:uid="{764214DB-BF04-417D-A29B-C2CCFD950BA6}"/>
    <cellStyle name="Normal 2 2 3 4 3 2" xfId="28402" xr:uid="{26AF41C7-8C81-4024-A334-BEE791AC6826}"/>
    <cellStyle name="Normal 2 2 3 4 4" xfId="23233" xr:uid="{72FA15BA-1245-4F43-981D-1BB4F9B79B1D}"/>
    <cellStyle name="Normal 2 2 3 5" xfId="224" xr:uid="{E6808510-EB0C-4D48-8591-B9D88A314687}"/>
    <cellStyle name="Normal 2 2 3 5 2" xfId="485" xr:uid="{8B846BFC-B781-4F4F-B983-B7F1679B63E9}"/>
    <cellStyle name="Normal 2 2 3 5 2 2" xfId="18315" xr:uid="{B1A613BA-ADDC-4D4F-9341-4AE99BEF8A2A}"/>
    <cellStyle name="Normal 2 2 3 5 2 2 2" xfId="28664" xr:uid="{EBE1A75B-9230-4978-A235-3946FE0148B7}"/>
    <cellStyle name="Normal 2 2 3 5 2 3" xfId="23495" xr:uid="{06A6FCDA-1A12-4CAC-8DB7-E3AB79D0270D}"/>
    <cellStyle name="Normal 2 2 3 5 3" xfId="18054" xr:uid="{C3C15131-E645-486F-A78A-96FD2B433C2E}"/>
    <cellStyle name="Normal 2 2 3 5 3 2" xfId="28403" xr:uid="{3B49335C-890E-4B2F-B838-AF28DB718010}"/>
    <cellStyle name="Normal 2 2 3 5 4" xfId="23234" xr:uid="{F6FE6755-B441-4223-9DEF-76B09C3D064E}"/>
    <cellStyle name="Normal 2 2 3 6" xfId="478" xr:uid="{F1D66D12-CA1C-444B-BD08-CBA093FC353C}"/>
    <cellStyle name="Normal 2 2 3 6 2" xfId="18308" xr:uid="{3B8FB45B-1BA0-4206-8F0D-4057B32F90AA}"/>
    <cellStyle name="Normal 2 2 3 6 2 2" xfId="28657" xr:uid="{035BAAD8-22DD-4C55-A100-BF60DB221081}"/>
    <cellStyle name="Normal 2 2 3 6 3" xfId="23488" xr:uid="{456639EE-9544-4C6F-B1D1-5B9733A5DF30}"/>
    <cellStyle name="Normal 2 2 3 7" xfId="15873" xr:uid="{542A15C3-5555-477B-B321-959F21730204}"/>
    <cellStyle name="Normal 2 2 3 8" xfId="15874" xr:uid="{E71A1133-112D-40B1-8016-4366BFE39E74}"/>
    <cellStyle name="Normal 2 2 3 9" xfId="18047" xr:uid="{342578D0-C241-4BBC-A55F-DB3B49368399}"/>
    <cellStyle name="Normal 2 2 3 9 2" xfId="28396" xr:uid="{349588E7-5E89-462E-B4BF-BD0A86598135}"/>
    <cellStyle name="Normal 2 2 4" xfId="225" xr:uid="{2BEECF97-7452-4BA4-8545-D9EE4A1B1D9F}"/>
    <cellStyle name="Normal 2 2 4 10" xfId="23235" xr:uid="{948E31DC-1AF9-4F91-A3E6-617941808097}"/>
    <cellStyle name="Normal 2 2 4 2" xfId="226" xr:uid="{0FDAB641-18B9-49AB-9FE6-FAC36C62CB6C}"/>
    <cellStyle name="Normal 2 2 4 2 2" xfId="227" xr:uid="{EC41B6A8-C60B-49C3-A680-BFD2665B16C4}"/>
    <cellStyle name="Normal 2 2 4 2 2 2" xfId="488" xr:uid="{4E76EC9F-C389-47CC-8AD9-E3AB5469D8C5}"/>
    <cellStyle name="Normal 2 2 4 2 2 2 2" xfId="18318" xr:uid="{4744E44B-4332-4ABF-9144-E8921F89C886}"/>
    <cellStyle name="Normal 2 2 4 2 2 2 2 2" xfId="28667" xr:uid="{34D25253-8ECA-4883-A5A3-D6C67E7A2924}"/>
    <cellStyle name="Normal 2 2 4 2 2 2 3" xfId="23498" xr:uid="{F41E786D-889F-46C7-BF57-93376CF07DAA}"/>
    <cellStyle name="Normal 2 2 4 2 2 3" xfId="18057" xr:uid="{9A9A341E-6256-43E6-BBE5-09AC7F335B1C}"/>
    <cellStyle name="Normal 2 2 4 2 2 3 2" xfId="28406" xr:uid="{9D20E5DE-011B-4350-B368-44C2ECF3B4B3}"/>
    <cellStyle name="Normal 2 2 4 2 2 4" xfId="23237" xr:uid="{2EF0039F-87D9-4F26-8020-6E9B49BF064A}"/>
    <cellStyle name="Normal 2 2 4 2 3" xfId="228" xr:uid="{88A1CD7A-23AB-4204-A9EE-BCAEC7E10A3A}"/>
    <cellStyle name="Normal 2 2 4 2 3 2" xfId="489" xr:uid="{E0A9CE06-2501-41E8-8A8F-5D7186913AD4}"/>
    <cellStyle name="Normal 2 2 4 2 3 2 2" xfId="18319" xr:uid="{A47A60BB-6311-4C77-BA8A-E5E05A7A00E5}"/>
    <cellStyle name="Normal 2 2 4 2 3 2 2 2" xfId="28668" xr:uid="{32AC6AFF-E1C2-48D2-8787-B3B69B455FE6}"/>
    <cellStyle name="Normal 2 2 4 2 3 2 3" xfId="23499" xr:uid="{E507DD42-674B-4F84-A23A-909C486D6AF5}"/>
    <cellStyle name="Normal 2 2 4 2 3 3" xfId="18058" xr:uid="{578202C6-9ACC-4B1C-B5F3-D30FE786BD79}"/>
    <cellStyle name="Normal 2 2 4 2 3 3 2" xfId="28407" xr:uid="{48A4D3D1-7676-4779-B3E2-3A31DEAFF145}"/>
    <cellStyle name="Normal 2 2 4 2 3 4" xfId="23238" xr:uid="{518719ED-F8E0-4EB7-9CC1-81828E2FB42E}"/>
    <cellStyle name="Normal 2 2 4 2 4" xfId="487" xr:uid="{9BDBC1C6-3400-476E-84E5-8F41BA45A4E7}"/>
    <cellStyle name="Normal 2 2 4 2 4 2" xfId="18317" xr:uid="{9CAFD742-B7DF-4D84-86C9-8E879019C20C}"/>
    <cellStyle name="Normal 2 2 4 2 4 2 2" xfId="28666" xr:uid="{45E273EE-E8ED-47DF-8A27-752280C9BE68}"/>
    <cellStyle name="Normal 2 2 4 2 4 3" xfId="23497" xr:uid="{76B1FF45-4FCF-40AE-8A84-18A21ED7D212}"/>
    <cellStyle name="Normal 2 2 4 2 5" xfId="15875" xr:uid="{A5A4ED19-9C8B-4815-9DEE-059E412117A1}"/>
    <cellStyle name="Normal 2 2 4 2 6" xfId="18056" xr:uid="{524E774D-8C97-4459-8FA8-0E27D32470F8}"/>
    <cellStyle name="Normal 2 2 4 2 6 2" xfId="28405" xr:uid="{7192092A-19BA-4F3D-A7C9-2BDF514D6ABF}"/>
    <cellStyle name="Normal 2 2 4 2 7" xfId="23236" xr:uid="{EB9325FB-9234-4BBC-B60E-E05D26B29BCC}"/>
    <cellStyle name="Normal 2 2 4 3" xfId="229" xr:uid="{37161E59-9A91-4DF9-B9CB-66BC5F243973}"/>
    <cellStyle name="Normal 2 2 4 3 2" xfId="230" xr:uid="{1D298C74-9DA7-4748-B600-F49475E091A4}"/>
    <cellStyle name="Normal 2 2 4 3 2 2" xfId="491" xr:uid="{08F01339-E9B9-4342-B4E7-73257BA6B724}"/>
    <cellStyle name="Normal 2 2 4 3 2 2 2" xfId="18321" xr:uid="{DF8F72E2-20E0-47FB-BF63-E45D183E77E9}"/>
    <cellStyle name="Normal 2 2 4 3 2 2 2 2" xfId="28670" xr:uid="{42339475-3572-4269-89C4-F97C9B8F6460}"/>
    <cellStyle name="Normal 2 2 4 3 2 2 3" xfId="23501" xr:uid="{9412D9F0-B83D-455C-91FF-5D0D39E27C9E}"/>
    <cellStyle name="Normal 2 2 4 3 2 3" xfId="18060" xr:uid="{24132AB7-5B2E-48A1-9101-19B83FDC365B}"/>
    <cellStyle name="Normal 2 2 4 3 2 3 2" xfId="28409" xr:uid="{D8A87494-EB48-48E1-BFCC-6C03C27D6B2F}"/>
    <cellStyle name="Normal 2 2 4 3 2 4" xfId="23240" xr:uid="{2C4D3614-2B25-4346-BCFD-9CDE0C8F977F}"/>
    <cellStyle name="Normal 2 2 4 3 3" xfId="490" xr:uid="{D2918F78-220A-490F-9E71-6143050AE034}"/>
    <cellStyle name="Normal 2 2 4 3 3 2" xfId="18320" xr:uid="{0CA73EA2-4AD0-4CCE-AFB6-8FB1E3C6E7BB}"/>
    <cellStyle name="Normal 2 2 4 3 3 2 2" xfId="28669" xr:uid="{ECC0A14F-CA6F-40AF-984D-626E3B7A28D7}"/>
    <cellStyle name="Normal 2 2 4 3 3 3" xfId="23500" xr:uid="{D093DDC1-3655-4F50-A97B-CACE25CBD710}"/>
    <cellStyle name="Normal 2 2 4 3 4" xfId="18059" xr:uid="{8E676DBF-32A6-40E9-B31B-0DAE4E0FBF67}"/>
    <cellStyle name="Normal 2 2 4 3 4 2" xfId="28408" xr:uid="{C63FB155-A637-447A-AC4A-EF4DE3827A4A}"/>
    <cellStyle name="Normal 2 2 4 3 5" xfId="23239" xr:uid="{7DD08955-4CCD-4D0D-8E69-1AA6FDC8C374}"/>
    <cellStyle name="Normal 2 2 4 4" xfId="231" xr:uid="{41772387-891E-4290-9FF5-112CF74027BA}"/>
    <cellStyle name="Normal 2 2 4 4 2" xfId="492" xr:uid="{3BA87C6C-DC08-485F-BEDE-6E116D318BE7}"/>
    <cellStyle name="Normal 2 2 4 4 2 2" xfId="18322" xr:uid="{7628BA12-9DD2-48EF-A078-179EC5880B3D}"/>
    <cellStyle name="Normal 2 2 4 4 2 2 2" xfId="28671" xr:uid="{2BFDEE88-1AB8-4911-8D9C-3CDF13A3CE70}"/>
    <cellStyle name="Normal 2 2 4 4 2 3" xfId="23502" xr:uid="{609DA70E-4ECA-4A6A-A0D0-6202B79B7ABB}"/>
    <cellStyle name="Normal 2 2 4 4 3" xfId="18061" xr:uid="{47F67641-4DCC-44A1-8360-B61A1BA52865}"/>
    <cellStyle name="Normal 2 2 4 4 3 2" xfId="28410" xr:uid="{447093D3-AB58-4160-955A-062C327B8545}"/>
    <cellStyle name="Normal 2 2 4 4 4" xfId="23241" xr:uid="{74EFB30E-4693-440D-9471-9D491EB61327}"/>
    <cellStyle name="Normal 2 2 4 5" xfId="232" xr:uid="{1BB8F51C-2575-47A5-9A79-9DC3997CB0AE}"/>
    <cellStyle name="Normal 2 2 4 5 2" xfId="493" xr:uid="{C6F5D536-8390-43C7-9705-3987B3BD7A7F}"/>
    <cellStyle name="Normal 2 2 4 5 2 2" xfId="18323" xr:uid="{46D0BD45-720C-4C8E-AAC0-399E92721B56}"/>
    <cellStyle name="Normal 2 2 4 5 2 2 2" xfId="28672" xr:uid="{8282D4C8-D838-471F-A45C-4276B8CAE585}"/>
    <cellStyle name="Normal 2 2 4 5 2 3" xfId="23503" xr:uid="{5FCF9377-D540-4B7D-9635-B9A8178AF239}"/>
    <cellStyle name="Normal 2 2 4 5 3" xfId="18062" xr:uid="{0AE0538C-3EE3-406F-A356-E7C08038CF96}"/>
    <cellStyle name="Normal 2 2 4 5 3 2" xfId="28411" xr:uid="{29369E8C-ECC2-4521-91E7-3F0B0B3272EA}"/>
    <cellStyle name="Normal 2 2 4 5 4" xfId="23242" xr:uid="{85F2E78C-4637-4607-BD2D-3F16D578B064}"/>
    <cellStyle name="Normal 2 2 4 6" xfId="486" xr:uid="{99512695-DE78-42BD-8159-07DC6D43B230}"/>
    <cellStyle name="Normal 2 2 4 6 2" xfId="18316" xr:uid="{9C19C693-2130-463D-8AFB-8EB61422F206}"/>
    <cellStyle name="Normal 2 2 4 6 2 2" xfId="28665" xr:uid="{59EAB7F0-3197-4764-BC88-3B5B91750C1F}"/>
    <cellStyle name="Normal 2 2 4 6 3" xfId="23496" xr:uid="{5636877D-B538-46C0-B8B9-B317EF288663}"/>
    <cellStyle name="Normal 2 2 4 7" xfId="15876" xr:uid="{4B85F865-A32F-4B93-926F-6802EFFBB965}"/>
    <cellStyle name="Normal 2 2 4 8" xfId="15877" xr:uid="{6725BCB7-F223-4202-8A30-E85A319168A6}"/>
    <cellStyle name="Normal 2 2 4 9" xfId="18055" xr:uid="{2A86E9DA-06EE-4633-AC20-60090F709459}"/>
    <cellStyle name="Normal 2 2 4 9 2" xfId="28404" xr:uid="{D3F72225-761D-4832-9B26-29C873091782}"/>
    <cellStyle name="Normal 2 2 5" xfId="233" xr:uid="{7075AE82-3AD2-444A-8F26-C4844D4B2833}"/>
    <cellStyle name="Normal 2 2 5 2" xfId="234" xr:uid="{9FC7622A-6F16-44DA-ACC6-50749D6A6283}"/>
    <cellStyle name="Normal 2 2 5 2 2" xfId="495" xr:uid="{8AC2D7E1-1299-4D06-9431-837ED854E004}"/>
    <cellStyle name="Normal 2 2 5 2 2 2" xfId="18325" xr:uid="{F4684C06-41D0-44A8-B2E0-DB4C8A3132B6}"/>
    <cellStyle name="Normal 2 2 5 2 2 2 2" xfId="28674" xr:uid="{8B145FAC-0EF5-4934-8E2B-E7797C0C9E1E}"/>
    <cellStyle name="Normal 2 2 5 2 2 3" xfId="23505" xr:uid="{0F858B81-9EA2-4715-8BE0-E977F92BAB3B}"/>
    <cellStyle name="Normal 2 2 5 2 3" xfId="18064" xr:uid="{69D197FE-02AF-4911-8FA4-B2708B097CDD}"/>
    <cellStyle name="Normal 2 2 5 2 3 2" xfId="28413" xr:uid="{6FE83A06-3C03-4755-9F00-95FB264C3CBE}"/>
    <cellStyle name="Normal 2 2 5 2 4" xfId="23244" xr:uid="{D9979DFF-7592-42F5-92F8-95F7DA11F90A}"/>
    <cellStyle name="Normal 2 2 5 3" xfId="235" xr:uid="{4231902D-6F6A-497D-990F-1143AB6FE2B5}"/>
    <cellStyle name="Normal 2 2 5 3 2" xfId="496" xr:uid="{9B80DFA8-9EA4-4584-BF39-365A81950220}"/>
    <cellStyle name="Normal 2 2 5 3 2 2" xfId="18326" xr:uid="{88984BC0-BC89-45E0-99A4-DE97F7DCAEBF}"/>
    <cellStyle name="Normal 2 2 5 3 2 2 2" xfId="28675" xr:uid="{F5A9C97C-AA04-4142-9672-83A421CDDE5C}"/>
    <cellStyle name="Normal 2 2 5 3 2 3" xfId="23506" xr:uid="{0F89F797-0CAF-4DF1-A739-61448A03BECD}"/>
    <cellStyle name="Normal 2 2 5 3 3" xfId="18065" xr:uid="{72471456-D66A-4FF9-A28C-1F4C011F3CF6}"/>
    <cellStyle name="Normal 2 2 5 3 3 2" xfId="28414" xr:uid="{4DBEC267-2861-4691-A4B9-9D80D48EA407}"/>
    <cellStyle name="Normal 2 2 5 3 4" xfId="23245" xr:uid="{AAD0BF3D-8234-42C9-9CD4-357C696C8945}"/>
    <cellStyle name="Normal 2 2 5 4" xfId="494" xr:uid="{06BB13DE-830D-43EB-BC61-89A9557C2CE3}"/>
    <cellStyle name="Normal 2 2 5 4 2" xfId="18324" xr:uid="{0383713A-A20A-415E-BC1C-D5549B4BFC33}"/>
    <cellStyle name="Normal 2 2 5 4 2 2" xfId="28673" xr:uid="{CB9BCB59-69EB-4C4B-A635-CE81FC79BA63}"/>
    <cellStyle name="Normal 2 2 5 4 3" xfId="23504" xr:uid="{A18692A6-5FCE-4032-8E08-85D435A5E424}"/>
    <cellStyle name="Normal 2 2 5 5" xfId="15878" xr:uid="{112F8B0B-1EC2-4D78-89DF-230D2D269F7D}"/>
    <cellStyle name="Normal 2 2 5 6" xfId="15879" xr:uid="{DC2C8630-F90A-444C-B633-D59A7F5FF8BC}"/>
    <cellStyle name="Normal 2 2 5 7" xfId="18063" xr:uid="{E8921A3E-291F-4800-959A-87C64B814C30}"/>
    <cellStyle name="Normal 2 2 5 7 2" xfId="28412" xr:uid="{ED1ACFBA-A2E9-4933-B41F-8E591FC6E22C}"/>
    <cellStyle name="Normal 2 2 5 8" xfId="23243" xr:uid="{BF047EA7-097F-49DA-8A5D-256859F9AD49}"/>
    <cellStyle name="Normal 2 2 6" xfId="236" xr:uid="{4415ED83-9404-4DB4-A4D8-EB3018F1AE1C}"/>
    <cellStyle name="Normal 2 2 6 2" xfId="237" xr:uid="{E49214DB-877E-4ACF-9DE0-408245A5A5DB}"/>
    <cellStyle name="Normal 2 2 6 2 2" xfId="498" xr:uid="{5CAFE244-4DC7-4D3C-8C4A-F2F924618D10}"/>
    <cellStyle name="Normal 2 2 6 2 2 2" xfId="18328" xr:uid="{D90FEA00-4A23-464A-8C94-2DDC90A3D59E}"/>
    <cellStyle name="Normal 2 2 6 2 2 2 2" xfId="28677" xr:uid="{A4C8FCEE-79C6-4F2B-A65F-444303134F3F}"/>
    <cellStyle name="Normal 2 2 6 2 2 3" xfId="23508" xr:uid="{5CEB2C3F-DBA1-4261-9AF2-F3DB2AF875ED}"/>
    <cellStyle name="Normal 2 2 6 2 3" xfId="18067" xr:uid="{A84105DD-8EA9-4832-A0E6-2C26E833BE23}"/>
    <cellStyle name="Normal 2 2 6 2 3 2" xfId="28416" xr:uid="{9E55F03E-F3D7-4421-9450-360074EBEF46}"/>
    <cellStyle name="Normal 2 2 6 2 4" xfId="23247" xr:uid="{281FCB17-3892-44CE-B7B5-BBAC025AA074}"/>
    <cellStyle name="Normal 2 2 6 3" xfId="497" xr:uid="{0319FE80-669A-4AD9-8926-99B824D67BEA}"/>
    <cellStyle name="Normal 2 2 6 3 2" xfId="18327" xr:uid="{4656FE27-F8FA-4A79-BE5C-9E74A3BD79FC}"/>
    <cellStyle name="Normal 2 2 6 3 2 2" xfId="28676" xr:uid="{0D2E9819-D5A7-49E6-B5B4-69667123064D}"/>
    <cellStyle name="Normal 2 2 6 3 3" xfId="23507" xr:uid="{92317208-E9D2-45A6-8BDE-89A95FA5950D}"/>
    <cellStyle name="Normal 2 2 6 4" xfId="15880" xr:uid="{CC9E0207-30EB-4C72-8617-CEC6CB74C8C1}"/>
    <cellStyle name="Normal 2 2 6 5" xfId="18066" xr:uid="{7E0AB502-A1C8-4536-991C-5BEEAEF9A8E0}"/>
    <cellStyle name="Normal 2 2 6 5 2" xfId="28415" xr:uid="{4815C14A-BA51-4113-B320-A7B9DAF60706}"/>
    <cellStyle name="Normal 2 2 6 6" xfId="23246" xr:uid="{6A3B0B46-84D0-4547-8A23-DAD3A0E74971}"/>
    <cellStyle name="Normal 2 2 7" xfId="238" xr:uid="{7F9CDF2A-57F1-42F2-8D5E-3B5E1F5DE66F}"/>
    <cellStyle name="Normal 2 2 7 2" xfId="499" xr:uid="{2157942B-C06D-4678-9D1C-B24E87B90A98}"/>
    <cellStyle name="Normal 2 2 7 2 2" xfId="15881" xr:uid="{0803D07C-9DD1-4C18-9D9D-E9CB9F8D697F}"/>
    <cellStyle name="Normal 2 2 7 2 3" xfId="15882" xr:uid="{08BB52B5-773C-4AB0-9013-64C1B41F7201}"/>
    <cellStyle name="Normal 2 2 7 2 4" xfId="15883" xr:uid="{C76E6CB5-B8BB-43FB-A2AE-36C0D66FB7C7}"/>
    <cellStyle name="Normal 2 2 7 2 5" xfId="18329" xr:uid="{BCD41E67-2C93-4C90-8820-F79544544E36}"/>
    <cellStyle name="Normal 2 2 7 2 5 2" xfId="28678" xr:uid="{94C3D64F-67F2-431A-B4AA-9B3FE9903DC2}"/>
    <cellStyle name="Normal 2 2 7 2 6" xfId="23509" xr:uid="{4172408E-2979-4F74-96E6-6B5956DA49AF}"/>
    <cellStyle name="Normal 2 2 7 3" xfId="15884" xr:uid="{E56DCC46-B24E-483C-8CBB-6B50334A52CD}"/>
    <cellStyle name="Normal 2 2 7 3 2" xfId="15885" xr:uid="{7CCD8CF7-BC8A-4E81-9104-578716529AD7}"/>
    <cellStyle name="Normal 2 2 7 3 3" xfId="15886" xr:uid="{6F22D5CC-3380-4849-9995-F4EFB34EB476}"/>
    <cellStyle name="Normal 2 2 7 4" xfId="15887" xr:uid="{F27138DB-8138-4600-BC2A-A0C76FCD3ABF}"/>
    <cellStyle name="Normal 2 2 7 4 2" xfId="15888" xr:uid="{6A7CAFDB-B2BC-47BD-B450-B5837424BF98}"/>
    <cellStyle name="Normal 2 2 7 4 3" xfId="15889" xr:uid="{B2282987-C36D-4FB6-B7F5-160FB1EDABFE}"/>
    <cellStyle name="Normal 2 2 7 5" xfId="15890" xr:uid="{A5C61445-12D6-42FF-AAF8-30A23C9F4423}"/>
    <cellStyle name="Normal 2 2 7 6" xfId="18068" xr:uid="{1EDA8D5C-3DD1-4703-8CBA-5100CF592521}"/>
    <cellStyle name="Normal 2 2 7 6 2" xfId="28417" xr:uid="{187FA8B7-4F12-40CF-B485-BE7198D1C2B2}"/>
    <cellStyle name="Normal 2 2 7 7" xfId="23248" xr:uid="{57FF8D5A-D5EF-4E86-A022-72212BDE920E}"/>
    <cellStyle name="Normal 2 2 8" xfId="239" xr:uid="{BB354813-CFBA-42DE-B743-47972A912B51}"/>
    <cellStyle name="Normal 2 2 8 2" xfId="500" xr:uid="{0F4A1F71-F7A0-42C2-A43A-CF5FD5DF39D6}"/>
    <cellStyle name="Normal 2 2 8 2 2" xfId="15891" xr:uid="{8CB31B8C-89E9-4012-9A2B-18B07E93E038}"/>
    <cellStyle name="Normal 2 2 8 2 3" xfId="18330" xr:uid="{AECCF7A8-91EF-4DD5-9E08-25C20013850F}"/>
    <cellStyle name="Normal 2 2 8 2 3 2" xfId="28679" xr:uid="{94FF497B-04BE-4305-9DAA-5A4BC365BEFD}"/>
    <cellStyle name="Normal 2 2 8 2 4" xfId="23510" xr:uid="{FC3FDD17-5B09-45E8-988E-CE92B07EF457}"/>
    <cellStyle name="Normal 2 2 8 3" xfId="15892" xr:uid="{70F5BCDE-387D-40A1-943E-1180DD499BAE}"/>
    <cellStyle name="Normal 2 2 8 4" xfId="15893" xr:uid="{FC120190-CC2F-4AD9-A3A1-784285589D2F}"/>
    <cellStyle name="Normal 2 2 8 5" xfId="18069" xr:uid="{9D64147C-4FE6-477E-A31E-3D71BB35CD63}"/>
    <cellStyle name="Normal 2 2 8 5 2" xfId="28418" xr:uid="{20983C28-2C5D-4DDD-BAAE-0994AD71A7BD}"/>
    <cellStyle name="Normal 2 2 8 6" xfId="23249" xr:uid="{E3F0E80B-54BD-4F63-B76C-8F34EA91458A}"/>
    <cellStyle name="Normal 2 2 9" xfId="15894" xr:uid="{36857371-1771-4ED4-A4E0-18E03C31E4BC}"/>
    <cellStyle name="Normal 2 2 9 2" xfId="15895" xr:uid="{DDF255CD-390A-4350-9E96-524C213EC43D}"/>
    <cellStyle name="Normal 2 2 9 3" xfId="15896" xr:uid="{2E45D7CE-E37B-4B45-A89B-554C7656D06B}"/>
    <cellStyle name="Normal 2 20" xfId="15897" xr:uid="{C3E2E9D1-CCAF-4851-A9BA-60C65B02CF6E}"/>
    <cellStyle name="Normal 2 21" xfId="15898" xr:uid="{8FFC17AA-F954-4AEE-B1E1-5FB62FFBC7F7}"/>
    <cellStyle name="Normal 2 22" xfId="15899" xr:uid="{4B213D4E-B150-4E72-8C81-0DC495436FD7}"/>
    <cellStyle name="Normal 2 23" xfId="15900" xr:uid="{251726AB-1741-423C-BE02-B287227F65A1}"/>
    <cellStyle name="Normal 2 24" xfId="15901" xr:uid="{1619FA1F-E900-476D-BEC8-021F574A4B5D}"/>
    <cellStyle name="Normal 2 25" xfId="15902" xr:uid="{95C85973-8903-41AF-BA76-6B051BA3E5DA}"/>
    <cellStyle name="Normal 2 26" xfId="15903" xr:uid="{CD4902FC-CE5E-4371-862D-01D5F6B3080D}"/>
    <cellStyle name="Normal 2 27" xfId="15904" xr:uid="{9B1C3544-B59F-4A83-985A-1A81A5A238B5}"/>
    <cellStyle name="Normal 2 28" xfId="15905" xr:uid="{8DD08C7A-0BC2-479F-991B-86EC1E70AA55}"/>
    <cellStyle name="Normal 2 29" xfId="15906" xr:uid="{59724882-68BD-462B-B3D7-194826F9C61C}"/>
    <cellStyle name="Normal 2 3" xfId="48" xr:uid="{B5E077FA-28D3-4317-9E71-1BE88F6DA00B}"/>
    <cellStyle name="Normal 2 3 10" xfId="15907" xr:uid="{2F417ED4-80A7-46D2-9121-9555FB1D1EC5}"/>
    <cellStyle name="Normal 2 3 11" xfId="15908" xr:uid="{8105A374-EAA1-43B7-BF1E-875463960026}"/>
    <cellStyle name="Normal 2 3 12" xfId="15909" xr:uid="{1DDD52CB-BF93-40A4-814F-21F765F1F427}"/>
    <cellStyle name="Normal 2 3 13" xfId="15910" xr:uid="{6C5D28F9-E797-4022-9123-0E9568B3E950}"/>
    <cellStyle name="Normal 2 3 14" xfId="15911" xr:uid="{B1CCE829-589F-41CB-86FF-A5D9D37199AC}"/>
    <cellStyle name="Normal 2 3 15" xfId="15912" xr:uid="{5A506738-68EF-4EDA-8CD8-EEBA91DBC46A}"/>
    <cellStyle name="Normal 2 3 16" xfId="15913" xr:uid="{8D9CEB6C-D6DC-46CB-B1AB-77558E642BD5}"/>
    <cellStyle name="Normal 2 3 17" xfId="15914" xr:uid="{33B69524-8F55-4E2E-ABF2-4CD070A4BDCC}"/>
    <cellStyle name="Normal 2 3 17 2" xfId="15915" xr:uid="{F2230A71-E972-4335-90BB-6DDAA643691D}"/>
    <cellStyle name="Normal 2 3 17 3" xfId="15916" xr:uid="{5410CE18-83ED-4AF7-BC1E-A450CCBCDBB2}"/>
    <cellStyle name="Normal 2 3 18" xfId="15917" xr:uid="{76064E27-CAA2-4C8E-BDA9-E13069F32954}"/>
    <cellStyle name="Normal 2 3 18 2" xfId="15918" xr:uid="{74A9D06A-A231-436F-89DC-B3983AF6F981}"/>
    <cellStyle name="Normal 2 3 18 3" xfId="15919" xr:uid="{91D603DF-3D61-4CAC-9DDA-5C8A3376787F}"/>
    <cellStyle name="Normal 2 3 19" xfId="15920" xr:uid="{E3738769-F3DA-4E1A-B315-83120756A95F}"/>
    <cellStyle name="Normal 2 3 2" xfId="240" xr:uid="{1FAFB034-AD29-4AEC-B28F-C2D7B1FEB96C}"/>
    <cellStyle name="Normal 2 3 2 10" xfId="15921" xr:uid="{988F6029-D035-4C31-983C-B9EEA332297D}"/>
    <cellStyle name="Normal 2 3 2 10 2" xfId="15922" xr:uid="{DD819CFB-3A11-4D10-ADD0-20E6F3F045A9}"/>
    <cellStyle name="Normal 2 3 2 10 3" xfId="15923" xr:uid="{4E914DAA-E005-4AD7-8A5D-BB98792E5DE4}"/>
    <cellStyle name="Normal 2 3 2 11" xfId="15924" xr:uid="{01DBB281-9444-4304-82D1-B3EF40DD33F5}"/>
    <cellStyle name="Normal 2 3 2 11 2" xfId="15925" xr:uid="{B83E060E-98A9-4A86-80A8-93C679F67D03}"/>
    <cellStyle name="Normal 2 3 2 11 3" xfId="15926" xr:uid="{77DA6471-6215-4247-9A58-D06AF9FBFE92}"/>
    <cellStyle name="Normal 2 3 2 12" xfId="15927" xr:uid="{6773FDEE-A8BD-448A-B07E-55922CEC878E}"/>
    <cellStyle name="Normal 2 3 2 12 2" xfId="15928" xr:uid="{D1E5DA50-35A1-440B-AC26-B65982E86A25}"/>
    <cellStyle name="Normal 2 3 2 12 3" xfId="15929" xr:uid="{2AD7E789-E911-4864-9BE7-08B97DE79070}"/>
    <cellStyle name="Normal 2 3 2 13" xfId="15930" xr:uid="{CFB6CE5B-3A30-410B-8411-AB99470732C0}"/>
    <cellStyle name="Normal 2 3 2 13 2" xfId="15931" xr:uid="{6BC9C17B-6AAD-4116-B6AB-3D51FB97E479}"/>
    <cellStyle name="Normal 2 3 2 13 3" xfId="15932" xr:uid="{FD3E1EB7-026C-4C40-A4BB-142F810934FF}"/>
    <cellStyle name="Normal 2 3 2 14" xfId="15933" xr:uid="{E5F4F709-CC00-4F0E-8C6E-AA22A39D1113}"/>
    <cellStyle name="Normal 2 3 2 14 2" xfId="15934" xr:uid="{0485232C-C6E5-4AA8-9BFF-D3B677EA8D79}"/>
    <cellStyle name="Normal 2 3 2 14 3" xfId="15935" xr:uid="{B4E39C3A-11EB-4B40-97B4-6E56C1320EB6}"/>
    <cellStyle name="Normal 2 3 2 15" xfId="15936" xr:uid="{3BBFDB03-F732-45E1-BCAB-024323C7FB34}"/>
    <cellStyle name="Normal 2 3 2 15 2" xfId="15937" xr:uid="{3AC56895-FEC4-4F9A-84B4-89BEBAF5FA0B}"/>
    <cellStyle name="Normal 2 3 2 15 3" xfId="15938" xr:uid="{8897D933-F087-4D8A-B052-EEB5CDCD2BAB}"/>
    <cellStyle name="Normal 2 3 2 16" xfId="15939" xr:uid="{B9CB4E30-B6CD-4B51-9A52-0308E26155F2}"/>
    <cellStyle name="Normal 2 3 2 17" xfId="15940" xr:uid="{79E38546-FC37-4960-8967-AD6838D77FA8}"/>
    <cellStyle name="Normal 2 3 2 18" xfId="15941" xr:uid="{8016242A-09CF-4E75-820C-13FD3F39E01D}"/>
    <cellStyle name="Normal 2 3 2 19" xfId="15942" xr:uid="{4DD456FE-104E-47DA-B813-3C9D0336F620}"/>
    <cellStyle name="Normal 2 3 2 2" xfId="241" xr:uid="{2B143A3E-82B0-427D-93EF-5946CEF9566B}"/>
    <cellStyle name="Normal 2 3 2 2 2" xfId="242" xr:uid="{6F8B1EA8-0036-4FED-BE20-8850B0F28AA5}"/>
    <cellStyle name="Normal 2 3 2 2 2 2" xfId="503" xr:uid="{68300EA8-DE62-4E91-B711-BB406B99604B}"/>
    <cellStyle name="Normal 2 3 2 2 2 2 2" xfId="15943" xr:uid="{EDD57852-1FB7-44A1-9DC8-052E5CE01184}"/>
    <cellStyle name="Normal 2 3 2 2 2 2 3" xfId="18333" xr:uid="{10C340E7-533F-448E-92BF-CFC0192EDA72}"/>
    <cellStyle name="Normal 2 3 2 2 2 2 3 2" xfId="28682" xr:uid="{5A4A8A57-B2F7-4A38-83CD-F5A443196717}"/>
    <cellStyle name="Normal 2 3 2 2 2 2 4" xfId="23513" xr:uid="{62E92CD3-A53C-47C2-A6F3-4C404E35A197}"/>
    <cellStyle name="Normal 2 3 2 2 2 3" xfId="15944" xr:uid="{AA90510F-3587-449B-B750-8A80BAF8F88B}"/>
    <cellStyle name="Normal 2 3 2 2 2 4" xfId="15945" xr:uid="{34810C85-0D0B-4430-AE49-6E28EA4F13F1}"/>
    <cellStyle name="Normal 2 3 2 2 2 5" xfId="18072" xr:uid="{0C452028-E0A4-4848-987A-A1A927B62506}"/>
    <cellStyle name="Normal 2 3 2 2 2 5 2" xfId="28421" xr:uid="{89E02242-C618-4AD6-BEA2-3D535356A92C}"/>
    <cellStyle name="Normal 2 3 2 2 2 6" xfId="23252" xr:uid="{E0DE1454-E291-4961-BF84-D6B8E9A99DE0}"/>
    <cellStyle name="Normal 2 3 2 2 3" xfId="243" xr:uid="{722FEDEC-E3F9-46E4-8197-98F82686D1BC}"/>
    <cellStyle name="Normal 2 3 2 2 3 2" xfId="504" xr:uid="{64D8F431-73EF-42A4-BAFA-E7848859F6FF}"/>
    <cellStyle name="Normal 2 3 2 2 3 2 2" xfId="15946" xr:uid="{894A4675-61E6-4A5C-B135-6F6560168F0B}"/>
    <cellStyle name="Normal 2 3 2 2 3 2 3" xfId="18334" xr:uid="{98B13D51-3979-4FAA-9D22-3FA7142459F1}"/>
    <cellStyle name="Normal 2 3 2 2 3 2 3 2" xfId="28683" xr:uid="{D2121337-F1E9-4A82-8304-7EE939DD6D17}"/>
    <cellStyle name="Normal 2 3 2 2 3 2 4" xfId="23514" xr:uid="{C151C0EA-D791-44B9-972C-06C8BFC12FD0}"/>
    <cellStyle name="Normal 2 3 2 2 3 3" xfId="15947" xr:uid="{3D193E82-FAB1-4DCC-B4CD-238778A9549B}"/>
    <cellStyle name="Normal 2 3 2 2 3 4" xfId="15948" xr:uid="{3787D612-E2E7-42B8-AA56-F60BAA7C1A5A}"/>
    <cellStyle name="Normal 2 3 2 2 3 5" xfId="18073" xr:uid="{37CB835F-B813-41FD-8D97-DAEF7749F50E}"/>
    <cellStyle name="Normal 2 3 2 2 3 5 2" xfId="28422" xr:uid="{F2B614E6-E959-4B42-92DD-D8DFB4B220D4}"/>
    <cellStyle name="Normal 2 3 2 2 3 6" xfId="23253" xr:uid="{186F9854-E2A9-4DB3-8E88-8BD5FDF9C868}"/>
    <cellStyle name="Normal 2 3 2 2 4" xfId="502" xr:uid="{AAD0576E-BD2D-49C7-814F-B4670D8C4AF1}"/>
    <cellStyle name="Normal 2 3 2 2 4 2" xfId="15949" xr:uid="{E9C9A403-ECDC-4F2C-BFFB-E54FFB82D91A}"/>
    <cellStyle name="Normal 2 3 2 2 4 3" xfId="15950" xr:uid="{802B0F6F-0D54-4DD7-BBE0-CE523C3F25D2}"/>
    <cellStyle name="Normal 2 3 2 2 4 4" xfId="15951" xr:uid="{21E99E7F-8AD5-47C6-90DF-CDCF4C63FB20}"/>
    <cellStyle name="Normal 2 3 2 2 4 5" xfId="18332" xr:uid="{01D0D750-C695-4669-AE58-E1AA86DC18A0}"/>
    <cellStyle name="Normal 2 3 2 2 4 5 2" xfId="28681" xr:uid="{955E753D-2415-4518-A358-E4F08904AB40}"/>
    <cellStyle name="Normal 2 3 2 2 4 6" xfId="23512" xr:uid="{062FFDE3-1E3A-4BA3-B067-146869596389}"/>
    <cellStyle name="Normal 2 3 2 2 5" xfId="15952" xr:uid="{9F84E05E-E580-41BC-B03C-8FBB8EE43873}"/>
    <cellStyle name="Normal 2 3 2 2 6" xfId="18071" xr:uid="{06AE958D-B5D2-4046-AEB1-84BB2B4889C8}"/>
    <cellStyle name="Normal 2 3 2 2 6 2" xfId="28420" xr:uid="{25CDABC4-5980-4E6C-B7C9-72EC5341B166}"/>
    <cellStyle name="Normal 2 3 2 2 7" xfId="23251" xr:uid="{89B1A2E2-B7B9-447B-BB3B-CD64DEAC4B2D}"/>
    <cellStyle name="Normal 2 3 2 20" xfId="15953" xr:uid="{8715CA06-EB8E-48DD-B03F-6381E1554465}"/>
    <cellStyle name="Normal 2 3 2 21" xfId="18070" xr:uid="{9AB73BB2-54B4-4623-A4F9-506E0188F844}"/>
    <cellStyle name="Normal 2 3 2 21 2" xfId="28419" xr:uid="{663447FA-0910-486F-A9C7-7A2C0737D385}"/>
    <cellStyle name="Normal 2 3 2 22" xfId="23250" xr:uid="{A3C6DECC-F9A1-4CD4-B1BE-790F593F267E}"/>
    <cellStyle name="Normal 2 3 2 3" xfId="244" xr:uid="{89F7DE1D-0979-40AC-8904-8ED0850BF90D}"/>
    <cellStyle name="Normal 2 3 2 3 2" xfId="245" xr:uid="{2BB82046-6958-4C4E-9431-60B87BE272BF}"/>
    <cellStyle name="Normal 2 3 2 3 2 2" xfId="506" xr:uid="{4078B6DA-D2C9-47A6-A2B2-1D030A8BECB6}"/>
    <cellStyle name="Normal 2 3 2 3 2 2 2" xfId="18336" xr:uid="{2432B3DD-A84C-4CB4-B732-FD778B143AAD}"/>
    <cellStyle name="Normal 2 3 2 3 2 2 2 2" xfId="28685" xr:uid="{8D0EE793-27F2-4B29-B5A7-0F7A26DF7BA3}"/>
    <cellStyle name="Normal 2 3 2 3 2 2 3" xfId="23516" xr:uid="{9BA6E7EA-751C-4ECD-98AC-26A7B721DB1E}"/>
    <cellStyle name="Normal 2 3 2 3 2 3" xfId="15954" xr:uid="{9863FC20-343B-4A39-8019-0E6D25BAA11F}"/>
    <cellStyle name="Normal 2 3 2 3 2 4" xfId="18075" xr:uid="{E079EA2E-FFE0-403E-9150-2CEE8C59081A}"/>
    <cellStyle name="Normal 2 3 2 3 2 4 2" xfId="28424" xr:uid="{01D9D17C-B842-4CD1-97BA-42715F6EE6C9}"/>
    <cellStyle name="Normal 2 3 2 3 2 5" xfId="23255" xr:uid="{5E83B86B-5098-4FB4-B073-6B10DFC6717A}"/>
    <cellStyle name="Normal 2 3 2 3 3" xfId="505" xr:uid="{0C321B69-6E7E-446F-A519-221C8D9B6A95}"/>
    <cellStyle name="Normal 2 3 2 3 3 2" xfId="15955" xr:uid="{05E52C4C-CEC2-420D-92F5-EB903BD5C331}"/>
    <cellStyle name="Normal 2 3 2 3 3 3" xfId="18335" xr:uid="{007B0FE7-5514-42EE-B024-653CC6D3EC8C}"/>
    <cellStyle name="Normal 2 3 2 3 3 3 2" xfId="28684" xr:uid="{4A76B76B-099C-4C8B-94EF-50DF01A3F8CB}"/>
    <cellStyle name="Normal 2 3 2 3 3 4" xfId="23515" xr:uid="{9E45CDCE-3A7A-4545-8CE8-1A282713732A}"/>
    <cellStyle name="Normal 2 3 2 3 4" xfId="15956" xr:uid="{F5CBE259-3FF7-41B7-866C-51F2131DB41F}"/>
    <cellStyle name="Normal 2 3 2 3 5" xfId="18074" xr:uid="{D2C0F826-2F82-4AAB-94EE-220A6FF7FE70}"/>
    <cellStyle name="Normal 2 3 2 3 5 2" xfId="28423" xr:uid="{08C23F14-7D82-4AF8-8B08-AB321DB0189E}"/>
    <cellStyle name="Normal 2 3 2 3 6" xfId="23254" xr:uid="{EE056442-28FD-4715-B51D-4258C34B19CF}"/>
    <cellStyle name="Normal 2 3 2 4" xfId="246" xr:uid="{8D02207D-6594-4C7F-9604-FA46AF1413D8}"/>
    <cellStyle name="Normal 2 3 2 4 2" xfId="507" xr:uid="{E3CF2E78-3603-4CC8-9462-DB29D8BE46E1}"/>
    <cellStyle name="Normal 2 3 2 4 2 2" xfId="15957" xr:uid="{41C0BAEC-BE8A-4302-9F6C-E66DF30BBF81}"/>
    <cellStyle name="Normal 2 3 2 4 2 3" xfId="18337" xr:uid="{74BE0BFD-38D2-4699-B916-F5079819711D}"/>
    <cellStyle name="Normal 2 3 2 4 2 3 2" xfId="28686" xr:uid="{385BAA32-1684-4FFE-A51E-361D3221F149}"/>
    <cellStyle name="Normal 2 3 2 4 2 4" xfId="23517" xr:uid="{62DB56F1-8C70-413C-9C3E-B442E6C256CE}"/>
    <cellStyle name="Normal 2 3 2 4 3" xfId="15958" xr:uid="{9DBCE35F-D627-4DA6-A01D-469D9013441C}"/>
    <cellStyle name="Normal 2 3 2 4 4" xfId="15959" xr:uid="{9824369E-4FF4-4C7F-A225-8DF5D34A0D94}"/>
    <cellStyle name="Normal 2 3 2 4 5" xfId="18076" xr:uid="{26AE2717-EB2F-4590-A778-109D9F2817D8}"/>
    <cellStyle name="Normal 2 3 2 4 5 2" xfId="28425" xr:uid="{44D4E46D-016C-4028-8EBD-BDBF844AAEA2}"/>
    <cellStyle name="Normal 2 3 2 4 6" xfId="23256" xr:uid="{362B0EC2-959E-4D9D-B45E-C87201D7AF93}"/>
    <cellStyle name="Normal 2 3 2 5" xfId="247" xr:uid="{4241E0D9-8DE6-4269-AC31-B207DB65FF36}"/>
    <cellStyle name="Normal 2 3 2 5 2" xfId="508" xr:uid="{A6A989F3-8A01-4B80-8941-E3A305A7E78C}"/>
    <cellStyle name="Normal 2 3 2 5 2 2" xfId="15960" xr:uid="{CD3D8D09-DA39-4596-9D23-12F241490D0D}"/>
    <cellStyle name="Normal 2 3 2 5 2 3" xfId="18338" xr:uid="{E8627ADF-490D-439F-B9DF-EA0C165905FD}"/>
    <cellStyle name="Normal 2 3 2 5 2 3 2" xfId="28687" xr:uid="{5EEDEF49-B8B8-435F-B1AC-FBE8691F46FB}"/>
    <cellStyle name="Normal 2 3 2 5 2 4" xfId="23518" xr:uid="{8C909AA6-8764-44B8-BE2A-232F0D61A4F3}"/>
    <cellStyle name="Normal 2 3 2 5 3" xfId="15961" xr:uid="{AED2E72E-BB80-474B-ADF0-6AF717E702C8}"/>
    <cellStyle name="Normal 2 3 2 5 4" xfId="15962" xr:uid="{B10CDC2A-222F-459C-8B9D-22B1867DEEE6}"/>
    <cellStyle name="Normal 2 3 2 5 5" xfId="18077" xr:uid="{81726B51-3D94-4AAB-99C5-B6DF1F2F00A9}"/>
    <cellStyle name="Normal 2 3 2 5 5 2" xfId="28426" xr:uid="{93783ED4-E020-430D-947A-AD0384C9F9C4}"/>
    <cellStyle name="Normal 2 3 2 5 6" xfId="23257" xr:uid="{55163760-EBDC-4F84-ABE9-C51E6EB05AB0}"/>
    <cellStyle name="Normal 2 3 2 6" xfId="501" xr:uid="{2FF5BBF6-C5FB-4CE5-9886-AAA76FD96300}"/>
    <cellStyle name="Normal 2 3 2 6 2" xfId="15963" xr:uid="{FEF0629B-F751-4C6B-90D5-5E430F21FDAB}"/>
    <cellStyle name="Normal 2 3 2 6 3" xfId="15964" xr:uid="{38BA1EF5-C31A-4FCE-B4D1-B75C7A389A8D}"/>
    <cellStyle name="Normal 2 3 2 6 4" xfId="15965" xr:uid="{604B7CF0-BFFA-4D11-9703-6670171D1825}"/>
    <cellStyle name="Normal 2 3 2 6 5" xfId="18331" xr:uid="{58B9A1B8-0EFB-4B38-A7AD-BD0785F43BCB}"/>
    <cellStyle name="Normal 2 3 2 6 5 2" xfId="28680" xr:uid="{96C0DE52-9B00-4747-BFB0-C8C6AECF46B6}"/>
    <cellStyle name="Normal 2 3 2 6 6" xfId="23511" xr:uid="{57E7B90A-82A7-48A3-9FFF-71E4B34A3E8E}"/>
    <cellStyle name="Normal 2 3 2 7" xfId="15966" xr:uid="{C4D7D186-2DC9-473C-8C02-0F524BD21EF2}"/>
    <cellStyle name="Normal 2 3 2 7 2" xfId="15967" xr:uid="{01E1B18F-EB34-48A5-B153-E2D83CD7684B}"/>
    <cellStyle name="Normal 2 3 2 7 3" xfId="15968" xr:uid="{F275ACF5-AEDC-4ADA-9EA1-AB62A185417A}"/>
    <cellStyle name="Normal 2 3 2 7 4" xfId="15969" xr:uid="{0C119BD3-F6DA-4F1F-A8A0-F5BC9BDAA794}"/>
    <cellStyle name="Normal 2 3 2 8" xfId="15970" xr:uid="{E486236B-EACE-425B-8BE5-BBD748824390}"/>
    <cellStyle name="Normal 2 3 2 8 2" xfId="15971" xr:uid="{6616016F-C2B5-4227-AAAA-FB0685B929EC}"/>
    <cellStyle name="Normal 2 3 2 8 3" xfId="15972" xr:uid="{311D4C5A-B545-4769-8A3A-E74A5DF09818}"/>
    <cellStyle name="Normal 2 3 2 9" xfId="15973" xr:uid="{1386F78B-B394-4E42-9C78-DCB03D31434C}"/>
    <cellStyle name="Normal 2 3 2 9 2" xfId="15974" xr:uid="{E8EFCF92-0337-4943-9130-FC46C2C4CA8D}"/>
    <cellStyle name="Normal 2 3 2 9 3" xfId="15975" xr:uid="{28850F7C-3F57-4F73-9E1A-B07FAED45685}"/>
    <cellStyle name="Normal 2 3 3" xfId="248" xr:uid="{6B21493E-5276-401C-96C4-52D24AAC7FF0}"/>
    <cellStyle name="Normal 2 3 3 10" xfId="23258" xr:uid="{89C0639B-142B-402F-8507-01212FC0999F}"/>
    <cellStyle name="Normal 2 3 3 2" xfId="249" xr:uid="{91149932-865E-4772-9D12-4C88825DA05A}"/>
    <cellStyle name="Normal 2 3 3 2 2" xfId="250" xr:uid="{F552F4F3-1958-47E9-80F2-EDB0019E225B}"/>
    <cellStyle name="Normal 2 3 3 2 2 2" xfId="511" xr:uid="{106F6AED-11A6-4BE8-A92F-E32254EF2DEE}"/>
    <cellStyle name="Normal 2 3 3 2 2 2 2" xfId="18341" xr:uid="{BB05B0BB-DDBF-4302-BCBC-0CAF765E7CD0}"/>
    <cellStyle name="Normal 2 3 3 2 2 2 2 2" xfId="28690" xr:uid="{177F4111-7908-4648-BB6B-9929A6D2AA1A}"/>
    <cellStyle name="Normal 2 3 3 2 2 2 3" xfId="23521" xr:uid="{9EBA482B-D26D-4567-8678-A16BE7368796}"/>
    <cellStyle name="Normal 2 3 3 2 2 3" xfId="18080" xr:uid="{52B2ED80-437C-400F-8140-8D112A207E27}"/>
    <cellStyle name="Normal 2 3 3 2 2 3 2" xfId="28429" xr:uid="{174340BF-103A-4CDC-BD3A-10F8D3C05873}"/>
    <cellStyle name="Normal 2 3 3 2 2 4" xfId="23260" xr:uid="{FFEA2C67-4257-49FC-919B-E2A435CE6E5D}"/>
    <cellStyle name="Normal 2 3 3 2 3" xfId="251" xr:uid="{4C2339A2-1113-4179-B0BB-7C7C4AAECC08}"/>
    <cellStyle name="Normal 2 3 3 2 3 2" xfId="512" xr:uid="{BADBBB6F-0FB0-4B50-9B99-9B88AF730258}"/>
    <cellStyle name="Normal 2 3 3 2 3 2 2" xfId="18342" xr:uid="{F3464982-326E-4C39-9251-28EB7AB01C72}"/>
    <cellStyle name="Normal 2 3 3 2 3 2 2 2" xfId="28691" xr:uid="{A6D72B3B-2D5A-40D0-A5E6-7BA84BACF691}"/>
    <cellStyle name="Normal 2 3 3 2 3 2 3" xfId="23522" xr:uid="{DDA3FD8E-2B72-489A-B62E-2FD3238DD6D4}"/>
    <cellStyle name="Normal 2 3 3 2 3 3" xfId="18081" xr:uid="{0B1B51BD-7B7E-4AB3-A3B5-F8D4CAA7F5E2}"/>
    <cellStyle name="Normal 2 3 3 2 3 3 2" xfId="28430" xr:uid="{4DF623B6-5F3C-422B-BDA8-A71FD4902666}"/>
    <cellStyle name="Normal 2 3 3 2 3 4" xfId="23261" xr:uid="{D132472A-D41B-4C1B-B0B1-81F6796C9DC2}"/>
    <cellStyle name="Normal 2 3 3 2 4" xfId="510" xr:uid="{41656322-9542-4C54-87C7-92E21F7B8B5A}"/>
    <cellStyle name="Normal 2 3 3 2 4 2" xfId="18340" xr:uid="{C9754492-48B5-4A6E-BC86-0517D53FACC1}"/>
    <cellStyle name="Normal 2 3 3 2 4 2 2" xfId="28689" xr:uid="{2F3953A0-50BE-41C4-AF5A-DAF57C09A1D0}"/>
    <cellStyle name="Normal 2 3 3 2 4 3" xfId="23520" xr:uid="{0C6C7107-DD20-46A0-BF16-A60D1C5214E7}"/>
    <cellStyle name="Normal 2 3 3 2 5" xfId="15976" xr:uid="{33B7D48E-8377-46C0-8AEE-F12EEE0AB0B6}"/>
    <cellStyle name="Normal 2 3 3 2 6" xfId="18079" xr:uid="{484ACAA2-4FB9-4EA4-95B1-0BCEFACA577C}"/>
    <cellStyle name="Normal 2 3 3 2 6 2" xfId="28428" xr:uid="{7B2ED338-A844-4AF2-AC93-4FC0895658B4}"/>
    <cellStyle name="Normal 2 3 3 2 7" xfId="23259" xr:uid="{39CB8CFE-B676-4D33-A784-D90732D2B9BF}"/>
    <cellStyle name="Normal 2 3 3 3" xfId="252" xr:uid="{0CD91566-19C6-49B1-95DE-FEA9B3CEF4F8}"/>
    <cellStyle name="Normal 2 3 3 3 2" xfId="253" xr:uid="{F1399C6C-EFE2-4C9F-BECC-0802EDE097B8}"/>
    <cellStyle name="Normal 2 3 3 3 2 2" xfId="514" xr:uid="{4E8B4B06-F9E6-42DA-991C-426C288DF693}"/>
    <cellStyle name="Normal 2 3 3 3 2 2 2" xfId="18344" xr:uid="{BA89520A-674F-4D5A-BF47-17CE1374C9F0}"/>
    <cellStyle name="Normal 2 3 3 3 2 2 2 2" xfId="28693" xr:uid="{028E5ECE-669E-495A-9A29-9E12F4AE8E25}"/>
    <cellStyle name="Normal 2 3 3 3 2 2 3" xfId="23524" xr:uid="{6F336ACE-B06D-4249-A281-81DAB60E76E5}"/>
    <cellStyle name="Normal 2 3 3 3 2 3" xfId="18083" xr:uid="{FDD4B37C-A9D9-42DA-A268-63AC00C90DFE}"/>
    <cellStyle name="Normal 2 3 3 3 2 3 2" xfId="28432" xr:uid="{F0B5E6B6-B641-4A73-ABC9-17D7B8515255}"/>
    <cellStyle name="Normal 2 3 3 3 2 4" xfId="23263" xr:uid="{5870E7C4-AAC0-40FA-874D-0A233E9E268C}"/>
    <cellStyle name="Normal 2 3 3 3 3" xfId="513" xr:uid="{FD6B73B9-2E2B-4BDA-AD5B-AE18C80113A2}"/>
    <cellStyle name="Normal 2 3 3 3 3 2" xfId="18343" xr:uid="{6FCB2199-550B-443D-B1FC-2AF657DC9F03}"/>
    <cellStyle name="Normal 2 3 3 3 3 2 2" xfId="28692" xr:uid="{E3D66452-A550-4264-980B-633E46FE67CF}"/>
    <cellStyle name="Normal 2 3 3 3 3 3" xfId="23523" xr:uid="{66B2E21D-D50F-4743-BDB1-D4BD9B8744BF}"/>
    <cellStyle name="Normal 2 3 3 3 4" xfId="15977" xr:uid="{F353D9CE-1553-4970-A9E3-2E240D412D61}"/>
    <cellStyle name="Normal 2 3 3 3 5" xfId="18082" xr:uid="{ABD65559-090A-4B8C-80AB-E43CEBC05455}"/>
    <cellStyle name="Normal 2 3 3 3 5 2" xfId="28431" xr:uid="{2F64F5AF-5B91-4B9C-A87D-DF599A1F4808}"/>
    <cellStyle name="Normal 2 3 3 3 6" xfId="23262" xr:uid="{D4A0A679-5C89-469B-B866-14752C7E44AB}"/>
    <cellStyle name="Normal 2 3 3 4" xfId="254" xr:uid="{EDC2F151-D52F-467E-AAA2-A56D2693FE38}"/>
    <cellStyle name="Normal 2 3 3 4 2" xfId="515" xr:uid="{035C117F-1893-4B25-B0FA-C3692BC26F1C}"/>
    <cellStyle name="Normal 2 3 3 4 2 2" xfId="18345" xr:uid="{05CC3749-7925-435A-8BCC-09C9FECBB364}"/>
    <cellStyle name="Normal 2 3 3 4 2 2 2" xfId="28694" xr:uid="{8FCC5293-4922-403C-B18A-98308E8020E7}"/>
    <cellStyle name="Normal 2 3 3 4 2 3" xfId="23525" xr:uid="{E1B4FD03-3154-406C-99A5-2437F044E8A8}"/>
    <cellStyle name="Normal 2 3 3 4 3" xfId="18084" xr:uid="{7E003AE1-87C3-4829-9C34-C499FB797E24}"/>
    <cellStyle name="Normal 2 3 3 4 3 2" xfId="28433" xr:uid="{425FDB5A-B764-468B-B65B-37E1A2EBC07A}"/>
    <cellStyle name="Normal 2 3 3 4 4" xfId="23264" xr:uid="{29AA0984-3AAA-4463-A759-C4DEFA27D796}"/>
    <cellStyle name="Normal 2 3 3 5" xfId="255" xr:uid="{611F9B48-2675-4A4B-9B11-D1BB672144D1}"/>
    <cellStyle name="Normal 2 3 3 5 2" xfId="516" xr:uid="{D6932115-E72A-47BE-AE3D-66B5B6CF293C}"/>
    <cellStyle name="Normal 2 3 3 5 2 2" xfId="18346" xr:uid="{D44BBB16-EF24-48AD-A047-02B73FA35655}"/>
    <cellStyle name="Normal 2 3 3 5 2 2 2" xfId="28695" xr:uid="{D7A2A5CF-F807-4537-A26C-4A8DC4E05D19}"/>
    <cellStyle name="Normal 2 3 3 5 2 3" xfId="23526" xr:uid="{A87810BE-3DEE-4261-8A21-133A8E0EB5DB}"/>
    <cellStyle name="Normal 2 3 3 5 3" xfId="18085" xr:uid="{869D82C9-7567-40BA-9FDE-2593B83566A7}"/>
    <cellStyle name="Normal 2 3 3 5 3 2" xfId="28434" xr:uid="{599F5984-2802-4B82-9232-1F0FD43FA838}"/>
    <cellStyle name="Normal 2 3 3 5 4" xfId="23265" xr:uid="{932E0092-8FAF-43C2-AAF2-536BFCA8F79F}"/>
    <cellStyle name="Normal 2 3 3 6" xfId="509" xr:uid="{CD6CE0D4-8CA4-464F-B4AE-FD849088FE5A}"/>
    <cellStyle name="Normal 2 3 3 6 2" xfId="18339" xr:uid="{B8927764-7955-4DB9-9358-19404FE4405C}"/>
    <cellStyle name="Normal 2 3 3 6 2 2" xfId="28688" xr:uid="{5D2AB0E1-5AD8-4EB3-A50B-6E429C5C75FF}"/>
    <cellStyle name="Normal 2 3 3 6 3" xfId="23519" xr:uid="{799F0022-B8A2-43BA-B03D-AC3E7168F689}"/>
    <cellStyle name="Normal 2 3 3 7" xfId="15978" xr:uid="{961843F7-0ED5-4F2A-8578-93FD5A7A4FD8}"/>
    <cellStyle name="Normal 2 3 3 8" xfId="15979" xr:uid="{2D2345D9-2F44-43FD-A4E0-484036D179C9}"/>
    <cellStyle name="Normal 2 3 3 9" xfId="18078" xr:uid="{E6928AB1-AEE8-471F-A947-472355D70351}"/>
    <cellStyle name="Normal 2 3 3 9 2" xfId="28427" xr:uid="{1ECEC149-665A-4DFA-93E8-49FEDD9C198B}"/>
    <cellStyle name="Normal 2 3 4" xfId="256" xr:uid="{94BF431C-7F02-4EF9-A902-B10424A1FA28}"/>
    <cellStyle name="Normal 2 3 4 2" xfId="257" xr:uid="{6CA19B1A-FB7F-481B-9153-482D1DDF2998}"/>
    <cellStyle name="Normal 2 3 4 2 2" xfId="518" xr:uid="{57A2C7AB-4C8A-43CE-8DC7-E686198C615B}"/>
    <cellStyle name="Normal 2 3 4 2 2 2" xfId="18348" xr:uid="{461E0A13-A7B1-4F8E-B5D4-85FA8209F791}"/>
    <cellStyle name="Normal 2 3 4 2 2 2 2" xfId="28697" xr:uid="{9E6D58BA-B0DA-41DC-BB53-8961183CB08E}"/>
    <cellStyle name="Normal 2 3 4 2 2 3" xfId="23528" xr:uid="{7E19EDD0-BE07-4E20-BD2D-EB74F8634C23}"/>
    <cellStyle name="Normal 2 3 4 2 3" xfId="15980" xr:uid="{AECEDA30-A8BA-41B4-B761-3FB375166421}"/>
    <cellStyle name="Normal 2 3 4 2 4" xfId="18087" xr:uid="{B08A8E61-FD69-4BFA-9943-BD93E9BA5AE6}"/>
    <cellStyle name="Normal 2 3 4 2 4 2" xfId="28436" xr:uid="{C0224714-B5F0-4AE0-8131-5E119DBF1105}"/>
    <cellStyle name="Normal 2 3 4 2 5" xfId="23267" xr:uid="{23DAF10B-BD35-4183-918A-EE9FAD6E3C02}"/>
    <cellStyle name="Normal 2 3 4 3" xfId="258" xr:uid="{7571D3BF-47BE-4F9C-8A35-D276F6A57B50}"/>
    <cellStyle name="Normal 2 3 4 3 2" xfId="519" xr:uid="{9A2E0933-EB0C-4132-84D1-E1CB2F1880DF}"/>
    <cellStyle name="Normal 2 3 4 3 2 2" xfId="18349" xr:uid="{4C2B97BA-C26E-400D-B6E9-0C4698A7785B}"/>
    <cellStyle name="Normal 2 3 4 3 2 2 2" xfId="28698" xr:uid="{7D7E0D91-F1D4-419B-BAD6-39FB21C4F6EE}"/>
    <cellStyle name="Normal 2 3 4 3 2 3" xfId="23529" xr:uid="{76041873-9478-418A-9674-489FF30CDD7C}"/>
    <cellStyle name="Normal 2 3 4 3 3" xfId="15981" xr:uid="{608600CF-69AE-4E98-8BD1-517EFECCBBBF}"/>
    <cellStyle name="Normal 2 3 4 3 4" xfId="18088" xr:uid="{4109CD08-3A10-41B8-B20E-A0CFE509622F}"/>
    <cellStyle name="Normal 2 3 4 3 4 2" xfId="28437" xr:uid="{33C6F38F-FE98-4F18-A8BA-13ED58C72B49}"/>
    <cellStyle name="Normal 2 3 4 3 5" xfId="23268" xr:uid="{EC489701-3EC0-4A43-B297-8AE65CBFF6FF}"/>
    <cellStyle name="Normal 2 3 4 4" xfId="517" xr:uid="{CAF39A2C-6A3D-4AAF-94A1-AE809920A925}"/>
    <cellStyle name="Normal 2 3 4 4 2" xfId="15982" xr:uid="{106B7429-F865-48F1-88FA-217D52BC1D89}"/>
    <cellStyle name="Normal 2 3 4 4 3" xfId="18347" xr:uid="{DB9FCDFE-6C0E-4B3D-B682-52E4C6719C6F}"/>
    <cellStyle name="Normal 2 3 4 4 3 2" xfId="28696" xr:uid="{D331AD98-B127-414D-822A-FEF5BA6A8DA5}"/>
    <cellStyle name="Normal 2 3 4 4 4" xfId="23527" xr:uid="{23F0BD47-A50D-4781-AD2F-C5176503A56D}"/>
    <cellStyle name="Normal 2 3 4 5" xfId="15983" xr:uid="{9CF16C79-D079-4AE8-9837-7F24473923E6}"/>
    <cellStyle name="Normal 2 3 4 6" xfId="15984" xr:uid="{E08CB675-BE43-4A44-856B-FBED7DE8167F}"/>
    <cellStyle name="Normal 2 3 4 7" xfId="15985" xr:uid="{CD6EAFC4-B1FC-4168-B2CB-E985E56BC3EC}"/>
    <cellStyle name="Normal 2 3 4 8" xfId="18086" xr:uid="{D38A5D03-CF20-4E13-8F4B-F34CA41AE104}"/>
    <cellStyle name="Normal 2 3 4 8 2" xfId="28435" xr:uid="{170539E0-4236-4899-BD1E-5A8DB7BDA3CC}"/>
    <cellStyle name="Normal 2 3 4 9" xfId="23266" xr:uid="{A46864A0-8404-4917-AEC6-DAFE55265598}"/>
    <cellStyle name="Normal 2 3 5" xfId="259" xr:uid="{9EF227C0-2F26-47A0-9479-D680D6FE4726}"/>
    <cellStyle name="Normal 2 3 5 2" xfId="260" xr:uid="{A80D7B27-3E55-443F-8911-C219BA7A2420}"/>
    <cellStyle name="Normal 2 3 5 2 2" xfId="521" xr:uid="{9D1DCC5B-03E6-4B1B-B8B8-FFB06603AFE6}"/>
    <cellStyle name="Normal 2 3 5 2 2 2" xfId="18351" xr:uid="{5FAE5267-95C0-4B2F-AA70-C524D91284A5}"/>
    <cellStyle name="Normal 2 3 5 2 2 2 2" xfId="28700" xr:uid="{6CF7DDBD-76FA-4623-9A61-A443D4CF9F78}"/>
    <cellStyle name="Normal 2 3 5 2 2 3" xfId="23531" xr:uid="{8AE8FCD4-BBF3-42C3-85F8-03B411E77022}"/>
    <cellStyle name="Normal 2 3 5 2 3" xfId="18090" xr:uid="{2F88D53A-5BC0-4107-B105-1E13F19C68AC}"/>
    <cellStyle name="Normal 2 3 5 2 3 2" xfId="28439" xr:uid="{9847DBB4-83C6-409C-9931-2BB9FDA24D01}"/>
    <cellStyle name="Normal 2 3 5 2 4" xfId="23270" xr:uid="{86228CDF-1F22-4E65-909F-1DDD4C22C318}"/>
    <cellStyle name="Normal 2 3 5 3" xfId="520" xr:uid="{3B063490-12E7-420E-8A78-11F48FCA7638}"/>
    <cellStyle name="Normal 2 3 5 3 2" xfId="18350" xr:uid="{E2E81643-A45C-49DC-809D-868AC2B392BB}"/>
    <cellStyle name="Normal 2 3 5 3 2 2" xfId="28699" xr:uid="{EB0B02B1-9D9E-4DD9-8074-F30C55C12519}"/>
    <cellStyle name="Normal 2 3 5 3 3" xfId="23530" xr:uid="{57C59A7E-F2FC-41E4-8565-A7C193D9974E}"/>
    <cellStyle name="Normal 2 3 5 4" xfId="15986" xr:uid="{CCFF7F3F-D789-438C-A73F-FBFD03B0D2D6}"/>
    <cellStyle name="Normal 2 3 5 5" xfId="18089" xr:uid="{4660FA13-2F13-4B7C-884A-69F08439A5B8}"/>
    <cellStyle name="Normal 2 3 5 5 2" xfId="28438" xr:uid="{B182B3C2-E373-4EA2-814A-12BBBD37D0A3}"/>
    <cellStyle name="Normal 2 3 5 6" xfId="23269" xr:uid="{1C1FF1AA-47AC-46D7-839B-903F0729AAEC}"/>
    <cellStyle name="Normal 2 3 6" xfId="261" xr:uid="{B1D12E74-7F9F-4722-93D3-E36DD2F22305}"/>
    <cellStyle name="Normal 2 3 6 2" xfId="522" xr:uid="{75C23DB9-1B29-441A-A6B0-CB7122071394}"/>
    <cellStyle name="Normal 2 3 6 2 2" xfId="18352" xr:uid="{CFFB46C2-95D5-4620-889C-8FEE4DA62D18}"/>
    <cellStyle name="Normal 2 3 6 2 2 2" xfId="28701" xr:uid="{8CB4B94D-E0FE-4A73-A58A-D4B7CEB3B696}"/>
    <cellStyle name="Normal 2 3 6 2 3" xfId="23532" xr:uid="{8A058491-43B9-4184-8064-779E14321BD5}"/>
    <cellStyle name="Normal 2 3 6 3" xfId="15987" xr:uid="{EDA4E1EE-D63A-4F6E-A9FE-EFC11ADA6676}"/>
    <cellStyle name="Normal 2 3 6 4" xfId="18091" xr:uid="{1446787E-C5D7-4F92-BDF2-A35D4AB544E1}"/>
    <cellStyle name="Normal 2 3 6 4 2" xfId="28440" xr:uid="{009DD3DC-DFC2-43CE-9064-D2F259440F1C}"/>
    <cellStyle name="Normal 2 3 6 5" xfId="23271" xr:uid="{93B24C2A-F66D-4D82-B84D-B8FBE57B86C7}"/>
    <cellStyle name="Normal 2 3 7" xfId="262" xr:uid="{7D758355-12BB-46A4-B9B0-E6C162274EF0}"/>
    <cellStyle name="Normal 2 3 7 2" xfId="523" xr:uid="{10CD30BF-9BEB-4251-AD67-033EC0B5AC69}"/>
    <cellStyle name="Normal 2 3 7 2 2" xfId="18353" xr:uid="{43B6A078-EFEB-4FDC-B1C9-44B4AE8D0EF1}"/>
    <cellStyle name="Normal 2 3 7 2 2 2" xfId="28702" xr:uid="{8296ED26-095B-41CB-AA49-290438D0900C}"/>
    <cellStyle name="Normal 2 3 7 2 3" xfId="23533" xr:uid="{3814BDCB-3472-4510-ADC5-21B8CC434709}"/>
    <cellStyle name="Normal 2 3 7 3" xfId="15988" xr:uid="{AD07FA10-BE61-4EA1-802F-811931698992}"/>
    <cellStyle name="Normal 2 3 7 4" xfId="18092" xr:uid="{9F0CBBFF-5327-4338-922E-DDDBA181A30C}"/>
    <cellStyle name="Normal 2 3 7 4 2" xfId="28441" xr:uid="{7B4F1E32-A12B-4C05-A0B8-25C24403D6C0}"/>
    <cellStyle name="Normal 2 3 7 5" xfId="23272" xr:uid="{BEFD0974-EF6B-4C31-9990-E37933BA8654}"/>
    <cellStyle name="Normal 2 3 8" xfId="15989" xr:uid="{95C8A7F5-7447-4C88-BCF4-EE201F316ABB}"/>
    <cellStyle name="Normal 2 3 9" xfId="15990" xr:uid="{4EA602DE-CDF0-45B1-84E6-935CD9C20DD9}"/>
    <cellStyle name="Normal 2 30" xfId="15991" xr:uid="{87E7E4FA-541A-4416-B484-D9AE72136D0B}"/>
    <cellStyle name="Normal 2 31" xfId="15992" xr:uid="{ACF24F09-6C1C-4D8A-99A3-A390F698021F}"/>
    <cellStyle name="Normal 2 32" xfId="17052" xr:uid="{FC888E40-0F77-4112-915B-5FA2B7B2B9D5}"/>
    <cellStyle name="Normal 2 33" xfId="17053" xr:uid="{A7F4F4F1-8E9A-4C33-A0BA-3135BF5CCECF}"/>
    <cellStyle name="Normal 2 34" xfId="17054" xr:uid="{0224968E-E04F-4D63-85B9-CB38B75F24BE}"/>
    <cellStyle name="Normal 2 35" xfId="17055" xr:uid="{41F9135E-4432-47B0-A195-333D88D88DD4}"/>
    <cellStyle name="Normal 2 36" xfId="17056" xr:uid="{4E97A382-0BB3-4D4F-B9ED-87413E2DADB6}"/>
    <cellStyle name="Normal 2 37" xfId="17057" xr:uid="{EB2170B4-BC16-4F68-A5F8-90011242AE09}"/>
    <cellStyle name="Normal 2 38" xfId="17058" xr:uid="{19307D82-3030-4552-A289-FA72AF14DE8F}"/>
    <cellStyle name="Normal 2 39" xfId="17059" xr:uid="{42B90369-35B0-42DC-B6B1-E58E0FEBC724}"/>
    <cellStyle name="Normal 2 4" xfId="263" xr:uid="{B96FE2C7-612D-432C-A353-7C05E9D50F60}"/>
    <cellStyle name="Normal 2 4 10" xfId="18093" xr:uid="{89FFE05B-8863-4C1F-A916-4C53AAE9816B}"/>
    <cellStyle name="Normal 2 4 10 2" xfId="28442" xr:uid="{BB41C99C-76F1-4C1A-ACBD-84360911F219}"/>
    <cellStyle name="Normal 2 4 11" xfId="23273" xr:uid="{48C3B865-75F2-4186-B842-7F10FDB82E1A}"/>
    <cellStyle name="Normal 2 4 2" xfId="264" xr:uid="{DACEA923-488D-4592-9A71-F84E4C89F9D5}"/>
    <cellStyle name="Normal 2 4 2 2" xfId="265" xr:uid="{363B5CEA-7461-44F6-AA77-38D31FBD8279}"/>
    <cellStyle name="Normal 2 4 2 2 2" xfId="266" xr:uid="{4D051F50-53CB-4F32-AEB9-90D330DCBA93}"/>
    <cellStyle name="Normal 2 4 2 2 2 2" xfId="527" xr:uid="{4F81D7A8-8B54-4C32-8E72-A945E40B9BD5}"/>
    <cellStyle name="Normal 2 4 2 2 2 2 2" xfId="18357" xr:uid="{CC8E0717-5731-4DA6-8DC1-F2EF0747A4EE}"/>
    <cellStyle name="Normal 2 4 2 2 2 2 2 2" xfId="28706" xr:uid="{C993757E-E9D0-488A-970F-23694C031A26}"/>
    <cellStyle name="Normal 2 4 2 2 2 2 3" xfId="23537" xr:uid="{ADDADAEF-313A-4E58-B109-B4DFE02DE034}"/>
    <cellStyle name="Normal 2 4 2 2 2 3" xfId="18096" xr:uid="{F860B600-97AA-45DE-B54C-F933A03A5BC7}"/>
    <cellStyle name="Normal 2 4 2 2 2 3 2" xfId="28445" xr:uid="{164E40D2-6403-48D6-AC4B-4087EE4ABF6A}"/>
    <cellStyle name="Normal 2 4 2 2 2 4" xfId="23276" xr:uid="{CFB7F307-9F06-4930-81BE-FFC68631A9FB}"/>
    <cellStyle name="Normal 2 4 2 2 3" xfId="267" xr:uid="{F4E01FC0-3F5E-4FA4-A325-7D752F480BA1}"/>
    <cellStyle name="Normal 2 4 2 2 3 2" xfId="528" xr:uid="{5C68CB8B-4A69-47BF-BD70-71448CDCF578}"/>
    <cellStyle name="Normal 2 4 2 2 3 2 2" xfId="18358" xr:uid="{E68CD641-0B9B-45DE-BD38-EBF882AD80D9}"/>
    <cellStyle name="Normal 2 4 2 2 3 2 2 2" xfId="28707" xr:uid="{11869855-8D3D-42E7-B7F7-BE36D550CAB9}"/>
    <cellStyle name="Normal 2 4 2 2 3 2 3" xfId="23538" xr:uid="{F7888D19-1B8B-44CD-AA13-69A8683EDD6C}"/>
    <cellStyle name="Normal 2 4 2 2 3 3" xfId="18097" xr:uid="{A6F6A435-2724-4297-AE8E-4DD48E659360}"/>
    <cellStyle name="Normal 2 4 2 2 3 3 2" xfId="28446" xr:uid="{9612953F-2723-43B3-9CD0-66357560A1E8}"/>
    <cellStyle name="Normal 2 4 2 2 3 4" xfId="23277" xr:uid="{B4E98577-FC74-401A-A692-8D7E0C875B49}"/>
    <cellStyle name="Normal 2 4 2 2 4" xfId="526" xr:uid="{A0994D9A-A560-4040-B842-383D189B0948}"/>
    <cellStyle name="Normal 2 4 2 2 4 2" xfId="18356" xr:uid="{1FDDCEFA-1FD3-4504-9566-7925E8C95CF2}"/>
    <cellStyle name="Normal 2 4 2 2 4 2 2" xfId="28705" xr:uid="{F8B6ACC3-CA27-4E46-8D0E-B1FCE00FBDC3}"/>
    <cellStyle name="Normal 2 4 2 2 4 3" xfId="23536" xr:uid="{B0F2EB70-D0AD-4A5B-9A5E-011B3150B71B}"/>
    <cellStyle name="Normal 2 4 2 2 5" xfId="18095" xr:uid="{192A4AD7-307A-45CC-82C3-E79B5E318811}"/>
    <cellStyle name="Normal 2 4 2 2 5 2" xfId="28444" xr:uid="{011F1E61-5545-4960-B55E-868D046D3A91}"/>
    <cellStyle name="Normal 2 4 2 2 6" xfId="23275" xr:uid="{F654BB09-A78A-497F-A657-18E7B5EB4D11}"/>
    <cellStyle name="Normal 2 4 2 3" xfId="268" xr:uid="{67A5EB5D-2A7B-442C-8A12-4D6B7C633E3A}"/>
    <cellStyle name="Normal 2 4 2 3 2" xfId="269" xr:uid="{58036F49-6C9F-4621-B374-30AC26144A2B}"/>
    <cellStyle name="Normal 2 4 2 3 2 2" xfId="530" xr:uid="{93F7DAD4-1166-49D4-994F-E9409367853D}"/>
    <cellStyle name="Normal 2 4 2 3 2 2 2" xfId="18360" xr:uid="{6D7E08AE-CD7F-42A8-82F9-8390BB90881F}"/>
    <cellStyle name="Normal 2 4 2 3 2 2 2 2" xfId="28709" xr:uid="{5D3C647B-0429-42E1-95E9-221E2A893FB5}"/>
    <cellStyle name="Normal 2 4 2 3 2 2 3" xfId="23540" xr:uid="{6A24807A-5333-403E-9FBD-B594DE0B982C}"/>
    <cellStyle name="Normal 2 4 2 3 2 3" xfId="18099" xr:uid="{7D7D60CA-3114-4A0A-A16B-5DEE6536EC4A}"/>
    <cellStyle name="Normal 2 4 2 3 2 3 2" xfId="28448" xr:uid="{6F56DE69-5FD7-4E59-9CCA-AB8422A07DF3}"/>
    <cellStyle name="Normal 2 4 2 3 2 4" xfId="23279" xr:uid="{E55AA912-4067-4BD7-82CF-0F98DABEA031}"/>
    <cellStyle name="Normal 2 4 2 3 3" xfId="529" xr:uid="{E3736BA2-4302-414C-B0B8-A2DA259F6E92}"/>
    <cellStyle name="Normal 2 4 2 3 3 2" xfId="18359" xr:uid="{C6B5DDDE-8435-4077-8C50-2CD384413D1A}"/>
    <cellStyle name="Normal 2 4 2 3 3 2 2" xfId="28708" xr:uid="{2EED5A87-FB95-49C8-A8C6-0C07A0D01B55}"/>
    <cellStyle name="Normal 2 4 2 3 3 3" xfId="23539" xr:uid="{E1FEB7F6-63D5-46B3-82B3-39BB34B8E67E}"/>
    <cellStyle name="Normal 2 4 2 3 4" xfId="18098" xr:uid="{57E94F47-0847-4E91-8E78-922896E43D43}"/>
    <cellStyle name="Normal 2 4 2 3 4 2" xfId="28447" xr:uid="{CF038A7E-F087-45F9-A88A-AE774D32EAA7}"/>
    <cellStyle name="Normal 2 4 2 3 5" xfId="23278" xr:uid="{CB0B876C-9743-4914-B958-56E88657EA98}"/>
    <cellStyle name="Normal 2 4 2 4" xfId="270" xr:uid="{AFC4F406-303D-4B1C-8A57-6E985B1EE689}"/>
    <cellStyle name="Normal 2 4 2 4 2" xfId="531" xr:uid="{A7F37C95-B221-4CF3-B67C-C4798351E3D4}"/>
    <cellStyle name="Normal 2 4 2 4 2 2" xfId="18361" xr:uid="{393BA35B-2DCE-40B4-ACAC-0CEB1D069270}"/>
    <cellStyle name="Normal 2 4 2 4 2 2 2" xfId="28710" xr:uid="{E91999ED-50DA-48C3-AE89-E5DDE3A1B915}"/>
    <cellStyle name="Normal 2 4 2 4 2 3" xfId="23541" xr:uid="{892DB5DD-9986-4B63-93D2-39746F2E5104}"/>
    <cellStyle name="Normal 2 4 2 4 3" xfId="18100" xr:uid="{3E1BADCE-A9C6-4D87-8320-9849B6D77C68}"/>
    <cellStyle name="Normal 2 4 2 4 3 2" xfId="28449" xr:uid="{666E24BC-D0B1-4DDA-84FF-64AB95D473BC}"/>
    <cellStyle name="Normal 2 4 2 4 4" xfId="23280" xr:uid="{B18567EE-827C-4D41-A45B-A5B4722ADE28}"/>
    <cellStyle name="Normal 2 4 2 5" xfId="271" xr:uid="{9E447EDE-20A1-40E4-9EC5-C3FCD8381A45}"/>
    <cellStyle name="Normal 2 4 2 5 2" xfId="532" xr:uid="{DE1F7951-FA77-4AB4-8787-4C167D7B77F6}"/>
    <cellStyle name="Normal 2 4 2 5 2 2" xfId="18362" xr:uid="{87CF5B26-37C8-49D2-91FB-B227BA4620CF}"/>
    <cellStyle name="Normal 2 4 2 5 2 2 2" xfId="28711" xr:uid="{3A09A8AE-E19E-4984-8407-E9708D122ECB}"/>
    <cellStyle name="Normal 2 4 2 5 2 3" xfId="23542" xr:uid="{6BA8D2C8-3B43-4D9D-8DA3-0676C81366AE}"/>
    <cellStyle name="Normal 2 4 2 5 3" xfId="18101" xr:uid="{4585D2FD-31D4-4046-ADF3-0E4FB1E2F44F}"/>
    <cellStyle name="Normal 2 4 2 5 3 2" xfId="28450" xr:uid="{4346D3A0-6DFE-40D7-B705-F35F08600097}"/>
    <cellStyle name="Normal 2 4 2 5 4" xfId="23281" xr:uid="{75D2A498-24AF-4EB6-B222-AE66324ACE27}"/>
    <cellStyle name="Normal 2 4 2 6" xfId="525" xr:uid="{7559820B-54B9-42FB-990C-AFD6899B1976}"/>
    <cellStyle name="Normal 2 4 2 6 2" xfId="18355" xr:uid="{4C0A028C-ED44-4619-911D-CF2FB447AB15}"/>
    <cellStyle name="Normal 2 4 2 6 2 2" xfId="28704" xr:uid="{66014338-A0EE-448F-9BBB-14DF865B2683}"/>
    <cellStyle name="Normal 2 4 2 6 3" xfId="23535" xr:uid="{C3D76384-917A-4154-A1B4-A1CD76C55822}"/>
    <cellStyle name="Normal 2 4 2 7" xfId="15993" xr:uid="{85967CD8-2CBD-4E29-9B89-3AFBDAF2A49D}"/>
    <cellStyle name="Normal 2 4 2 8" xfId="18094" xr:uid="{7756D855-35C2-4D52-9A99-4E6DCBB6EE0D}"/>
    <cellStyle name="Normal 2 4 2 8 2" xfId="28443" xr:uid="{05301FF7-0D99-4DA7-BE75-EA23318AA2DF}"/>
    <cellStyle name="Normal 2 4 2 9" xfId="23274" xr:uid="{DC6F6737-C593-46BC-A658-0562ED20C602}"/>
    <cellStyle name="Normal 2 4 3" xfId="272" xr:uid="{0AFC28BD-E8CD-48D1-BCCA-F62943A17F47}"/>
    <cellStyle name="Normal 2 4 3 2" xfId="273" xr:uid="{0385C1E3-275E-4F27-B144-D0F6BBC79349}"/>
    <cellStyle name="Normal 2 4 3 2 2" xfId="534" xr:uid="{E00F96EC-EA52-4027-93E6-623AAAA6BADA}"/>
    <cellStyle name="Normal 2 4 3 2 2 2" xfId="18364" xr:uid="{FC84B644-E324-4F4E-BFEA-FE54773114F4}"/>
    <cellStyle name="Normal 2 4 3 2 2 2 2" xfId="28713" xr:uid="{457278C4-CD0F-4B8E-8BF3-0E05222905E8}"/>
    <cellStyle name="Normal 2 4 3 2 2 3" xfId="23544" xr:uid="{6C70CB8E-9B3F-4339-AA50-CC8F32C2D566}"/>
    <cellStyle name="Normal 2 4 3 2 3" xfId="18103" xr:uid="{E90B3345-410E-49F0-9414-6EA87EAD947F}"/>
    <cellStyle name="Normal 2 4 3 2 3 2" xfId="28452" xr:uid="{3EAD10BA-3D48-4409-8A60-A0C2CB905EB0}"/>
    <cellStyle name="Normal 2 4 3 2 4" xfId="23283" xr:uid="{BE301A6A-ED4A-4188-A2F8-BAA570054D45}"/>
    <cellStyle name="Normal 2 4 3 3" xfId="274" xr:uid="{157CF578-DFA2-4B1A-85E7-0E462BA3AF1B}"/>
    <cellStyle name="Normal 2 4 3 3 2" xfId="535" xr:uid="{93ED1006-68FF-4FEB-9036-6CE828F0ACB5}"/>
    <cellStyle name="Normal 2 4 3 3 2 2" xfId="18365" xr:uid="{78D99D6C-C60E-4F5D-9BC7-137187EBED1F}"/>
    <cellStyle name="Normal 2 4 3 3 2 2 2" xfId="28714" xr:uid="{5C97FA26-347A-40F0-B286-ECD69E2C0100}"/>
    <cellStyle name="Normal 2 4 3 3 2 3" xfId="23545" xr:uid="{44C8E68C-D980-4237-BE8D-9650241E6377}"/>
    <cellStyle name="Normal 2 4 3 3 3" xfId="18104" xr:uid="{B550F858-D7D0-4CD5-A898-2F7B8E5AC715}"/>
    <cellStyle name="Normal 2 4 3 3 3 2" xfId="28453" xr:uid="{D0DFDB43-3D41-4074-A7A2-E7AACD118B2B}"/>
    <cellStyle name="Normal 2 4 3 3 4" xfId="23284" xr:uid="{3BBEABCC-E2B7-4E3E-93C6-800EE71868E9}"/>
    <cellStyle name="Normal 2 4 3 4" xfId="533" xr:uid="{F07D21B1-FF02-4E8D-A602-098C224F091B}"/>
    <cellStyle name="Normal 2 4 3 4 2" xfId="18363" xr:uid="{CA8EE0B8-D4FC-42EA-B769-2F71EDBE85BB}"/>
    <cellStyle name="Normal 2 4 3 4 2 2" xfId="28712" xr:uid="{AF295727-BF7A-416E-AAD2-224517FDD462}"/>
    <cellStyle name="Normal 2 4 3 4 3" xfId="23543" xr:uid="{76F3E941-F2A2-42BE-9CFF-46865DCCE5FB}"/>
    <cellStyle name="Normal 2 4 3 5" xfId="18102" xr:uid="{31340665-9908-479D-8E90-7988A7FA4380}"/>
    <cellStyle name="Normal 2 4 3 5 2" xfId="28451" xr:uid="{3728720D-D737-48D7-B5E8-58802A01A52A}"/>
    <cellStyle name="Normal 2 4 3 6" xfId="23282" xr:uid="{A3543E62-10BF-45A6-A5DC-25E3486A869A}"/>
    <cellStyle name="Normal 2 4 4" xfId="275" xr:uid="{80EF88A9-3219-4EB4-9D06-59E4F1B7E859}"/>
    <cellStyle name="Normal 2 4 4 2" xfId="276" xr:uid="{55C8C04C-BABA-4830-A834-A81245B6E0B7}"/>
    <cellStyle name="Normal 2 4 4 2 2" xfId="537" xr:uid="{8791BD43-0FB5-45B9-A182-F93B4AEE8E4A}"/>
    <cellStyle name="Normal 2 4 4 2 2 2" xfId="18367" xr:uid="{BDB3057C-F21B-40C2-83CA-7FDBB6EE2560}"/>
    <cellStyle name="Normal 2 4 4 2 2 2 2" xfId="28716" xr:uid="{AC2511B2-82F6-4DE3-BD59-FF6701968943}"/>
    <cellStyle name="Normal 2 4 4 2 2 3" xfId="23547" xr:uid="{FC0B417C-ADDC-4940-8E37-A96A7F15C69A}"/>
    <cellStyle name="Normal 2 4 4 2 3" xfId="18106" xr:uid="{E26C0A43-AB0F-4607-BFE7-A1AC9F4E1A3C}"/>
    <cellStyle name="Normal 2 4 4 2 3 2" xfId="28455" xr:uid="{8FD95905-FDE7-4323-91AD-84059B591F2B}"/>
    <cellStyle name="Normal 2 4 4 2 4" xfId="23286" xr:uid="{FBD34FFD-5897-4F4D-8302-D18358D2DAA5}"/>
    <cellStyle name="Normal 2 4 4 3" xfId="536" xr:uid="{546E8FC3-F749-42D3-8631-08525221E1EC}"/>
    <cellStyle name="Normal 2 4 4 3 2" xfId="18366" xr:uid="{6AFCEA92-B987-4296-AE62-BFE91D53A06B}"/>
    <cellStyle name="Normal 2 4 4 3 2 2" xfId="28715" xr:uid="{F447E69C-4794-4104-A378-4472640387FC}"/>
    <cellStyle name="Normal 2 4 4 3 3" xfId="23546" xr:uid="{CDF606E7-0E15-4CD3-8D9F-F71E699E344E}"/>
    <cellStyle name="Normal 2 4 4 4" xfId="18105" xr:uid="{1A703184-3B41-4214-AFC2-F420C41B5CAC}"/>
    <cellStyle name="Normal 2 4 4 4 2" xfId="28454" xr:uid="{4187CF28-E114-4AE9-9746-776E0C9B8494}"/>
    <cellStyle name="Normal 2 4 4 5" xfId="23285" xr:uid="{BF6E28B8-CED5-4927-A2BA-FB3E5ACA81FA}"/>
    <cellStyle name="Normal 2 4 5" xfId="277" xr:uid="{C65EDDE7-01B5-4E3C-9384-B755A3D0AA99}"/>
    <cellStyle name="Normal 2 4 5 2" xfId="538" xr:uid="{C51999D1-7C92-4493-AADE-698610F65FB9}"/>
    <cellStyle name="Normal 2 4 5 2 2" xfId="18368" xr:uid="{051134B7-1CD4-4F39-9A45-9CD4B7DA4176}"/>
    <cellStyle name="Normal 2 4 5 2 2 2" xfId="28717" xr:uid="{B243D4A4-4769-4B30-BC0F-3AEABDD5D436}"/>
    <cellStyle name="Normal 2 4 5 2 3" xfId="23548" xr:uid="{DFC31A27-5EC9-411C-8E08-A87A58883AB2}"/>
    <cellStyle name="Normal 2 4 5 3" xfId="18107" xr:uid="{557AFF97-F761-4EC6-8635-7A8355404D74}"/>
    <cellStyle name="Normal 2 4 5 3 2" xfId="28456" xr:uid="{A2DCA045-9271-4B27-97C5-56593A788480}"/>
    <cellStyle name="Normal 2 4 5 4" xfId="23287" xr:uid="{73617E7A-64B5-488F-9297-114F0DCB7BD8}"/>
    <cellStyle name="Normal 2 4 6" xfId="278" xr:uid="{2C12DE52-342E-474A-8F02-A4BC07421B50}"/>
    <cellStyle name="Normal 2 4 6 2" xfId="539" xr:uid="{6D389136-5FE5-4FE7-8CB9-DA673019E598}"/>
    <cellStyle name="Normal 2 4 6 2 2" xfId="18369" xr:uid="{9CFF4599-A030-47F3-AE12-3B938B4677D1}"/>
    <cellStyle name="Normal 2 4 6 2 2 2" xfId="28718" xr:uid="{764B2836-8A75-4071-98E2-E0D22263AE41}"/>
    <cellStyle name="Normal 2 4 6 2 3" xfId="23549" xr:uid="{3F5AC1BE-D393-4B40-907C-5D88A5E0CF72}"/>
    <cellStyle name="Normal 2 4 6 3" xfId="18108" xr:uid="{A705F544-D7E4-447F-A68A-4E3DADC9C0B1}"/>
    <cellStyle name="Normal 2 4 6 3 2" xfId="28457" xr:uid="{7AD33DF6-3223-4E76-A8A6-64CED6E47517}"/>
    <cellStyle name="Normal 2 4 6 4" xfId="23288" xr:uid="{E247FD7E-0E0D-4852-A8FB-4E563F5FE9DE}"/>
    <cellStyle name="Normal 2 4 7" xfId="524" xr:uid="{4156C658-8D0B-4B9C-AE5A-52CBF2B7CAF8}"/>
    <cellStyle name="Normal 2 4 7 2" xfId="18354" xr:uid="{28B2B8C4-2F20-4692-8EA0-6CF1E3A9E600}"/>
    <cellStyle name="Normal 2 4 7 2 2" xfId="28703" xr:uid="{BB291A92-AE3A-4EF3-A428-0408C5905BB5}"/>
    <cellStyle name="Normal 2 4 7 3" xfId="23534" xr:uid="{EF44E2AE-B093-4AFA-90B2-FC6E27676977}"/>
    <cellStyle name="Normal 2 4 8" xfId="15994" xr:uid="{8BD0EDF0-9A0B-49F2-A839-40E12B1625A5}"/>
    <cellStyle name="Normal 2 4 9" xfId="15995" xr:uid="{B4930A5F-71D5-4F52-A63C-756BC4B17E2F}"/>
    <cellStyle name="Normal 2 40" xfId="17060" xr:uid="{6DACBC9A-D97B-4BD9-8C88-D266EFE7E984}"/>
    <cellStyle name="Normal 2 41" xfId="17061" xr:uid="{D9B23B6E-4468-4FF1-9468-BE3852584042}"/>
    <cellStyle name="Normal 2 42" xfId="17062" xr:uid="{10FA8F9C-1184-41B5-ACE3-C6E1CD5FC38D}"/>
    <cellStyle name="Normal 2 43" xfId="17063" xr:uid="{33E5049C-BA45-41DE-8A0E-2E34C8621DDB}"/>
    <cellStyle name="Normal 2 44" xfId="17064" xr:uid="{47350977-E97A-464C-8530-4D10644E72A5}"/>
    <cellStyle name="Normal 2 45" xfId="17065" xr:uid="{1D450D65-AB57-4701-B83C-431E31B5AB21}"/>
    <cellStyle name="Normal 2 46" xfId="17066" xr:uid="{F8085F66-F96B-46C1-9E77-FCA05EF5BED0}"/>
    <cellStyle name="Normal 2 47" xfId="17067" xr:uid="{70E034DE-8226-4F66-A18A-35669BF0C1FD}"/>
    <cellStyle name="Normal 2 48" xfId="17068" xr:uid="{8613ECF6-5236-4800-8A23-66C6107CF17D}"/>
    <cellStyle name="Normal 2 49" xfId="17069" xr:uid="{DE996D74-9661-43CD-8428-1C11C87A067A}"/>
    <cellStyle name="Normal 2 5" xfId="279" xr:uid="{32940ED9-175D-4797-9D32-5920A157B056}"/>
    <cellStyle name="Normal 2 5 10" xfId="23289" xr:uid="{7D1BC7ED-19BB-42FB-8062-113CB607A467}"/>
    <cellStyle name="Normal 2 5 2" xfId="280" xr:uid="{FD91A5A9-3E3B-4C85-8170-4AC89DB29AC2}"/>
    <cellStyle name="Normal 2 5 2 2" xfId="281" xr:uid="{25C9D02E-4BE1-448B-A341-ACE9ABE31854}"/>
    <cellStyle name="Normal 2 5 2 2 2" xfId="542" xr:uid="{9A29BB72-2BA9-40ED-A7A0-3C693AD6F8E5}"/>
    <cellStyle name="Normal 2 5 2 2 2 2" xfId="18372" xr:uid="{0D3D874B-9F5E-49A0-BA98-A6DD3722D860}"/>
    <cellStyle name="Normal 2 5 2 2 2 2 2" xfId="28721" xr:uid="{0AC8FCD2-C394-4E13-BE1B-8BDA0E21DE2B}"/>
    <cellStyle name="Normal 2 5 2 2 2 3" xfId="23552" xr:uid="{4306B1D7-3432-4BE1-A05D-521EEEDDBDE6}"/>
    <cellStyle name="Normal 2 5 2 2 3" xfId="18111" xr:uid="{D14E7DC3-4DBB-4522-AAD4-EA45810D2EAC}"/>
    <cellStyle name="Normal 2 5 2 2 3 2" xfId="28460" xr:uid="{97DE8C09-1402-4009-B022-8936E2A4EC54}"/>
    <cellStyle name="Normal 2 5 2 2 4" xfId="23291" xr:uid="{132732C1-6DEE-4292-BC64-37C94B36A248}"/>
    <cellStyle name="Normal 2 5 2 3" xfId="282" xr:uid="{0C4D6366-CAC8-414F-A51A-1415B7BB4D72}"/>
    <cellStyle name="Normal 2 5 2 3 2" xfId="543" xr:uid="{B89A3619-014E-4E49-9300-AB07CBB9874A}"/>
    <cellStyle name="Normal 2 5 2 3 2 2" xfId="18373" xr:uid="{4702663A-F888-44FD-B90F-E2253D238B6E}"/>
    <cellStyle name="Normal 2 5 2 3 2 2 2" xfId="28722" xr:uid="{95C511C9-A403-4F39-A1AC-1AEABFA350E5}"/>
    <cellStyle name="Normal 2 5 2 3 2 3" xfId="23553" xr:uid="{D3424E4E-CB4C-4E73-815D-43DA7AF7BBE3}"/>
    <cellStyle name="Normal 2 5 2 3 3" xfId="18112" xr:uid="{E359D8AE-CD3A-4A0B-BDF8-27791A325424}"/>
    <cellStyle name="Normal 2 5 2 3 3 2" xfId="28461" xr:uid="{6C1041E2-390C-4B30-B6E0-0A16C7C92662}"/>
    <cellStyle name="Normal 2 5 2 3 4" xfId="23292" xr:uid="{AC0B140B-6813-4AB7-A52D-C3A5024EE8E7}"/>
    <cellStyle name="Normal 2 5 2 4" xfId="541" xr:uid="{668F78F7-C429-4BE5-A802-D76D43852048}"/>
    <cellStyle name="Normal 2 5 2 4 2" xfId="18371" xr:uid="{832CD72B-058F-40F9-8527-E6BF9261CE02}"/>
    <cellStyle name="Normal 2 5 2 4 2 2" xfId="28720" xr:uid="{2FEB5A39-9596-4B9A-8894-DFF0307BB433}"/>
    <cellStyle name="Normal 2 5 2 4 3" xfId="23551" xr:uid="{E8C9ACBC-BE55-4063-914B-64D8694223B0}"/>
    <cellStyle name="Normal 2 5 2 5" xfId="15996" xr:uid="{CB111C1B-5744-4014-A319-D75D8BDBF88E}"/>
    <cellStyle name="Normal 2 5 2 6" xfId="18110" xr:uid="{127C2904-3982-4003-9D15-F998879FC260}"/>
    <cellStyle name="Normal 2 5 2 6 2" xfId="28459" xr:uid="{E4E4CC98-CEF4-4879-80FD-93B3B6B23EA6}"/>
    <cellStyle name="Normal 2 5 2 7" xfId="23290" xr:uid="{D228D5FD-1BED-42EB-A20E-09822710B148}"/>
    <cellStyle name="Normal 2 5 3" xfId="283" xr:uid="{B80EE65D-4DDE-4051-A131-83E9B8830103}"/>
    <cellStyle name="Normal 2 5 3 2" xfId="284" xr:uid="{2E4C6D52-F757-402C-AA54-CAA753D3FFEC}"/>
    <cellStyle name="Normal 2 5 3 2 2" xfId="545" xr:uid="{7892BC3D-F284-4FF2-8026-69ADB0655596}"/>
    <cellStyle name="Normal 2 5 3 2 2 2" xfId="18375" xr:uid="{43A78FDB-0878-4C39-91CA-B773EACB8F31}"/>
    <cellStyle name="Normal 2 5 3 2 2 2 2" xfId="28724" xr:uid="{0D9B0447-5681-494E-BAF1-434898953E1B}"/>
    <cellStyle name="Normal 2 5 3 2 2 3" xfId="23555" xr:uid="{6D5B484E-5F1D-491E-A9B2-31C5FCB64D33}"/>
    <cellStyle name="Normal 2 5 3 2 3" xfId="18114" xr:uid="{9E597531-812E-475C-BF1A-3DB55357C4BB}"/>
    <cellStyle name="Normal 2 5 3 2 3 2" xfId="28463" xr:uid="{BF6C1DAB-4EB2-4204-9622-83ADFEC27ED5}"/>
    <cellStyle name="Normal 2 5 3 2 4" xfId="23294" xr:uid="{DDC820F9-C995-438E-93C7-22CCA42EFF4E}"/>
    <cellStyle name="Normal 2 5 3 3" xfId="544" xr:uid="{CBF5EDD9-C6D9-429C-9B3E-9879790E99BB}"/>
    <cellStyle name="Normal 2 5 3 3 2" xfId="18374" xr:uid="{87DEEACF-2F13-4639-A120-03E1AC0D0ED9}"/>
    <cellStyle name="Normal 2 5 3 3 2 2" xfId="28723" xr:uid="{47347192-2B3C-43C5-A2AF-3756ECA0CB3A}"/>
    <cellStyle name="Normal 2 5 3 3 3" xfId="23554" xr:uid="{F28F2C47-ED5D-478E-AB63-03C8754CF3A7}"/>
    <cellStyle name="Normal 2 5 3 4" xfId="18113" xr:uid="{E370E501-EBE4-466E-AA45-EDDE6F7E2B75}"/>
    <cellStyle name="Normal 2 5 3 4 2" xfId="28462" xr:uid="{DA40530C-C3DE-4310-8015-45172718F80D}"/>
    <cellStyle name="Normal 2 5 3 5" xfId="23293" xr:uid="{6E42EA01-621B-42F3-9438-65228E4DCC3F}"/>
    <cellStyle name="Normal 2 5 4" xfId="285" xr:uid="{ECD30A00-D723-400F-BBDF-7E6DEFE71E51}"/>
    <cellStyle name="Normal 2 5 4 2" xfId="546" xr:uid="{95914CB3-F310-4B27-9439-30D8CA621152}"/>
    <cellStyle name="Normal 2 5 4 2 2" xfId="18376" xr:uid="{981B81BE-65D1-4D41-8F3B-AB6971FE73BF}"/>
    <cellStyle name="Normal 2 5 4 2 2 2" xfId="28725" xr:uid="{8842FCAB-1E13-4CB3-920B-46D003014D4F}"/>
    <cellStyle name="Normal 2 5 4 2 3" xfId="23556" xr:uid="{5DE477F8-E1CC-4CCE-AF3E-B24681262BB4}"/>
    <cellStyle name="Normal 2 5 4 3" xfId="18115" xr:uid="{9450C2BC-C7E8-484E-BD20-88861DFB8BE7}"/>
    <cellStyle name="Normal 2 5 4 3 2" xfId="28464" xr:uid="{82F75496-1C2B-4488-BAEF-E6B0EEFEE9AA}"/>
    <cellStyle name="Normal 2 5 4 4" xfId="23295" xr:uid="{707F5047-9F76-4524-98C6-8CEA715C50A1}"/>
    <cellStyle name="Normal 2 5 5" xfId="286" xr:uid="{CC6526A1-6B4A-46ED-BDC0-0AD7A23B976F}"/>
    <cellStyle name="Normal 2 5 5 2" xfId="547" xr:uid="{63842BE1-A17E-442C-9EB7-7A1F9E2B1610}"/>
    <cellStyle name="Normal 2 5 5 2 2" xfId="18377" xr:uid="{38A72565-4EBE-480B-A31B-057ACA69108E}"/>
    <cellStyle name="Normal 2 5 5 2 2 2" xfId="28726" xr:uid="{08E677A1-0475-4ADF-BFFD-7AF5BE44F9CB}"/>
    <cellStyle name="Normal 2 5 5 2 3" xfId="23557" xr:uid="{B06F61FA-BC23-4723-9296-310C48A516C6}"/>
    <cellStyle name="Normal 2 5 5 3" xfId="18116" xr:uid="{3493EB25-AAB3-4538-940D-97C0E28B9896}"/>
    <cellStyle name="Normal 2 5 5 3 2" xfId="28465" xr:uid="{12E31CCD-0681-446C-BCF3-0339E23962D9}"/>
    <cellStyle name="Normal 2 5 5 4" xfId="23296" xr:uid="{3D852F19-4DFD-4B00-950D-44AD25DC1202}"/>
    <cellStyle name="Normal 2 5 6" xfId="540" xr:uid="{91BC5CFA-5284-4DDC-9D98-701F6D85DC76}"/>
    <cellStyle name="Normal 2 5 6 2" xfId="18370" xr:uid="{51CF950A-CFDB-48E0-8A8D-FDEAA0C6C211}"/>
    <cellStyle name="Normal 2 5 6 2 2" xfId="28719" xr:uid="{B00087F0-D367-414C-8185-E67A13B48D68}"/>
    <cellStyle name="Normal 2 5 6 3" xfId="23550" xr:uid="{55D3666D-DCFA-46D8-A452-5F1343C9637B}"/>
    <cellStyle name="Normal 2 5 7" xfId="15997" xr:uid="{874D220D-D534-420C-A9DD-A934953F3447}"/>
    <cellStyle name="Normal 2 5 8" xfId="15998" xr:uid="{5CF124DA-BBEE-40F9-938C-6E1E42780C8D}"/>
    <cellStyle name="Normal 2 5 9" xfId="18109" xr:uid="{56D552D8-D6A7-474B-967C-21D8B4236DDF}"/>
    <cellStyle name="Normal 2 5 9 2" xfId="28458" xr:uid="{F458BF4A-10AC-46F6-86F2-A0B4E9D91C50}"/>
    <cellStyle name="Normal 2 50" xfId="17070" xr:uid="{E82682A2-A583-4084-B461-D522C8CB97FD}"/>
    <cellStyle name="Normal 2 51" xfId="17071" xr:uid="{5B1E66A7-0C65-4216-B90E-CD2E86AA7173}"/>
    <cellStyle name="Normal 2 52" xfId="17072" xr:uid="{77330F91-EF2A-4563-B7B3-0AA955912175}"/>
    <cellStyle name="Normal 2 53" xfId="17073" xr:uid="{5DE0B09E-A4F2-4511-8F9A-4F0E29362625}"/>
    <cellStyle name="Normal 2 54" xfId="23045" xr:uid="{94BB0707-A217-4228-B3FD-5946181EBDB4}"/>
    <cellStyle name="Normal 2 6" xfId="287" xr:uid="{3E963880-B53F-4B73-8DE6-865F813308EC}"/>
    <cellStyle name="Normal 2 6 2" xfId="288" xr:uid="{89D45271-4DA4-4337-906D-A333E15926B1}"/>
    <cellStyle name="Normal 2 6 2 2" xfId="289" xr:uid="{056A970C-B223-4182-8DD8-8AB7C50A1F02}"/>
    <cellStyle name="Normal 2 6 2 2 2" xfId="550" xr:uid="{0ECFF37F-AA6C-4981-8D8E-6A62EE82EBD0}"/>
    <cellStyle name="Normal 2 6 2 2 2 2" xfId="18380" xr:uid="{663CE64B-9318-4A0A-9D7D-7C9B1DDBAF43}"/>
    <cellStyle name="Normal 2 6 2 2 2 2 2" xfId="28729" xr:uid="{6BCD3D3A-C420-4F51-94B5-73CB41F0CD05}"/>
    <cellStyle name="Normal 2 6 2 2 2 3" xfId="23560" xr:uid="{8EC9E20B-2429-439E-8E7E-B5574B998CD1}"/>
    <cellStyle name="Normal 2 6 2 2 3" xfId="18119" xr:uid="{34D48973-E227-4EDF-AA1A-F97988680BFD}"/>
    <cellStyle name="Normal 2 6 2 2 3 2" xfId="28468" xr:uid="{051ED0A4-6127-47AA-9F75-D8DDADB0763C}"/>
    <cellStyle name="Normal 2 6 2 2 4" xfId="23299" xr:uid="{804921A7-535D-4D74-9D95-C164C6BB0119}"/>
    <cellStyle name="Normal 2 6 2 3" xfId="290" xr:uid="{FE8C9522-0D88-428B-8CD6-BF3C0CB27FFA}"/>
    <cellStyle name="Normal 2 6 2 3 2" xfId="551" xr:uid="{ADE6D183-D862-4F12-ADCB-A63EE7FDBA50}"/>
    <cellStyle name="Normal 2 6 2 3 2 2" xfId="18381" xr:uid="{A296C0BE-4732-4DD7-8DAD-8E8F38876FD8}"/>
    <cellStyle name="Normal 2 6 2 3 2 2 2" xfId="28730" xr:uid="{73AC9E6B-5C74-4C86-BFB4-A50F088776CA}"/>
    <cellStyle name="Normal 2 6 2 3 2 3" xfId="23561" xr:uid="{93118D18-3BE3-465D-9953-06B492A1ED6B}"/>
    <cellStyle name="Normal 2 6 2 3 3" xfId="18120" xr:uid="{D756D902-0893-4D48-ACBD-CD231E6A0A9B}"/>
    <cellStyle name="Normal 2 6 2 3 3 2" xfId="28469" xr:uid="{8DDE0F32-6C05-42AA-BFA8-C7D3FB1D2D81}"/>
    <cellStyle name="Normal 2 6 2 3 4" xfId="23300" xr:uid="{67A4CB53-A160-42F3-80BE-D23D231ABFD7}"/>
    <cellStyle name="Normal 2 6 2 4" xfId="549" xr:uid="{634AB8A9-5EF2-4EEF-AFC3-2135333A7598}"/>
    <cellStyle name="Normal 2 6 2 4 2" xfId="18379" xr:uid="{22E18E58-28AA-4D06-9EE3-46B1EDD8E60E}"/>
    <cellStyle name="Normal 2 6 2 4 2 2" xfId="28728" xr:uid="{7428501B-13F1-4BDB-9E1E-5385732A4D93}"/>
    <cellStyle name="Normal 2 6 2 4 3" xfId="23559" xr:uid="{043D76B7-EAC5-45BD-8844-CC7E026C00EE}"/>
    <cellStyle name="Normal 2 6 2 5" xfId="18118" xr:uid="{45A65292-D513-4035-91E3-7508BF12B6CE}"/>
    <cellStyle name="Normal 2 6 2 5 2" xfId="28467" xr:uid="{6A63929C-7FDD-4930-AD73-D4AC1167E6F8}"/>
    <cellStyle name="Normal 2 6 2 6" xfId="23298" xr:uid="{6B4EB906-4E1A-414C-A5F6-51B408676F8B}"/>
    <cellStyle name="Normal 2 6 3" xfId="291" xr:uid="{100A0C6B-CCD6-4537-AD1C-B1CBE315FA44}"/>
    <cellStyle name="Normal 2 6 3 2" xfId="292" xr:uid="{6B7E6730-CC7E-46F3-8208-BF7F5F1BAD5E}"/>
    <cellStyle name="Normal 2 6 3 2 2" xfId="553" xr:uid="{F16F87FB-5392-4BD7-ACDE-28C43ECA9A98}"/>
    <cellStyle name="Normal 2 6 3 2 2 2" xfId="18383" xr:uid="{4307531F-1FAA-4285-B3F4-723D76E37E04}"/>
    <cellStyle name="Normal 2 6 3 2 2 2 2" xfId="28732" xr:uid="{700E7824-849D-46FA-9FEB-16B25C86B92D}"/>
    <cellStyle name="Normal 2 6 3 2 2 3" xfId="23563" xr:uid="{6F5FB929-65DE-4D59-83B7-A40B944EBFF2}"/>
    <cellStyle name="Normal 2 6 3 2 3" xfId="18122" xr:uid="{40D6CD67-ADFF-4115-93BA-61962DF10016}"/>
    <cellStyle name="Normal 2 6 3 2 3 2" xfId="28471" xr:uid="{22148942-75C0-43BF-BD3F-E33E9013DC80}"/>
    <cellStyle name="Normal 2 6 3 2 4" xfId="23302" xr:uid="{D51490C5-1999-41A1-B5E3-6EE5B7AA0ECE}"/>
    <cellStyle name="Normal 2 6 3 3" xfId="552" xr:uid="{D0CBF5EA-6857-4369-B9EA-0BA4F2FF505B}"/>
    <cellStyle name="Normal 2 6 3 3 2" xfId="18382" xr:uid="{7CFEB283-A829-43E2-BAA6-FF30BA878E99}"/>
    <cellStyle name="Normal 2 6 3 3 2 2" xfId="28731" xr:uid="{AF0D1F0B-BFC8-4285-BB0E-0B95C65E6CB2}"/>
    <cellStyle name="Normal 2 6 3 3 3" xfId="23562" xr:uid="{81B0A064-50C4-4751-B28A-0F2D37FB74E3}"/>
    <cellStyle name="Normal 2 6 3 4" xfId="18121" xr:uid="{26867091-7C20-46A1-BE29-52B480F990B9}"/>
    <cellStyle name="Normal 2 6 3 4 2" xfId="28470" xr:uid="{9CF7751F-056C-4225-AB0D-83919704E475}"/>
    <cellStyle name="Normal 2 6 3 5" xfId="23301" xr:uid="{992CDB3C-CCA0-464D-A5B0-0AD3571F117F}"/>
    <cellStyle name="Normal 2 6 4" xfId="293" xr:uid="{63A1F378-1B34-4056-9F63-3CC5663EC102}"/>
    <cellStyle name="Normal 2 6 4 2" xfId="554" xr:uid="{59129202-4B48-4651-B182-4E9DEB6E8213}"/>
    <cellStyle name="Normal 2 6 4 2 2" xfId="18384" xr:uid="{D26D464A-0977-4FDC-8F7F-729DB8B46FE6}"/>
    <cellStyle name="Normal 2 6 4 2 2 2" xfId="28733" xr:uid="{3C6DA880-A9C9-4E0C-94BA-784BC0E067AE}"/>
    <cellStyle name="Normal 2 6 4 2 3" xfId="23564" xr:uid="{D9006103-D29E-4132-ADC0-33991FCCB998}"/>
    <cellStyle name="Normal 2 6 4 3" xfId="18123" xr:uid="{667D7135-961F-45E3-AD79-5480354C339C}"/>
    <cellStyle name="Normal 2 6 4 3 2" xfId="28472" xr:uid="{66299B3A-67C0-4F98-82CD-14F43E2ED1F3}"/>
    <cellStyle name="Normal 2 6 4 4" xfId="23303" xr:uid="{9E82A1BB-ACB5-4510-9AF0-11002FB67F4E}"/>
    <cellStyle name="Normal 2 6 5" xfId="294" xr:uid="{A3C6D0E5-E261-47A3-AEBE-227A3F1B810A}"/>
    <cellStyle name="Normal 2 6 5 2" xfId="555" xr:uid="{44BC5A95-1043-4AAD-9EF8-A1CB709A303F}"/>
    <cellStyle name="Normal 2 6 5 2 2" xfId="18385" xr:uid="{2368D9E1-113E-496A-B223-7E013215B1AA}"/>
    <cellStyle name="Normal 2 6 5 2 2 2" xfId="28734" xr:uid="{0CE125E4-65BC-4A07-BBE0-44229584AAED}"/>
    <cellStyle name="Normal 2 6 5 2 3" xfId="23565" xr:uid="{CCE87F0A-0F0A-434F-A40F-165E66E02EAA}"/>
    <cellStyle name="Normal 2 6 5 3" xfId="18124" xr:uid="{587DF748-73A4-4584-AA06-24A2D18F8C7F}"/>
    <cellStyle name="Normal 2 6 5 3 2" xfId="28473" xr:uid="{95896AC6-8CC9-4190-BA56-2FE3C6F0440F}"/>
    <cellStyle name="Normal 2 6 5 4" xfId="23304" xr:uid="{A221E0F5-81DE-4BB7-BE52-6A6F3C3EAA2F}"/>
    <cellStyle name="Normal 2 6 6" xfId="548" xr:uid="{760F3A1D-2375-4243-84F2-D21718F48FAF}"/>
    <cellStyle name="Normal 2 6 6 2" xfId="18378" xr:uid="{7759C252-B45D-476A-992B-7A89DA1AE40C}"/>
    <cellStyle name="Normal 2 6 6 2 2" xfId="28727" xr:uid="{0111011E-2677-4867-BA91-BE009091EBEF}"/>
    <cellStyle name="Normal 2 6 6 3" xfId="23558" xr:uid="{F42FA97F-9963-4A46-A42F-FD8DB416F068}"/>
    <cellStyle name="Normal 2 6 7" xfId="15999" xr:uid="{84A9CBF0-6CA4-49E8-A49A-DCADDA4B72A5}"/>
    <cellStyle name="Normal 2 6 8" xfId="18117" xr:uid="{BBC2292F-4D48-4C97-8955-7C702B491B40}"/>
    <cellStyle name="Normal 2 6 8 2" xfId="28466" xr:uid="{12AD2E04-0504-4534-8D41-F0C5DB90C5B9}"/>
    <cellStyle name="Normal 2 6 9" xfId="23297" xr:uid="{D56515CA-FDA8-49CC-A5AD-67B48DF85249}"/>
    <cellStyle name="Normal 2 7" xfId="295" xr:uid="{48BD32D2-6B84-44E8-8986-B4B08781DC97}"/>
    <cellStyle name="Normal 2 7 2" xfId="296" xr:uid="{3898006B-4C3D-40E7-83A8-20614625F6A5}"/>
    <cellStyle name="Normal 2 7 2 2" xfId="557" xr:uid="{EC5D76C9-DCA2-4F7E-9A6C-79972CB373C7}"/>
    <cellStyle name="Normal 2 7 2 2 2" xfId="18387" xr:uid="{DE0A07B4-2683-483D-9F84-DBD095979308}"/>
    <cellStyle name="Normal 2 7 2 2 2 2" xfId="28736" xr:uid="{6E30F69F-713F-4A90-AD45-3CA7B5026FDC}"/>
    <cellStyle name="Normal 2 7 2 2 3" xfId="23567" xr:uid="{00B8E2F0-05A2-4D96-B89A-872D3B0895C8}"/>
    <cellStyle name="Normal 2 7 2 3" xfId="18126" xr:uid="{969F7827-615D-4213-99A6-A1C3DE99510C}"/>
    <cellStyle name="Normal 2 7 2 3 2" xfId="28475" xr:uid="{9819251C-AFFC-4D3D-9CFB-D13163F14DE0}"/>
    <cellStyle name="Normal 2 7 2 4" xfId="23306" xr:uid="{393AD9E2-5B1C-4556-9F08-8A8657959EF0}"/>
    <cellStyle name="Normal 2 7 3" xfId="297" xr:uid="{7928CB12-FAF9-42FC-AA22-2F594EEACA4D}"/>
    <cellStyle name="Normal 2 7 3 2" xfId="558" xr:uid="{30CBA572-A00C-4209-ABD3-A9D3152F9D78}"/>
    <cellStyle name="Normal 2 7 3 2 2" xfId="18388" xr:uid="{811C4DEF-E12F-49E5-A6A0-AB95AD93D42C}"/>
    <cellStyle name="Normal 2 7 3 2 2 2" xfId="28737" xr:uid="{4F97B465-4DEA-4532-95B1-A7AF208E8F47}"/>
    <cellStyle name="Normal 2 7 3 2 3" xfId="23568" xr:uid="{8741CA2F-452E-4FEC-9774-F6CB31B0E12D}"/>
    <cellStyle name="Normal 2 7 3 3" xfId="18127" xr:uid="{7CA4509A-9C81-465C-BBD7-224571C8E7E3}"/>
    <cellStyle name="Normal 2 7 3 3 2" xfId="28476" xr:uid="{9B7881BE-0693-4669-BE3B-10B6BB6BEC8F}"/>
    <cellStyle name="Normal 2 7 3 4" xfId="23307" xr:uid="{F6918DA0-6FCF-4FD3-8F4A-035F3D1EF329}"/>
    <cellStyle name="Normal 2 7 4" xfId="556" xr:uid="{00BBC7ED-7379-44E3-B6A8-9965DC80AA0F}"/>
    <cellStyle name="Normal 2 7 4 2" xfId="18386" xr:uid="{0FF11138-6190-432F-96F7-5D101011668B}"/>
    <cellStyle name="Normal 2 7 4 2 2" xfId="28735" xr:uid="{69850091-0359-499E-8330-158E1CDDC2D9}"/>
    <cellStyle name="Normal 2 7 4 3" xfId="23566" xr:uid="{F1EF12F3-60D9-422A-B1A1-5BF160DC42E8}"/>
    <cellStyle name="Normal 2 7 5" xfId="16000" xr:uid="{C092D989-5DD5-4633-91A0-513A8D8C8F8B}"/>
    <cellStyle name="Normal 2 7 6" xfId="18125" xr:uid="{0B333BF2-532C-4E15-8D06-823F10B629C4}"/>
    <cellStyle name="Normal 2 7 6 2" xfId="28474" xr:uid="{58B0C6F6-F640-4F53-940C-3EB69E43E0B2}"/>
    <cellStyle name="Normal 2 7 7" xfId="23305" xr:uid="{70662F35-52E7-4AAC-809A-CCA95AD06898}"/>
    <cellStyle name="Normal 2 8" xfId="298" xr:uid="{8023E5F7-285F-4954-A98A-517A59DBD619}"/>
    <cellStyle name="Normal 2 8 2" xfId="299" xr:uid="{AC835514-B4EB-428A-9971-01C7AD90CC64}"/>
    <cellStyle name="Normal 2 8 2 2" xfId="560" xr:uid="{34B4985B-EE41-46E0-9B82-5563D86C5AEF}"/>
    <cellStyle name="Normal 2 8 2 2 2" xfId="18390" xr:uid="{896495F8-6EE5-4318-A541-ABDB93C65EED}"/>
    <cellStyle name="Normal 2 8 2 2 2 2" xfId="28739" xr:uid="{5E2E37E3-A00B-4604-B8A1-C7CB6F9F5204}"/>
    <cellStyle name="Normal 2 8 2 2 3" xfId="23570" xr:uid="{0C17A0D8-C25F-40B2-BF0B-BB43D91617A9}"/>
    <cellStyle name="Normal 2 8 2 3" xfId="16001" xr:uid="{CC4B3B07-ABE8-4CFE-8D0C-F4B451151832}"/>
    <cellStyle name="Normal 2 8 2 4" xfId="18129" xr:uid="{AC780A01-4F39-40A3-957C-272645EA84A7}"/>
    <cellStyle name="Normal 2 8 2 4 2" xfId="28478" xr:uid="{565D0435-02FC-49D0-9ADA-B888A8CF03A6}"/>
    <cellStyle name="Normal 2 8 2 5" xfId="23309" xr:uid="{0B795C6A-E840-4378-94E6-B4783CA6AE79}"/>
    <cellStyle name="Normal 2 8 3" xfId="559" xr:uid="{5F164B64-F7B0-44ED-8E88-87980E25F48D}"/>
    <cellStyle name="Normal 2 8 3 2" xfId="16002" xr:uid="{5682523D-101A-43E7-B422-431382772E65}"/>
    <cellStyle name="Normal 2 8 3 3" xfId="18389" xr:uid="{769D01BF-5B50-41F7-989A-4E8E558E9255}"/>
    <cellStyle name="Normal 2 8 3 3 2" xfId="28738" xr:uid="{24AC4DFA-F030-4C52-AA26-7F7E0EAC2B3F}"/>
    <cellStyle name="Normal 2 8 3 4" xfId="23569" xr:uid="{BCAD68FD-43AE-4654-85B6-C208F8F9BA3A}"/>
    <cellStyle name="Normal 2 8 4" xfId="16003" xr:uid="{3E20D560-7702-4C25-B550-970215A35165}"/>
    <cellStyle name="Normal 2 8 5" xfId="18128" xr:uid="{BFD0F265-A7E9-4642-B8CC-10B00F235682}"/>
    <cellStyle name="Normal 2 8 5 2" xfId="28477" xr:uid="{31484482-167D-4CBA-83AB-A7BAABA704A3}"/>
    <cellStyle name="Normal 2 8 6" xfId="23308" xr:uid="{81212459-C2A0-4B9F-B4F9-A926CC8ED911}"/>
    <cellStyle name="Normal 2 9" xfId="300" xr:uid="{F6C9A3F8-EF27-4688-B823-F5A7A2D7B69A}"/>
    <cellStyle name="Normal 2 9 2" xfId="301" xr:uid="{8CB7C6A9-BB8E-456D-BCBF-C0499FA542EE}"/>
    <cellStyle name="Normal 2 9 2 2" xfId="562" xr:uid="{B54FD613-B5B1-4EA6-A4F7-A34F3F62DCF5}"/>
    <cellStyle name="Normal 2 9 2 2 2" xfId="18392" xr:uid="{6C10EC06-8FC3-4156-90F8-9E17B5DED963}"/>
    <cellStyle name="Normal 2 9 2 2 2 2" xfId="28741" xr:uid="{59514740-08F9-43D6-9E10-881E3A39905A}"/>
    <cellStyle name="Normal 2 9 2 2 3" xfId="23572" xr:uid="{68287160-A53A-4028-98A1-1E4D1132E2C6}"/>
    <cellStyle name="Normal 2 9 2 3" xfId="16004" xr:uid="{579072B8-445D-4728-93E7-C76365F27293}"/>
    <cellStyle name="Normal 2 9 2 4" xfId="18131" xr:uid="{BC02BDF5-E491-42DA-8B0F-2259CBFFED6E}"/>
    <cellStyle name="Normal 2 9 2 4 2" xfId="28480" xr:uid="{027AF226-47AA-4742-8E83-4ACDCB9F6CB9}"/>
    <cellStyle name="Normal 2 9 2 5" xfId="23311" xr:uid="{6BC67EA7-2F78-44B3-A54A-D872D138C662}"/>
    <cellStyle name="Normal 2 9 3" xfId="561" xr:uid="{4B62B306-91DD-414A-86EB-D44505C43819}"/>
    <cellStyle name="Normal 2 9 3 2" xfId="16005" xr:uid="{D555EB06-25CB-43C2-AB48-76727242D23A}"/>
    <cellStyle name="Normal 2 9 3 3" xfId="18391" xr:uid="{85D5985D-B821-481E-9EA7-F23F54F1AF87}"/>
    <cellStyle name="Normal 2 9 3 3 2" xfId="28740" xr:uid="{61EA1DDC-9E4B-4ADF-AA6A-A59738EB2F7C}"/>
    <cellStyle name="Normal 2 9 3 4" xfId="23571" xr:uid="{F63A2F94-C96A-490B-8289-485A9FD4EE5C}"/>
    <cellStyle name="Normal 2 9 4" xfId="16006" xr:uid="{7C2857E8-4B98-443F-959B-84FCB714C05B}"/>
    <cellStyle name="Normal 2 9 5" xfId="18130" xr:uid="{694E6A81-0833-4511-80CD-C1899D5E215E}"/>
    <cellStyle name="Normal 2 9 5 2" xfId="28479" xr:uid="{ABF0AC04-2102-4C57-88F9-1D7C1E0132DE}"/>
    <cellStyle name="Normal 2 9 6" xfId="23310" xr:uid="{B591D84B-22BA-4DBA-B81F-B42932E0891E}"/>
    <cellStyle name="Normal 20" xfId="4121" xr:uid="{76C597B1-1E69-498B-94A3-0FA18D9D6ACD}"/>
    <cellStyle name="Normal 20 2" xfId="4122" xr:uid="{F2562162-2BA6-4283-B7BB-31DEBDAF0D65}"/>
    <cellStyle name="Normal 20 2 2" xfId="16007" xr:uid="{4A3FFA47-3A22-46C7-82C2-CDF92E154964}"/>
    <cellStyle name="Normal 20 3" xfId="16008" xr:uid="{E427A35B-B823-4534-AA30-F5822CDFEDEB}"/>
    <cellStyle name="Normal 21" xfId="4123" xr:uid="{37DD2482-B807-4136-A1BA-412B1BA6B9D0}"/>
    <cellStyle name="Normal 21 2" xfId="4124" xr:uid="{54C00A0F-2417-45F1-8E9C-4D86847833C6}"/>
    <cellStyle name="Normal 21 3" xfId="16009" xr:uid="{C8A4B1CF-5B62-4AAB-81AA-66AF34261C8A}"/>
    <cellStyle name="Normal 22" xfId="4125" xr:uid="{E83DCB5B-E232-45F3-A027-49ABDCEC60EF}"/>
    <cellStyle name="Normal 22 2" xfId="4126" xr:uid="{9450CB9E-B042-4EC9-8BBA-DD3023DE1EC0}"/>
    <cellStyle name="Normal 23" xfId="4127" xr:uid="{B1C49536-0734-4C11-8DCF-09E0EAB59FF8}"/>
    <cellStyle name="Normal 23 2" xfId="4128" xr:uid="{A2E6B639-EFA2-4AF6-92AC-94B4410D8E6B}"/>
    <cellStyle name="Normal 24" xfId="4129" xr:uid="{521DBBAB-B743-464D-A500-83522B32074A}"/>
    <cellStyle name="Normal 24 2" xfId="4130" xr:uid="{8A631BBA-BF95-412A-A0E6-44D79D18AFCD}"/>
    <cellStyle name="Normal 25" xfId="4131" xr:uid="{65CF3B62-861A-407E-A095-29D475B09CC4}"/>
    <cellStyle name="Normal 25 2" xfId="4132" xr:uid="{1561ECF5-851A-4E36-B3F6-EE53822D8C83}"/>
    <cellStyle name="Normal 26" xfId="4133" xr:uid="{C24B35E0-35BF-4EAA-A721-449AC9D37CB2}"/>
    <cellStyle name="Normal 26 2" xfId="4134" xr:uid="{914C64B2-18BF-41BB-AE15-217B8F9ACA03}"/>
    <cellStyle name="Normal 27" xfId="4135" xr:uid="{E2F12426-9DDF-493C-BB33-8E93C60E603A}"/>
    <cellStyle name="Normal 28" xfId="4136" xr:uid="{E83F8232-3B8B-451C-B74F-C20D214D1500}"/>
    <cellStyle name="Normal 28 2" xfId="21824" xr:uid="{285D3AE5-834B-43E2-BD4B-CE126BE2634C}"/>
    <cellStyle name="Normal 28 2 2" xfId="32173" xr:uid="{A67DD3B9-99B9-46DA-BC99-2B14E3B4805E}"/>
    <cellStyle name="Normal 28 3" xfId="27004" xr:uid="{918D2D92-CBE0-4EDC-B50D-933D37EFCB97}"/>
    <cellStyle name="Normal 29" xfId="4137" xr:uid="{7579DE83-FFCC-45ED-A5E0-8A287300826B}"/>
    <cellStyle name="Normal 3" xfId="15" xr:uid="{5EAE3D7F-7B0B-4905-A334-BBCF8C61E8E1}"/>
    <cellStyle name="Normal 3 10" xfId="16010" xr:uid="{FB55E48F-8BF5-4B56-A25A-B04A5F2E5AB4}"/>
    <cellStyle name="Normal 3 10 2" xfId="16011" xr:uid="{4D5E484B-6FA2-403C-B03E-7C6E690F80AA}"/>
    <cellStyle name="Normal 3 10 3" xfId="16012" xr:uid="{FF5C6157-43D6-42F5-9175-A7667B8D9548}"/>
    <cellStyle name="Normal 3 11" xfId="16013" xr:uid="{DFA1AB2E-4732-4F3A-B798-BDB959E588FA}"/>
    <cellStyle name="Normal 3 11 2" xfId="16014" xr:uid="{0CC89F0B-0378-459F-AF56-CBAF2A7B6D1E}"/>
    <cellStyle name="Normal 3 11 3" xfId="16015" xr:uid="{EA1975F1-60DA-494B-A6C8-FD037AD60E61}"/>
    <cellStyle name="Normal 3 12" xfId="16016" xr:uid="{30C2C162-E573-4FDB-8FCB-FBA66CA8AB68}"/>
    <cellStyle name="Normal 3 12 2" xfId="16017" xr:uid="{BED8AA70-5BD5-4E03-A01A-7D38F4A79320}"/>
    <cellStyle name="Normal 3 12 3" xfId="16018" xr:uid="{5E85AD32-FBBC-437F-89B8-AEE42BC94319}"/>
    <cellStyle name="Normal 3 13" xfId="16019" xr:uid="{A3B198CF-7C3F-40A4-90D6-A0AFB7737659}"/>
    <cellStyle name="Normal 3 13 2" xfId="16020" xr:uid="{968256D0-4584-4118-A9F8-0ADF656EAF6F}"/>
    <cellStyle name="Normal 3 13 3" xfId="16021" xr:uid="{283915B2-D76B-49FA-A56D-DD4D2775ACD7}"/>
    <cellStyle name="Normal 3 14" xfId="16022" xr:uid="{9E07DFE3-B86D-4C24-ABB2-BCBE82374273}"/>
    <cellStyle name="Normal 3 14 2" xfId="16023" xr:uid="{29B3D7CB-C86C-4A3B-9EFA-F123F514EC13}"/>
    <cellStyle name="Normal 3 14 3" xfId="16024" xr:uid="{08CB0D11-3394-45A1-866C-B245DAF0FF33}"/>
    <cellStyle name="Normal 3 15" xfId="16025" xr:uid="{44107CA3-3A66-46DC-993D-464F4FA10A5E}"/>
    <cellStyle name="Normal 3 15 2" xfId="16026" xr:uid="{8B40FF6B-6345-4114-BE74-9CB7E0CB0EDF}"/>
    <cellStyle name="Normal 3 15 3" xfId="16027" xr:uid="{96883348-3AF1-4732-A8B4-1054B0B8E410}"/>
    <cellStyle name="Normal 3 16" xfId="16028" xr:uid="{0C46457F-E298-46DF-918D-F4D82A876B1E}"/>
    <cellStyle name="Normal 3 16 2" xfId="16029" xr:uid="{173F4DAD-1C01-4BFB-87F6-C2C668D03349}"/>
    <cellStyle name="Normal 3 16 3" xfId="16030" xr:uid="{43BE9FD1-308C-4FB6-B0B1-8195EE1CC4B8}"/>
    <cellStyle name="Normal 3 17" xfId="16031" xr:uid="{14E0284E-A2DF-4161-A813-54FABE03A7DC}"/>
    <cellStyle name="Normal 3 17 2" xfId="16032" xr:uid="{69F22BEA-11A0-44C4-A295-FD6B3D4E90D6}"/>
    <cellStyle name="Normal 3 17 3" xfId="16033" xr:uid="{18BF0ABA-9D0C-41C1-9C31-C869BF2B7DF1}"/>
    <cellStyle name="Normal 3 18" xfId="16034" xr:uid="{82448A39-98FA-4990-9AC4-22A55C24B842}"/>
    <cellStyle name="Normal 3 18 2" xfId="16035" xr:uid="{60234E01-83FA-431A-9C64-F17454128C33}"/>
    <cellStyle name="Normal 3 18 3" xfId="16036" xr:uid="{AFF1034D-E6B1-4C87-81E0-568CA91DF939}"/>
    <cellStyle name="Normal 3 19" xfId="16037" xr:uid="{C4B55FB4-34CE-4CC4-AC49-BA10B7B79C75}"/>
    <cellStyle name="Normal 3 19 2" xfId="16038" xr:uid="{6F678FBA-B72C-488B-8FEA-4F2B02AE83B2}"/>
    <cellStyle name="Normal 3 19 3" xfId="16039" xr:uid="{3591EBCB-E048-42C2-8F67-93E2D0D6841E}"/>
    <cellStyle name="Normal 3 2" xfId="49" xr:uid="{924D6A32-E5D4-4B08-85C1-62EBD3F26D66}"/>
    <cellStyle name="Normal 3 2 2" xfId="4138" xr:uid="{22F4950E-4321-44FC-B8A0-4A234BC93772}"/>
    <cellStyle name="Normal 3 2 2 2" xfId="4139" xr:uid="{F834AB7A-10D3-4EB7-82BA-DBA7C6129AA7}"/>
    <cellStyle name="Normal 3 2 2 2 2" xfId="21826" xr:uid="{707D1428-C51D-4945-BE8C-96201F5FA708}"/>
    <cellStyle name="Normal 3 2 2 2 2 2" xfId="32175" xr:uid="{3BC72332-1B0A-4EC6-9315-7E6D30AD671C}"/>
    <cellStyle name="Normal 3 2 2 2 3" xfId="27006" xr:uid="{828EE74F-00B0-41C9-B37D-D8A568BFE275}"/>
    <cellStyle name="Normal 3 2 2 3" xfId="16040" xr:uid="{CB7BBD6E-C5F7-4C61-8F44-78B7F12DFB28}"/>
    <cellStyle name="Normal 3 2 2 4" xfId="21825" xr:uid="{A444A26A-0438-45A9-AFF9-FAAA532CC963}"/>
    <cellStyle name="Normal 3 2 2 4 2" xfId="32174" xr:uid="{5CDCEE75-3993-4A59-95F7-7F37895F2494}"/>
    <cellStyle name="Normal 3 2 2 5" xfId="27005" xr:uid="{E2DCAD68-B296-4DC7-8228-C3CB9BEFCA9B}"/>
    <cellStyle name="Normal 3 2 3" xfId="4140" xr:uid="{7B32F8F6-B836-4BE5-8E99-657DF61EF89C}"/>
    <cellStyle name="Normal 3 2 3 2" xfId="4141" xr:uid="{086ECD78-D387-494E-961A-71AD27353139}"/>
    <cellStyle name="Normal 3 2 3 2 2" xfId="21828" xr:uid="{C863240E-71DD-4694-AD19-8B509D65B008}"/>
    <cellStyle name="Normal 3 2 3 2 2 2" xfId="32177" xr:uid="{41CC1B57-9A1F-42CA-B461-F5659B8B8B93}"/>
    <cellStyle name="Normal 3 2 3 2 3" xfId="27008" xr:uid="{4AC6A96C-D79F-4D49-B220-8C09609D73A7}"/>
    <cellStyle name="Normal 3 2 3 3" xfId="16041" xr:uid="{87A49D5A-478C-435C-AFB6-2673417B98B9}"/>
    <cellStyle name="Normal 3 2 3 4" xfId="21827" xr:uid="{81E03AB0-1F02-420C-B081-549B2EF20FA0}"/>
    <cellStyle name="Normal 3 2 3 4 2" xfId="32176" xr:uid="{7F67D51E-0794-48F8-B49F-EF61FACE9499}"/>
    <cellStyle name="Normal 3 2 3 5" xfId="27007" xr:uid="{511A447B-8EFE-40F0-9CBC-5D34AECBA5BD}"/>
    <cellStyle name="Normal 3 2 4" xfId="4142" xr:uid="{C4F75701-A6B7-49A6-ADEC-C2A3072F3723}"/>
    <cellStyle name="Normal 3 2 4 2" xfId="4143" xr:uid="{9966785F-0EB7-4A63-BE2B-B7D86BEA4CB0}"/>
    <cellStyle name="Normal 3 2 4 2 2" xfId="21830" xr:uid="{BB8CBAE3-16E5-4A1A-9769-C655BB536830}"/>
    <cellStyle name="Normal 3 2 4 2 2 2" xfId="32179" xr:uid="{C65033ED-9F05-4A74-95B3-0A3C375DDAC9}"/>
    <cellStyle name="Normal 3 2 4 2 3" xfId="27010" xr:uid="{7189CAD0-8863-4B9A-AEA1-CC1074F3C66E}"/>
    <cellStyle name="Normal 3 2 4 3" xfId="21829" xr:uid="{A56A896A-883A-4BE6-9D19-D1501AE6055D}"/>
    <cellStyle name="Normal 3 2 4 3 2" xfId="32178" xr:uid="{51B405F3-2DD4-43C3-A7D8-854F4C71DB4C}"/>
    <cellStyle name="Normal 3 2 4 4" xfId="27009" xr:uid="{39F35C0A-813C-4EDB-963F-9C071606F4C1}"/>
    <cellStyle name="Normal 3 2 5" xfId="4144" xr:uid="{BB82C67A-6F60-4AC9-8B86-CA5E45206841}"/>
    <cellStyle name="Normal 3 2 5 2" xfId="21831" xr:uid="{103E1578-5207-42EC-ADEB-80001818152C}"/>
    <cellStyle name="Normal 3 2 5 2 2" xfId="32180" xr:uid="{2E502CF5-7A78-4D94-B4E6-550B124A012B}"/>
    <cellStyle name="Normal 3 2 5 3" xfId="27011" xr:uid="{F474155A-9CEF-44BA-B54E-DB4F0B6E672C}"/>
    <cellStyle name="Normal 3 2 6" xfId="16042" xr:uid="{40AECABF-1755-4383-B4F7-AF786C242B40}"/>
    <cellStyle name="Normal 3 20" xfId="16043" xr:uid="{BEF26B27-B7E7-4370-9CAC-57937ED0AF70}"/>
    <cellStyle name="Normal 3 20 2" xfId="16044" xr:uid="{44BA0963-AD61-477D-8487-083D940E943F}"/>
    <cellStyle name="Normal 3 20 3" xfId="16045" xr:uid="{190F9AA0-A43E-497F-ABAE-6EB4358DFD55}"/>
    <cellStyle name="Normal 3 21" xfId="16046" xr:uid="{15354217-1C76-46C9-953E-C7F115D57D87}"/>
    <cellStyle name="Normal 3 21 2" xfId="16047" xr:uid="{D65EDED6-6DED-4059-8138-6D86B905782C}"/>
    <cellStyle name="Normal 3 21 3" xfId="16048" xr:uid="{870842FC-ECC4-44F8-9707-4342A94D5630}"/>
    <cellStyle name="Normal 3 22" xfId="16049" xr:uid="{B6FBB85E-C593-454D-84B2-889F8A5CBFA5}"/>
    <cellStyle name="Normal 3 23" xfId="17074" xr:uid="{3C371D51-DEE9-4FE1-9E87-23B43AFC995C}"/>
    <cellStyle name="Normal 3 24" xfId="17075" xr:uid="{F93F33E6-480E-4EC7-92F7-D78753A13D11}"/>
    <cellStyle name="Normal 3 25" xfId="17076" xr:uid="{08763ACF-8C14-447A-B91D-A239AE3E96F0}"/>
    <cellStyle name="Normal 3 26" xfId="17077" xr:uid="{B08728A2-FC27-4F47-AB0A-B32A55C965FD}"/>
    <cellStyle name="Normal 3 27" xfId="17078" xr:uid="{EEA200FA-6AD0-450F-99FE-2005D6824696}"/>
    <cellStyle name="Normal 3 28" xfId="17079" xr:uid="{0C549EF5-40F3-479A-B25B-D21A0C6F572D}"/>
    <cellStyle name="Normal 3 29" xfId="17080" xr:uid="{E71A7C43-CC70-45EA-B834-7B37512B874A}"/>
    <cellStyle name="Normal 3 3" xfId="4145" xr:uid="{9C384ED0-1176-4B42-8459-CE90A072E31A}"/>
    <cellStyle name="Normal 3 3 2" xfId="4146" xr:uid="{CBA543FB-75A7-44FB-B520-2CD140E0D515}"/>
    <cellStyle name="Normal 3 3 2 2" xfId="16050" xr:uid="{6C8D9B70-AE8C-46AB-8827-BA59314EB5B8}"/>
    <cellStyle name="Normal 3 3 2 3" xfId="21833" xr:uid="{ED637711-CA75-423D-A4BE-78B5FD039563}"/>
    <cellStyle name="Normal 3 3 2 3 2" xfId="32182" xr:uid="{079AF111-D47B-460B-B7C3-A02BE246DCB3}"/>
    <cellStyle name="Normal 3 3 2 4" xfId="27013" xr:uid="{F857F663-28F0-406C-B7F8-3A3A6781C3BC}"/>
    <cellStyle name="Normal 3 3 3" xfId="16051" xr:uid="{77EFA8BB-CA97-4B2C-9CEB-E9D0BB498AA1}"/>
    <cellStyle name="Normal 3 3 4" xfId="16052" xr:uid="{22E5C84F-A4A4-42C0-B9FC-05A2B425E9F7}"/>
    <cellStyle name="Normal 3 3 5" xfId="21832" xr:uid="{C20BD37E-78FD-4705-A9B9-CC5F76869AC3}"/>
    <cellStyle name="Normal 3 3 5 2" xfId="32181" xr:uid="{1DFD7B15-6AFA-4B18-82B8-B49F18B9C1C0}"/>
    <cellStyle name="Normal 3 3 6" xfId="27012" xr:uid="{19C824EC-5A0D-42BB-86E0-DF1B9D077B87}"/>
    <cellStyle name="Normal 3 30" xfId="17081" xr:uid="{8E47AE99-AA72-49E2-9D17-05B35E37ABE9}"/>
    <cellStyle name="Normal 3 31" xfId="17082" xr:uid="{20A9F239-B6AD-4F64-952F-990C51401BE0}"/>
    <cellStyle name="Normal 3 32" xfId="17083" xr:uid="{98243C4A-4FA3-4FB4-BBD7-A6910F6E03FD}"/>
    <cellStyle name="Normal 3 33" xfId="17084" xr:uid="{36D4EB24-3E44-45CB-8979-D07E2259E56F}"/>
    <cellStyle name="Normal 3 34" xfId="17085" xr:uid="{1C0F0433-6DB0-4A5F-AED4-9FEBF980E7B0}"/>
    <cellStyle name="Normal 3 35" xfId="17086" xr:uid="{0A37722A-2A76-49AB-A357-EDA58DC4D2D6}"/>
    <cellStyle name="Normal 3 36" xfId="17087" xr:uid="{68D896DF-19A1-4567-8422-00806DE57FF0}"/>
    <cellStyle name="Normal 3 37" xfId="17088" xr:uid="{B6805AFB-7AA2-4859-9266-B69017E3C8E3}"/>
    <cellStyle name="Normal 3 38" xfId="17089" xr:uid="{F9DAEC31-F7CA-4F07-81F2-4B0E61F523FE}"/>
    <cellStyle name="Normal 3 39" xfId="17090" xr:uid="{0CD4174A-A603-4E87-BDD9-0EADA82A0244}"/>
    <cellStyle name="Normal 3 4" xfId="4147" xr:uid="{5649DF1A-E1D5-4685-8788-35E17285B59B}"/>
    <cellStyle name="Normal 3 4 2" xfId="4148" xr:uid="{884835A8-0E0E-41F3-BBF3-D90E224FAB68}"/>
    <cellStyle name="Normal 3 4 2 2" xfId="16053" xr:uid="{0785026B-8E92-4321-8497-2756FFE07C1D}"/>
    <cellStyle name="Normal 3 4 2 3" xfId="21835" xr:uid="{2B8C93AA-EA44-4D5B-97D7-02BD7284ED57}"/>
    <cellStyle name="Normal 3 4 2 3 2" xfId="32184" xr:uid="{180160E1-E287-440E-A62A-3896CFB6E25C}"/>
    <cellStyle name="Normal 3 4 2 4" xfId="27015" xr:uid="{C7DD4D02-8ACD-49E1-9555-A01546EB8068}"/>
    <cellStyle name="Normal 3 4 3" xfId="16054" xr:uid="{C715C144-A5B2-44D7-A378-F5A387877B72}"/>
    <cellStyle name="Normal 3 4 4" xfId="16055" xr:uid="{D76B27F8-CAAA-4858-9E72-0104044F441F}"/>
    <cellStyle name="Normal 3 4 5" xfId="21834" xr:uid="{68BA782B-F687-4080-8FE2-A6E23DB62187}"/>
    <cellStyle name="Normal 3 4 5 2" xfId="32183" xr:uid="{18DE6A30-F277-480B-B43A-B7F845E3972B}"/>
    <cellStyle name="Normal 3 4 6" xfId="27014" xr:uid="{93533BF0-2E67-4663-A116-90EC916DC564}"/>
    <cellStyle name="Normal 3 40" xfId="17091" xr:uid="{F770674A-FD19-40DC-99CC-D703DEA1E7CA}"/>
    <cellStyle name="Normal 3 41" xfId="17092" xr:uid="{A18603F7-93BB-4EF1-8350-05ABCF30A428}"/>
    <cellStyle name="Normal 3 42" xfId="17093" xr:uid="{B2708CD3-B8D1-4932-948A-08D8CBDDD7F2}"/>
    <cellStyle name="Normal 3 43" xfId="17094" xr:uid="{3B19BB9E-CAC4-4276-A84F-31C4CF343831}"/>
    <cellStyle name="Normal 3 44" xfId="17095" xr:uid="{43743D80-C0CA-4DB6-88DC-0EB40A1D6B9C}"/>
    <cellStyle name="Normal 3 45" xfId="17096" xr:uid="{84E3DB63-18E3-48F8-8E66-E7BA52F3A925}"/>
    <cellStyle name="Normal 3 46" xfId="17097" xr:uid="{FC31836F-AD96-4830-B255-57A7EAA5713D}"/>
    <cellStyle name="Normal 3 47" xfId="17098" xr:uid="{0345D078-825A-4B10-835C-5A7F9085FE08}"/>
    <cellStyle name="Normal 3 48" xfId="17099" xr:uid="{101D80E2-5E65-43DD-9288-08E400D40CED}"/>
    <cellStyle name="Normal 3 49" xfId="17100" xr:uid="{B9D17B25-2D04-4E73-A432-5B8AF13B94B7}"/>
    <cellStyle name="Normal 3 5" xfId="4149" xr:uid="{FA4699D5-D31D-4E8E-9F9F-FFEF67F156AF}"/>
    <cellStyle name="Normal 3 5 2" xfId="4150" xr:uid="{7CF673B5-1B88-4276-B64A-9DBD5C428469}"/>
    <cellStyle name="Normal 3 5 2 2" xfId="16056" xr:uid="{55EFEBF5-09C7-4912-8907-78F38ED783DE}"/>
    <cellStyle name="Normal 3 5 2 3" xfId="21837" xr:uid="{50877F14-E583-4890-9B74-F8434660E2C7}"/>
    <cellStyle name="Normal 3 5 2 3 2" xfId="32186" xr:uid="{AD9C3FE4-7558-43C8-853E-4F35C317CEBB}"/>
    <cellStyle name="Normal 3 5 2 4" xfId="27017" xr:uid="{984B8FA8-94E9-448A-95A4-218542E02D73}"/>
    <cellStyle name="Normal 3 5 3" xfId="16057" xr:uid="{B6529F3A-5530-4C5A-9ACA-4B49B665B4B9}"/>
    <cellStyle name="Normal 3 5 4" xfId="16058" xr:uid="{6C88E65A-E937-428B-BF74-F44E4C582B46}"/>
    <cellStyle name="Normal 3 5 5" xfId="21836" xr:uid="{DBD11696-BF41-4282-8DE6-C96475ABEA2A}"/>
    <cellStyle name="Normal 3 5 5 2" xfId="32185" xr:uid="{373A1320-D173-4C2F-9A9A-CF2E91A043BC}"/>
    <cellStyle name="Normal 3 5 6" xfId="27016" xr:uid="{6AE7F87E-AF62-446D-AC98-9F567E05E08B}"/>
    <cellStyle name="Normal 3 50" xfId="17101" xr:uid="{7520A705-2C38-4FB4-8A91-15B28F85363D}"/>
    <cellStyle name="Normal 3 50 2" xfId="17102" xr:uid="{E666390C-7FC7-4A70-9BCE-616C372D6BCC}"/>
    <cellStyle name="Normal 3 50 2 2" xfId="22279" xr:uid="{A9302BA8-CFB2-41DC-8608-AACE5A609CB7}"/>
    <cellStyle name="Normal 3 50 2 2 2" xfId="32628" xr:uid="{FE213826-7EDB-4570-B8BB-0EEA072492AD}"/>
    <cellStyle name="Normal 3 50 2 3" xfId="27459" xr:uid="{5DDA6B12-FB82-4E15-81E8-E2D00A06511C}"/>
    <cellStyle name="Normal 3 50 3" xfId="22278" xr:uid="{029EC685-82AA-4264-9BE1-FCEE0528F5B3}"/>
    <cellStyle name="Normal 3 50 3 2" xfId="32627" xr:uid="{89E88D38-3164-414A-B55D-241DBA4E3CB2}"/>
    <cellStyle name="Normal 3 50 4" xfId="27458" xr:uid="{80314534-1353-4336-8AF5-28A7C0B9740B}"/>
    <cellStyle name="Normal 3 51" xfId="17103" xr:uid="{A6690063-8608-43B5-8723-31922559EEE1}"/>
    <cellStyle name="Normal 3 51 2" xfId="22280" xr:uid="{9F758D6C-9993-41F6-9D75-88F56C78BBF5}"/>
    <cellStyle name="Normal 3 51 2 2" xfId="32629" xr:uid="{ABEA1626-9AA4-4628-8BA3-201E38282986}"/>
    <cellStyle name="Normal 3 51 3" xfId="27460" xr:uid="{094C3E94-B433-4F1A-8502-8D78B744B365}"/>
    <cellStyle name="Normal 3 52" xfId="23049" xr:uid="{C99C4444-B059-43DB-9388-728060995F9E}"/>
    <cellStyle name="Normal 3 52 2" xfId="33392" xr:uid="{4727C3BA-1BD6-4440-98EE-620ACE2E9B0D}"/>
    <cellStyle name="Normal 3 53" xfId="33404" xr:uid="{A8109282-F3AF-497C-ACD1-E0B9181F3B78}"/>
    <cellStyle name="Normal 3 6" xfId="4151" xr:uid="{404F432D-AC81-4B8A-B08D-5AC81815F272}"/>
    <cellStyle name="Normal 3 6 2" xfId="16059" xr:uid="{96B6FD75-1763-4836-AF8A-B556DDBE4DB6}"/>
    <cellStyle name="Normal 3 6 3" xfId="16060" xr:uid="{817D3A6C-4A0E-4A00-BC0C-F7EE22E53932}"/>
    <cellStyle name="Normal 3 6 4" xfId="16061" xr:uid="{DBDF0F74-E761-495F-8BC2-984026F5C8A5}"/>
    <cellStyle name="Normal 3 6 5" xfId="21838" xr:uid="{B7CA77D0-3CED-4400-BAF0-FAA9F95390E5}"/>
    <cellStyle name="Normal 3 6 5 2" xfId="32187" xr:uid="{3C2B9C4C-F73C-46B0-9570-D456DDBD3A2F}"/>
    <cellStyle name="Normal 3 6 6" xfId="27018" xr:uid="{3EABE4F4-0CC0-4594-AA9A-36B7C893A942}"/>
    <cellStyle name="Normal 3 7" xfId="16062" xr:uid="{15787514-74A6-438F-9C01-E33DE04F6EB8}"/>
    <cellStyle name="Normal 3 7 2" xfId="16063" xr:uid="{BD12BCCC-F2C2-4D2B-A317-33E2C4CFB3D0}"/>
    <cellStyle name="Normal 3 7 3" xfId="16064" xr:uid="{541AA9FF-0293-4CAA-9352-F0CD701345F8}"/>
    <cellStyle name="Normal 3 8" xfId="16065" xr:uid="{54E99A68-D611-4B11-8C86-ED5BC0829E2E}"/>
    <cellStyle name="Normal 3 8 2" xfId="16066" xr:uid="{88112037-F7A5-460A-AAAE-9C2D31DF7CB7}"/>
    <cellStyle name="Normal 3 8 3" xfId="16067" xr:uid="{47928F00-B7AD-41B6-8EAE-72D43501F9B2}"/>
    <cellStyle name="Normal 3 9" xfId="16068" xr:uid="{0CB751AE-40E8-4A20-8632-D91D382386D2}"/>
    <cellStyle name="Normal 3 9 2" xfId="16069" xr:uid="{0462986D-192D-4B6A-A94B-34B7E1CC4623}"/>
    <cellStyle name="Normal 3 9 3" xfId="16070" xr:uid="{9117DBC3-4134-4247-91BF-0EB5EC58CE0E}"/>
    <cellStyle name="Normal 30" xfId="4152" xr:uid="{E3F3DEC9-9AD6-4B43-9878-F7FC94A48EBB}"/>
    <cellStyle name="Normal 30 10" xfId="4153" xr:uid="{DFC50B0F-A20F-41F1-8CA4-DDEE964C7526}"/>
    <cellStyle name="Normal 30 10 2" xfId="4154" xr:uid="{55137D77-2893-4494-972E-B38084351A59}"/>
    <cellStyle name="Normal 30 10 2 2" xfId="4155" xr:uid="{6EDE0E67-7855-49E3-AC1F-DBCDA4D21035}"/>
    <cellStyle name="Normal 30 10 2 2 2" xfId="4156" xr:uid="{6427C8E9-6FE3-4863-98CC-B9065F46CF1C}"/>
    <cellStyle name="Normal 30 10 2 2 2 2" xfId="21843" xr:uid="{CB98D558-8F9F-4D3E-BA64-C3EE4CD0CDA6}"/>
    <cellStyle name="Normal 30 10 2 2 2 2 2" xfId="32192" xr:uid="{C70EEEE3-9F96-48B0-AB83-6E95397CADFD}"/>
    <cellStyle name="Normal 30 10 2 2 2 3" xfId="27023" xr:uid="{21D6FAA1-E1FC-4380-8C38-C44A3BFE43D9}"/>
    <cellStyle name="Normal 30 10 2 2 3" xfId="4157" xr:uid="{5098F7EA-E53B-428D-AA21-2B4083D2DD28}"/>
    <cellStyle name="Normal 30 10 2 2 3 2" xfId="21844" xr:uid="{D117B288-12A4-483B-88F3-F6154CC2116E}"/>
    <cellStyle name="Normal 30 10 2 2 3 2 2" xfId="32193" xr:uid="{41167F5D-9C87-4641-BBFD-AA17B9AF356B}"/>
    <cellStyle name="Normal 30 10 2 2 3 3" xfId="27024" xr:uid="{C604B29D-F9D3-4A3B-AFBF-C211568AA69A}"/>
    <cellStyle name="Normal 30 10 2 2 4" xfId="21842" xr:uid="{0F695B2D-9A08-4488-ADD3-74A66399A7BF}"/>
    <cellStyle name="Normal 30 10 2 2 4 2" xfId="32191" xr:uid="{2E45C377-DECD-4792-92F9-BB785572D3E1}"/>
    <cellStyle name="Normal 30 10 2 2 5" xfId="27022" xr:uid="{89C8B4B1-DD0B-4486-BAF3-EAA7CB58ABB2}"/>
    <cellStyle name="Normal 30 10 2 3" xfId="4158" xr:uid="{6311E810-98E8-4029-ADE4-151F8305D9ED}"/>
    <cellStyle name="Normal 30 10 2 3 2" xfId="21845" xr:uid="{1261C7B1-F657-4982-8BE4-EBB000DC5D99}"/>
    <cellStyle name="Normal 30 10 2 3 2 2" xfId="32194" xr:uid="{4D3997C4-553D-4C3C-B3E9-5BDFBAAA9D31}"/>
    <cellStyle name="Normal 30 10 2 3 3" xfId="27025" xr:uid="{50F1038C-5D44-457B-BAEB-5DCF47B4741D}"/>
    <cellStyle name="Normal 30 10 2 4" xfId="4159" xr:uid="{085C721A-514D-4399-9776-146D094209DD}"/>
    <cellStyle name="Normal 30 10 2 4 2" xfId="21846" xr:uid="{DA2EC2D8-16A9-43B7-BCF5-9E8E698A6552}"/>
    <cellStyle name="Normal 30 10 2 4 2 2" xfId="32195" xr:uid="{D2B0DBA5-721A-4607-B3EB-3FF9BF3267B9}"/>
    <cellStyle name="Normal 30 10 2 4 3" xfId="27026" xr:uid="{98D02C2B-A650-431A-A1E8-00636D84984F}"/>
    <cellStyle name="Normal 30 10 2 5" xfId="21841" xr:uid="{3B1842B7-5638-42BC-A397-620B1C6024F4}"/>
    <cellStyle name="Normal 30 10 2 5 2" xfId="32190" xr:uid="{41B6A6A3-9E1E-4564-A179-FFD90AC0F139}"/>
    <cellStyle name="Normal 30 10 2 6" xfId="27021" xr:uid="{30C8175D-526D-4538-BC29-CF1AADBCB150}"/>
    <cellStyle name="Normal 30 10 3" xfId="4160" xr:uid="{17178635-99DA-427B-B200-042DC83AD71D}"/>
    <cellStyle name="Normal 30 10 3 2" xfId="4161" xr:uid="{CD31535E-1D9C-4307-8A31-27B9B2ABDC68}"/>
    <cellStyle name="Normal 30 10 3 2 2" xfId="21848" xr:uid="{5FD05914-988C-45B5-8CBA-E707B5171C2B}"/>
    <cellStyle name="Normal 30 10 3 2 2 2" xfId="32197" xr:uid="{58DC31F1-B9E9-4699-8649-ED20C89B0CE7}"/>
    <cellStyle name="Normal 30 10 3 2 3" xfId="27028" xr:uid="{1A4BFF04-6D4B-47D5-AA72-5EEB129BA1C0}"/>
    <cellStyle name="Normal 30 10 3 3" xfId="4162" xr:uid="{ED087695-2534-4774-9397-427CA70527F5}"/>
    <cellStyle name="Normal 30 10 3 3 2" xfId="21849" xr:uid="{A1ED6533-D5E9-4030-BC41-D19B5B0779EB}"/>
    <cellStyle name="Normal 30 10 3 3 2 2" xfId="32198" xr:uid="{50B970D6-E5CD-4F3F-A393-8BDBF3ACDA16}"/>
    <cellStyle name="Normal 30 10 3 3 3" xfId="27029" xr:uid="{130B06F0-337A-4FCF-AED7-E16F66314C88}"/>
    <cellStyle name="Normal 30 10 3 4" xfId="21847" xr:uid="{CDB67BCB-8BE0-4D93-9423-80F19C196C38}"/>
    <cellStyle name="Normal 30 10 3 4 2" xfId="32196" xr:uid="{A42D91E9-AF8F-4B13-9784-91B363F472FE}"/>
    <cellStyle name="Normal 30 10 3 5" xfId="27027" xr:uid="{59F043C8-A935-4B58-84EE-92B3DE731526}"/>
    <cellStyle name="Normal 30 10 4" xfId="4163" xr:uid="{E2828732-EA22-4E17-B6DC-A12418378E63}"/>
    <cellStyle name="Normal 30 10 4 2" xfId="21850" xr:uid="{10EF47EF-97A5-4BE8-891C-EFA787B1F2B4}"/>
    <cellStyle name="Normal 30 10 4 2 2" xfId="32199" xr:uid="{E0B50FD7-8BCF-4E07-95D1-84D504B61A5E}"/>
    <cellStyle name="Normal 30 10 4 3" xfId="27030" xr:uid="{3EA26EF6-9AE4-4681-9345-7276B7B6284A}"/>
    <cellStyle name="Normal 30 10 5" xfId="4164" xr:uid="{93B9452C-6CF4-4E5C-93AB-49A4AE0B066F}"/>
    <cellStyle name="Normal 30 10 5 2" xfId="21851" xr:uid="{6C9EB246-3263-467A-BDF1-289241E83A93}"/>
    <cellStyle name="Normal 30 10 5 2 2" xfId="32200" xr:uid="{49725F7B-65CB-468A-84C0-47C7231EF3AA}"/>
    <cellStyle name="Normal 30 10 5 3" xfId="27031" xr:uid="{81DD9CB3-D77E-4B77-9569-231E62716A62}"/>
    <cellStyle name="Normal 30 10 6" xfId="21840" xr:uid="{B4D50D89-2123-4B1C-9AF4-FE1C671E495D}"/>
    <cellStyle name="Normal 30 10 6 2" xfId="32189" xr:uid="{8FEE27C4-735B-45CD-A456-4EA1A47C2B00}"/>
    <cellStyle name="Normal 30 10 7" xfId="27020" xr:uid="{3FDE5710-A4F3-4DB0-9955-0B1FCDD73B00}"/>
    <cellStyle name="Normal 30 11" xfId="4165" xr:uid="{7D187E8E-0019-4F49-AF8E-5759DD1E4875}"/>
    <cellStyle name="Normal 30 11 2" xfId="4166" xr:uid="{0EA1DE66-2589-43CF-9563-9E55BB4EDD6F}"/>
    <cellStyle name="Normal 30 11 2 2" xfId="4167" xr:uid="{48BF664F-AFAE-47FC-BEFA-3BDC6E788037}"/>
    <cellStyle name="Normal 30 11 2 2 2" xfId="4168" xr:uid="{15560A9C-B616-4DA3-AFF5-644464C98521}"/>
    <cellStyle name="Normal 30 11 2 2 2 2" xfId="21855" xr:uid="{D9254936-F417-4CAF-8070-B604122B8E9F}"/>
    <cellStyle name="Normal 30 11 2 2 2 2 2" xfId="32204" xr:uid="{D568E6BB-B9C5-4469-97CF-8F2070A62AE5}"/>
    <cellStyle name="Normal 30 11 2 2 2 3" xfId="27035" xr:uid="{572E77DA-6497-4539-8F17-CB88D82F5670}"/>
    <cellStyle name="Normal 30 11 2 2 3" xfId="4169" xr:uid="{51FBD22C-938F-4AF7-87CD-1DF81520D39D}"/>
    <cellStyle name="Normal 30 11 2 2 3 2" xfId="21856" xr:uid="{EC060601-6A4B-4EA0-B7F3-C4B5270B9652}"/>
    <cellStyle name="Normal 30 11 2 2 3 2 2" xfId="32205" xr:uid="{7F91D498-03B1-4163-9A1F-2F8A810BF470}"/>
    <cellStyle name="Normal 30 11 2 2 3 3" xfId="27036" xr:uid="{D01A287C-5F9F-40BF-AF94-9BF75941B2E1}"/>
    <cellStyle name="Normal 30 11 2 2 4" xfId="21854" xr:uid="{C9FF5D64-4036-4481-9027-150E55F37059}"/>
    <cellStyle name="Normal 30 11 2 2 4 2" xfId="32203" xr:uid="{99866B9E-1F24-42AA-BEE7-B9EE38A7F1E4}"/>
    <cellStyle name="Normal 30 11 2 2 5" xfId="27034" xr:uid="{068F3E1A-2618-479A-9E53-1AEB9D506F71}"/>
    <cellStyle name="Normal 30 11 2 3" xfId="4170" xr:uid="{E3A668A6-7638-426F-9E12-37DB5585812A}"/>
    <cellStyle name="Normal 30 11 2 3 2" xfId="21857" xr:uid="{5AB8CC39-85FA-42DB-93D1-47AA65F0D4DD}"/>
    <cellStyle name="Normal 30 11 2 3 2 2" xfId="32206" xr:uid="{AFA4DFA0-A660-4129-A52E-BDE06855AF3C}"/>
    <cellStyle name="Normal 30 11 2 3 3" xfId="27037" xr:uid="{6BB32ACF-09F4-47AB-AC28-767A391238F9}"/>
    <cellStyle name="Normal 30 11 2 4" xfId="4171" xr:uid="{163DD2ED-ACCC-4D0A-BBE2-BC9603A8509F}"/>
    <cellStyle name="Normal 30 11 2 4 2" xfId="21858" xr:uid="{5AF6E579-1912-4DE2-A5CA-305B982A7541}"/>
    <cellStyle name="Normal 30 11 2 4 2 2" xfId="32207" xr:uid="{8956EF0B-317A-419D-AA30-C1E7FE29360E}"/>
    <cellStyle name="Normal 30 11 2 4 3" xfId="27038" xr:uid="{A328E89B-786E-4F8F-A372-6574559EAFB3}"/>
    <cellStyle name="Normal 30 11 2 5" xfId="21853" xr:uid="{DCAEA540-57C3-4F95-8E36-D90DEB09AE85}"/>
    <cellStyle name="Normal 30 11 2 5 2" xfId="32202" xr:uid="{072FDE58-CCEE-435A-9771-7C809581BAD4}"/>
    <cellStyle name="Normal 30 11 2 6" xfId="27033" xr:uid="{220FB773-D218-4521-9C7F-C76D5EF28411}"/>
    <cellStyle name="Normal 30 11 3" xfId="4172" xr:uid="{5F60025D-85EF-4DE2-B6C9-5F9B9BABB4A4}"/>
    <cellStyle name="Normal 30 11 3 2" xfId="4173" xr:uid="{5A92B4AD-8DDA-49D6-A4F3-F91C04225D33}"/>
    <cellStyle name="Normal 30 11 3 2 2" xfId="21860" xr:uid="{10ACAC6C-0523-4330-B055-27E5D78700F0}"/>
    <cellStyle name="Normal 30 11 3 2 2 2" xfId="32209" xr:uid="{DEE33AAE-899E-4197-8D51-135783A4322F}"/>
    <cellStyle name="Normal 30 11 3 2 3" xfId="27040" xr:uid="{5B486BEF-197D-41C8-81AE-B953463B49A8}"/>
    <cellStyle name="Normal 30 11 3 3" xfId="4174" xr:uid="{DDDBC328-649D-4139-AE0C-0872FB0D30EE}"/>
    <cellStyle name="Normal 30 11 3 3 2" xfId="21861" xr:uid="{941FEFB4-58DB-49D3-B0DE-8EC81DEF2D12}"/>
    <cellStyle name="Normal 30 11 3 3 2 2" xfId="32210" xr:uid="{4A865B49-156C-49ED-913C-FB49EEB6FC32}"/>
    <cellStyle name="Normal 30 11 3 3 3" xfId="27041" xr:uid="{31D4FFB4-E9BE-4FC1-B1F9-C82366386F0D}"/>
    <cellStyle name="Normal 30 11 3 4" xfId="21859" xr:uid="{780640C8-FD43-4B7D-BF0F-6E4B66363688}"/>
    <cellStyle name="Normal 30 11 3 4 2" xfId="32208" xr:uid="{3E8DF3AB-B2F0-4BC1-A228-45E15E76A9FE}"/>
    <cellStyle name="Normal 30 11 3 5" xfId="27039" xr:uid="{A35AB956-F8FE-4D78-ACCE-3A7F71656524}"/>
    <cellStyle name="Normal 30 11 4" xfId="4175" xr:uid="{D6A4715E-F783-4F0B-A278-ADACBE2D1C73}"/>
    <cellStyle name="Normal 30 11 4 2" xfId="21862" xr:uid="{3CA95C55-9E4F-4589-A625-838375830530}"/>
    <cellStyle name="Normal 30 11 4 2 2" xfId="32211" xr:uid="{0D6764DA-8D42-4D3F-8DD2-A5E25420F4A1}"/>
    <cellStyle name="Normal 30 11 4 3" xfId="27042" xr:uid="{51C6A474-B55A-469C-B0D2-836543F609B2}"/>
    <cellStyle name="Normal 30 11 5" xfId="4176" xr:uid="{474BF34A-65D9-4846-A75E-7A6222729FA2}"/>
    <cellStyle name="Normal 30 11 5 2" xfId="21863" xr:uid="{DECE1FA3-742F-4AF1-A4AA-A46D6BFD913B}"/>
    <cellStyle name="Normal 30 11 5 2 2" xfId="32212" xr:uid="{9EB24C26-F948-4FBE-89CE-91D3E72E46C1}"/>
    <cellStyle name="Normal 30 11 5 3" xfId="27043" xr:uid="{76F7A56D-0576-4B52-8390-D7D16797D17B}"/>
    <cellStyle name="Normal 30 11 6" xfId="21852" xr:uid="{758E37EB-22F5-4B11-802D-A7AA51C8E1C4}"/>
    <cellStyle name="Normal 30 11 6 2" xfId="32201" xr:uid="{8521479D-46D2-41FE-AABB-0F57D317167A}"/>
    <cellStyle name="Normal 30 11 7" xfId="27032" xr:uid="{1C009ECC-EE30-4A3D-8DEC-5C513FD9AF8A}"/>
    <cellStyle name="Normal 30 12" xfId="4177" xr:uid="{068CAE8C-EA38-447A-B9EE-1DFE60588B87}"/>
    <cellStyle name="Normal 30 12 2" xfId="4178" xr:uid="{8A421FEB-1031-46EA-A5D7-8CCE212EE825}"/>
    <cellStyle name="Normal 30 12 2 2" xfId="4179" xr:uid="{2295AC76-2AAB-48A5-AEB2-C82BC280273D}"/>
    <cellStyle name="Normal 30 12 2 2 2" xfId="4180" xr:uid="{3789E31D-E771-4536-B13D-F14B605DA314}"/>
    <cellStyle name="Normal 30 12 2 2 2 2" xfId="21867" xr:uid="{0B128289-34BD-46A9-B73D-4687A952EA38}"/>
    <cellStyle name="Normal 30 12 2 2 2 2 2" xfId="32216" xr:uid="{8C11A3CB-CDEF-4360-9C1E-CF22541176B1}"/>
    <cellStyle name="Normal 30 12 2 2 2 3" xfId="27047" xr:uid="{1339C306-9DCE-4C83-8D2C-4AD33F05DD20}"/>
    <cellStyle name="Normal 30 12 2 2 3" xfId="4181" xr:uid="{90B399DB-96C6-4E42-998E-39CD40523DF2}"/>
    <cellStyle name="Normal 30 12 2 2 3 2" xfId="21868" xr:uid="{6D15F3F8-7645-4967-A5CC-AA3A1ACBEC40}"/>
    <cellStyle name="Normal 30 12 2 2 3 2 2" xfId="32217" xr:uid="{9CB57C19-6C90-49B7-A4D5-7504CDF5DE95}"/>
    <cellStyle name="Normal 30 12 2 2 3 3" xfId="27048" xr:uid="{623E4EA6-0A43-4FEB-800C-E11CA3FE962C}"/>
    <cellStyle name="Normal 30 12 2 2 4" xfId="21866" xr:uid="{5D4E9EC5-29DE-4327-9178-DCA1AB457C84}"/>
    <cellStyle name="Normal 30 12 2 2 4 2" xfId="32215" xr:uid="{F67657BE-8440-41FA-AAB4-D1F0528C62D6}"/>
    <cellStyle name="Normal 30 12 2 2 5" xfId="27046" xr:uid="{A568DCEE-B87B-41F7-95B7-6767348666EB}"/>
    <cellStyle name="Normal 30 12 2 3" xfId="4182" xr:uid="{5BE0FBE9-6B60-4E5D-8A13-42E03351CE9B}"/>
    <cellStyle name="Normal 30 12 2 3 2" xfId="21869" xr:uid="{15529733-80EB-4A7C-9F24-E458F5B6507F}"/>
    <cellStyle name="Normal 30 12 2 3 2 2" xfId="32218" xr:uid="{9CD4853D-374A-47E8-85CF-BE467F51C045}"/>
    <cellStyle name="Normal 30 12 2 3 3" xfId="27049" xr:uid="{5C574D8B-FD91-4DB3-A5EC-850AFE48D06A}"/>
    <cellStyle name="Normal 30 12 2 4" xfId="4183" xr:uid="{B91DD9D7-E8C1-4CB4-98DA-B4FF43DDD1FE}"/>
    <cellStyle name="Normal 30 12 2 4 2" xfId="21870" xr:uid="{D538134C-1C30-4BA1-9B1B-1E4DA85B2FB0}"/>
    <cellStyle name="Normal 30 12 2 4 2 2" xfId="32219" xr:uid="{4D9739F9-C91C-47AC-8407-6A417EDF06BE}"/>
    <cellStyle name="Normal 30 12 2 4 3" xfId="27050" xr:uid="{E3FA3870-96A2-46EE-ADD4-0C709E75200C}"/>
    <cellStyle name="Normal 30 12 2 5" xfId="21865" xr:uid="{FD8575C5-7A83-4BA9-B4D6-A58DA44D32B2}"/>
    <cellStyle name="Normal 30 12 2 5 2" xfId="32214" xr:uid="{16154920-33B5-476A-B239-B5F3D24CC3F0}"/>
    <cellStyle name="Normal 30 12 2 6" xfId="27045" xr:uid="{7A03C786-E6E2-4F58-9C10-51A65042223A}"/>
    <cellStyle name="Normal 30 12 3" xfId="4184" xr:uid="{624E9135-BC0A-4810-B1D0-0F33E3B3D5DE}"/>
    <cellStyle name="Normal 30 12 3 2" xfId="4185" xr:uid="{74E5232E-D7B3-43B2-AFEE-30E7EA8B421F}"/>
    <cellStyle name="Normal 30 12 3 2 2" xfId="21872" xr:uid="{32CE7DCC-8BFE-4B88-A3EE-EB2B44F477F2}"/>
    <cellStyle name="Normal 30 12 3 2 2 2" xfId="32221" xr:uid="{EC6894B5-601B-4E2F-B46A-1ED0A09DC022}"/>
    <cellStyle name="Normal 30 12 3 2 3" xfId="27052" xr:uid="{3D9C6F91-DCB9-445C-97E0-64FD47AFBDD2}"/>
    <cellStyle name="Normal 30 12 3 3" xfId="4186" xr:uid="{DC099E15-3872-453B-B572-EC5AE8DA35B2}"/>
    <cellStyle name="Normal 30 12 3 3 2" xfId="21873" xr:uid="{28BFFACC-9F16-4033-86DF-121AAEC0940A}"/>
    <cellStyle name="Normal 30 12 3 3 2 2" xfId="32222" xr:uid="{E06FFFF7-3FB5-465E-8454-9E8D45CA2962}"/>
    <cellStyle name="Normal 30 12 3 3 3" xfId="27053" xr:uid="{F661F733-6061-4126-A7F1-24206B568C27}"/>
    <cellStyle name="Normal 30 12 3 4" xfId="21871" xr:uid="{207A22A6-4228-4E28-9041-5AFA397D51A1}"/>
    <cellStyle name="Normal 30 12 3 4 2" xfId="32220" xr:uid="{386DFE67-80C7-46C2-A7C6-07F8B4444946}"/>
    <cellStyle name="Normal 30 12 3 5" xfId="27051" xr:uid="{7A33E11E-80B8-4371-819C-6B6849BDA9A0}"/>
    <cellStyle name="Normal 30 12 4" xfId="4187" xr:uid="{F3DB9402-0C40-4C14-807E-51096A1D7D5C}"/>
    <cellStyle name="Normal 30 12 4 2" xfId="21874" xr:uid="{6B4554A8-C2B4-499D-99D9-DEA15D3D494F}"/>
    <cellStyle name="Normal 30 12 4 2 2" xfId="32223" xr:uid="{6B39D1B2-A93C-4626-8B8A-AE3B60C6FF50}"/>
    <cellStyle name="Normal 30 12 4 3" xfId="27054" xr:uid="{DA9D19BB-EEC1-41B4-856B-8D36A646168C}"/>
    <cellStyle name="Normal 30 12 5" xfId="4188" xr:uid="{56A064A7-3B13-461C-ADE1-C86B67164DBB}"/>
    <cellStyle name="Normal 30 12 5 2" xfId="21875" xr:uid="{F6C74602-6D96-4E40-8ED0-7C2CC62D2942}"/>
    <cellStyle name="Normal 30 12 5 2 2" xfId="32224" xr:uid="{8107C920-D92B-4C77-9841-8CBA54912D23}"/>
    <cellStyle name="Normal 30 12 5 3" xfId="27055" xr:uid="{0E255EAA-3EE9-4A41-A1CF-169E0BD0222E}"/>
    <cellStyle name="Normal 30 12 6" xfId="21864" xr:uid="{66866AF8-03C2-4039-B22F-7DF84BD23E9B}"/>
    <cellStyle name="Normal 30 12 6 2" xfId="32213" xr:uid="{BEF232BF-CF09-4CE5-9F5A-3A94DD8BA3F0}"/>
    <cellStyle name="Normal 30 12 7" xfId="27044" xr:uid="{71F9A441-978D-4D5A-9A7B-3215C44929A4}"/>
    <cellStyle name="Normal 30 13" xfId="4189" xr:uid="{A4EB9E83-6AA6-4C22-8ECA-A75D3664495F}"/>
    <cellStyle name="Normal 30 13 2" xfId="4190" xr:uid="{75665C47-21A2-4E2F-8C2B-9451B252C025}"/>
    <cellStyle name="Normal 30 13 2 2" xfId="4191" xr:uid="{73BED866-24EB-44C9-BF55-02FD2EB8B1BA}"/>
    <cellStyle name="Normal 30 13 2 2 2" xfId="4192" xr:uid="{48F02976-B9A8-4A01-9F0E-2BBC4306BA66}"/>
    <cellStyle name="Normal 30 13 2 2 2 2" xfId="21879" xr:uid="{C2FBF263-24FB-4CCA-8A76-4349881A2F8D}"/>
    <cellStyle name="Normal 30 13 2 2 2 2 2" xfId="32228" xr:uid="{36329E88-EEAC-4224-A296-529559BA264A}"/>
    <cellStyle name="Normal 30 13 2 2 2 3" xfId="27059" xr:uid="{788C034A-38BF-40ED-9FA8-99B9A6F2F065}"/>
    <cellStyle name="Normal 30 13 2 2 3" xfId="4193" xr:uid="{73862ADC-8635-48B1-AAF5-921593D1178C}"/>
    <cellStyle name="Normal 30 13 2 2 3 2" xfId="21880" xr:uid="{C17BCE1F-8CC5-46D3-9A2E-AE9064F642F4}"/>
    <cellStyle name="Normal 30 13 2 2 3 2 2" xfId="32229" xr:uid="{10C519F0-C24D-4DCB-A5F2-5F5D6D3CC719}"/>
    <cellStyle name="Normal 30 13 2 2 3 3" xfId="27060" xr:uid="{6E3E4E56-8EF6-4CDF-9B74-AF57F11FBE0D}"/>
    <cellStyle name="Normal 30 13 2 2 4" xfId="21878" xr:uid="{35FA7FAD-13F6-467D-9512-C1E2F04B6AB2}"/>
    <cellStyle name="Normal 30 13 2 2 4 2" xfId="32227" xr:uid="{10F6B0CC-A535-4AB1-878E-242DE3435037}"/>
    <cellStyle name="Normal 30 13 2 2 5" xfId="27058" xr:uid="{8829B04F-5FD6-4AAB-A026-8D94F6C688BA}"/>
    <cellStyle name="Normal 30 13 2 3" xfId="4194" xr:uid="{6894944F-42A9-48D1-BFF9-E41C275750B0}"/>
    <cellStyle name="Normal 30 13 2 3 2" xfId="21881" xr:uid="{F081701A-9362-4DF2-9C25-490998D22640}"/>
    <cellStyle name="Normal 30 13 2 3 2 2" xfId="32230" xr:uid="{A453F2FE-09B4-49CA-8C85-9095481D5DC1}"/>
    <cellStyle name="Normal 30 13 2 3 3" xfId="27061" xr:uid="{E6C8DCA8-3F3D-4AB6-A05A-8D621BEBB4F6}"/>
    <cellStyle name="Normal 30 13 2 4" xfId="4195" xr:uid="{B5C7CEA0-2FBD-4109-8F98-DE35F5977494}"/>
    <cellStyle name="Normal 30 13 2 4 2" xfId="21882" xr:uid="{EE09DB8D-E4D6-4024-BB17-EC90365740C2}"/>
    <cellStyle name="Normal 30 13 2 4 2 2" xfId="32231" xr:uid="{26D3480F-7F11-4FAC-BE94-6901F693D617}"/>
    <cellStyle name="Normal 30 13 2 4 3" xfId="27062" xr:uid="{13899A6E-4BBE-43AD-A86A-611D012CF84C}"/>
    <cellStyle name="Normal 30 13 2 5" xfId="21877" xr:uid="{53F4D06E-E0BC-41E8-BCE5-115A4B016BAC}"/>
    <cellStyle name="Normal 30 13 2 5 2" xfId="32226" xr:uid="{F556E6B4-160B-4CFF-8626-E214B990D00E}"/>
    <cellStyle name="Normal 30 13 2 6" xfId="27057" xr:uid="{8E4A39C5-D3B2-4699-A5A8-8D2F9A0C2B01}"/>
    <cellStyle name="Normal 30 13 3" xfId="4196" xr:uid="{9DFFC74C-FD78-4311-81C4-94A3FB457145}"/>
    <cellStyle name="Normal 30 13 3 2" xfId="4197" xr:uid="{CFD5AE9D-CEC5-47E3-A524-0D5108BA66C9}"/>
    <cellStyle name="Normal 30 13 3 2 2" xfId="21884" xr:uid="{8449AA01-43EE-41F2-98D2-4AF74CFDD673}"/>
    <cellStyle name="Normal 30 13 3 2 2 2" xfId="32233" xr:uid="{3F3A5901-207A-4E43-8B94-0E85594DD92A}"/>
    <cellStyle name="Normal 30 13 3 2 3" xfId="27064" xr:uid="{19FF870F-1868-4FB2-9F0E-FD50CEA4D603}"/>
    <cellStyle name="Normal 30 13 3 3" xfId="4198" xr:uid="{7D733FE4-1519-4722-A2A1-EE9BAA322126}"/>
    <cellStyle name="Normal 30 13 3 3 2" xfId="21885" xr:uid="{4FC024D0-AC76-456E-95BA-974DFBAED5C1}"/>
    <cellStyle name="Normal 30 13 3 3 2 2" xfId="32234" xr:uid="{93589C71-4D3D-45C1-9CDD-ACEAA8DF5D96}"/>
    <cellStyle name="Normal 30 13 3 3 3" xfId="27065" xr:uid="{161252F8-B749-4992-A3F8-C296F45B2854}"/>
    <cellStyle name="Normal 30 13 3 4" xfId="21883" xr:uid="{6A0A6D02-0B9A-47FB-91BF-AF0D9F2CE2D2}"/>
    <cellStyle name="Normal 30 13 3 4 2" xfId="32232" xr:uid="{F3A0C8B6-70E9-413A-8859-5AC447D4C660}"/>
    <cellStyle name="Normal 30 13 3 5" xfId="27063" xr:uid="{6B72735E-013A-4BFB-BCBA-C7F6B1F85F54}"/>
    <cellStyle name="Normal 30 13 4" xfId="4199" xr:uid="{6BECE0BB-8BFC-4836-9B6B-4BB2E0A45CE7}"/>
    <cellStyle name="Normal 30 13 4 2" xfId="21886" xr:uid="{B5D18176-BB72-4C32-B571-19A186B4628E}"/>
    <cellStyle name="Normal 30 13 4 2 2" xfId="32235" xr:uid="{CF2E52DC-AB41-48C9-8DE3-1A60ABAC77B6}"/>
    <cellStyle name="Normal 30 13 4 3" xfId="27066" xr:uid="{13005E46-4245-4B50-8B30-7F2353C65369}"/>
    <cellStyle name="Normal 30 13 5" xfId="4200" xr:uid="{CDF6DCE6-AE3A-4D5F-AC2E-4A6B177FAA9B}"/>
    <cellStyle name="Normal 30 13 5 2" xfId="21887" xr:uid="{2B790462-849E-4B69-BC28-087C04D898E2}"/>
    <cellStyle name="Normal 30 13 5 2 2" xfId="32236" xr:uid="{C2F11417-E433-4A28-9E33-BF3A1B85A2BF}"/>
    <cellStyle name="Normal 30 13 5 3" xfId="27067" xr:uid="{D2C61D1B-8E69-4501-9827-946278FA8B9E}"/>
    <cellStyle name="Normal 30 13 6" xfId="21876" xr:uid="{E20B9F27-D71E-46A7-9B33-CF10A82B21EC}"/>
    <cellStyle name="Normal 30 13 6 2" xfId="32225" xr:uid="{A2199211-527D-498C-8E50-7241E9365166}"/>
    <cellStyle name="Normal 30 13 7" xfId="27056" xr:uid="{41F533E1-4FB4-412A-9DC6-3EFB70246C60}"/>
    <cellStyle name="Normal 30 14" xfId="4201" xr:uid="{A12594A8-7886-45B2-9C07-28B3DF77AF89}"/>
    <cellStyle name="Normal 30 14 2" xfId="4202" xr:uid="{6CB3EA59-31A7-4B54-823D-589000A62068}"/>
    <cellStyle name="Normal 30 14 2 2" xfId="4203" xr:uid="{1B5DAE0C-AD2A-4961-9C23-80CF214F0E07}"/>
    <cellStyle name="Normal 30 14 2 2 2" xfId="4204" xr:uid="{BFC9AD49-C8F1-4E20-BE62-09ABBF9CAF33}"/>
    <cellStyle name="Normal 30 14 2 2 2 2" xfId="21891" xr:uid="{0F02D258-D8BA-4C7D-ACE6-16A2C3F5DAAA}"/>
    <cellStyle name="Normal 30 14 2 2 2 2 2" xfId="32240" xr:uid="{8205E4E9-4F9C-4501-A662-BB0C88584DA0}"/>
    <cellStyle name="Normal 30 14 2 2 2 3" xfId="27071" xr:uid="{0C1A8875-F203-473E-B071-E8AEF58B641C}"/>
    <cellStyle name="Normal 30 14 2 2 3" xfId="4205" xr:uid="{13C5B125-31F4-443F-BB89-9EFE98D89DC1}"/>
    <cellStyle name="Normal 30 14 2 2 3 2" xfId="21892" xr:uid="{536417C2-3EE6-4A27-8218-EE4E92203F8C}"/>
    <cellStyle name="Normal 30 14 2 2 3 2 2" xfId="32241" xr:uid="{E768B145-AEE1-4C59-8635-4ABBC32EB37B}"/>
    <cellStyle name="Normal 30 14 2 2 3 3" xfId="27072" xr:uid="{28F6738E-23A7-47B7-AF08-AA2B4E1C6FB2}"/>
    <cellStyle name="Normal 30 14 2 2 4" xfId="21890" xr:uid="{58E1C09E-F2A1-4028-981E-7876803A74CB}"/>
    <cellStyle name="Normal 30 14 2 2 4 2" xfId="32239" xr:uid="{D3AFC4DD-6AA4-4BC7-BA43-4D45D62AED5A}"/>
    <cellStyle name="Normal 30 14 2 2 5" xfId="27070" xr:uid="{DBA321B1-C0A1-4C49-A10A-87C6542A25A4}"/>
    <cellStyle name="Normal 30 14 2 3" xfId="4206" xr:uid="{6F0720D1-73F8-4F72-8ECB-7B0680EBC799}"/>
    <cellStyle name="Normal 30 14 2 3 2" xfId="21893" xr:uid="{424F2269-186D-47F9-974E-1F0D3B80CC3D}"/>
    <cellStyle name="Normal 30 14 2 3 2 2" xfId="32242" xr:uid="{C4595924-582D-4AC3-86A5-5CAF5BDAD9DE}"/>
    <cellStyle name="Normal 30 14 2 3 3" xfId="27073" xr:uid="{6342CA46-5768-4436-9054-C241F2D6B81D}"/>
    <cellStyle name="Normal 30 14 2 4" xfId="4207" xr:uid="{2A5CC522-85D9-48E9-95E4-2529B58F5B52}"/>
    <cellStyle name="Normal 30 14 2 4 2" xfId="21894" xr:uid="{72517B5E-3FD5-4178-A162-63A82835505F}"/>
    <cellStyle name="Normal 30 14 2 4 2 2" xfId="32243" xr:uid="{65B7CEAB-8DFD-4220-BF3E-3B419900ED13}"/>
    <cellStyle name="Normal 30 14 2 4 3" xfId="27074" xr:uid="{3EC0AE71-B9B5-4E89-90D6-FF9330093F0C}"/>
    <cellStyle name="Normal 30 14 2 5" xfId="21889" xr:uid="{59C7C7BF-2E55-40EF-80AA-156C49D464DA}"/>
    <cellStyle name="Normal 30 14 2 5 2" xfId="32238" xr:uid="{4796B795-4EF8-4697-9066-9EA379DF71D6}"/>
    <cellStyle name="Normal 30 14 2 6" xfId="27069" xr:uid="{4518D6AF-F5E7-471D-A8E4-6F9EB2A4C436}"/>
    <cellStyle name="Normal 30 14 3" xfId="4208" xr:uid="{E04BD041-D90D-40A4-BC4A-2030622717C8}"/>
    <cellStyle name="Normal 30 14 3 2" xfId="4209" xr:uid="{4508F649-FA77-4829-B2DB-66FACBB8D087}"/>
    <cellStyle name="Normal 30 14 3 2 2" xfId="21896" xr:uid="{9FB67843-7C1A-4482-8EDC-C4A72EC09323}"/>
    <cellStyle name="Normal 30 14 3 2 2 2" xfId="32245" xr:uid="{FA85D2DE-0BE5-4704-B9F8-3348F27ACBAB}"/>
    <cellStyle name="Normal 30 14 3 2 3" xfId="27076" xr:uid="{9B28FD56-1D3F-4762-A68B-E266ADB5B227}"/>
    <cellStyle name="Normal 30 14 3 3" xfId="4210" xr:uid="{0978AEC3-68FA-4F9E-994B-A86541B2997A}"/>
    <cellStyle name="Normal 30 14 3 3 2" xfId="21897" xr:uid="{437CE5B9-B54D-4210-9CF8-1770FFD2C80A}"/>
    <cellStyle name="Normal 30 14 3 3 2 2" xfId="32246" xr:uid="{B1993B0D-FDF5-449A-9150-849785757090}"/>
    <cellStyle name="Normal 30 14 3 3 3" xfId="27077" xr:uid="{28B43B0F-FA31-4DAD-88C7-A88ABDB7EC97}"/>
    <cellStyle name="Normal 30 14 3 4" xfId="21895" xr:uid="{3E0612F0-8E3B-4B92-A684-26011A3F279E}"/>
    <cellStyle name="Normal 30 14 3 4 2" xfId="32244" xr:uid="{6911784C-6996-448A-BDE6-0ECC921ADB1E}"/>
    <cellStyle name="Normal 30 14 3 5" xfId="27075" xr:uid="{62FE745E-E3BC-43E6-823D-4D28402D2B02}"/>
    <cellStyle name="Normal 30 14 4" xfId="4211" xr:uid="{FDA805C9-60FC-4B66-B08B-5E3EC6C1A3D9}"/>
    <cellStyle name="Normal 30 14 4 2" xfId="21898" xr:uid="{C99A6DE9-B140-419E-84DB-5DC154D768D2}"/>
    <cellStyle name="Normal 30 14 4 2 2" xfId="32247" xr:uid="{A34AE38F-8C7E-4951-BB96-A0B2C06BBE19}"/>
    <cellStyle name="Normal 30 14 4 3" xfId="27078" xr:uid="{E7D5BD63-1B00-47BF-9A97-155A0E3E4CB1}"/>
    <cellStyle name="Normal 30 14 5" xfId="4212" xr:uid="{E0E55358-65FF-49E1-A590-86AC11B16377}"/>
    <cellStyle name="Normal 30 14 5 2" xfId="21899" xr:uid="{89D4CBAD-1FCF-46C3-9F52-BA1A5BC3ED1B}"/>
    <cellStyle name="Normal 30 14 5 2 2" xfId="32248" xr:uid="{88FBF54C-D2D9-46E3-9EA8-C17C945C2082}"/>
    <cellStyle name="Normal 30 14 5 3" xfId="27079" xr:uid="{8C19E0B5-32FE-47CF-A544-46A0DE6B1751}"/>
    <cellStyle name="Normal 30 14 6" xfId="21888" xr:uid="{4A111559-D390-43AB-AFE8-098CEE568B3C}"/>
    <cellStyle name="Normal 30 14 6 2" xfId="32237" xr:uid="{7BB88615-BA8B-4E34-9DB9-AB3ADF99847B}"/>
    <cellStyle name="Normal 30 14 7" xfId="27068" xr:uid="{B2E7F87D-82F6-4296-AFCC-133B894166CC}"/>
    <cellStyle name="Normal 30 15" xfId="4213" xr:uid="{9C136D22-B15A-410C-97CE-CB54C43F8896}"/>
    <cellStyle name="Normal 30 15 2" xfId="4214" xr:uid="{73CD88C4-D011-48AA-B563-3924EB951564}"/>
    <cellStyle name="Normal 30 15 2 2" xfId="4215" xr:uid="{BE1E6A35-48AA-4032-89BE-4519CDAC90D1}"/>
    <cellStyle name="Normal 30 15 2 2 2" xfId="4216" xr:uid="{AAB6B891-80D1-441B-A9B8-D03A26D676D0}"/>
    <cellStyle name="Normal 30 15 2 2 2 2" xfId="21903" xr:uid="{2985CD0E-773D-4669-9292-E40782581817}"/>
    <cellStyle name="Normal 30 15 2 2 2 2 2" xfId="32252" xr:uid="{ED1B466C-35AA-4DE5-BECE-F1854DADD82F}"/>
    <cellStyle name="Normal 30 15 2 2 2 3" xfId="27083" xr:uid="{4208E76D-66B6-400B-9FD2-BE94F63C90C9}"/>
    <cellStyle name="Normal 30 15 2 2 3" xfId="4217" xr:uid="{0CCDB2A6-1D9F-4740-B680-73016CA7A900}"/>
    <cellStyle name="Normal 30 15 2 2 3 2" xfId="21904" xr:uid="{72EFBDED-7EE9-4B8E-B6EC-B9BC2D787378}"/>
    <cellStyle name="Normal 30 15 2 2 3 2 2" xfId="32253" xr:uid="{331C214B-44A7-488F-9F42-48BE90666752}"/>
    <cellStyle name="Normal 30 15 2 2 3 3" xfId="27084" xr:uid="{D78EB697-2E71-4D9C-BF27-E928B9382377}"/>
    <cellStyle name="Normal 30 15 2 2 4" xfId="21902" xr:uid="{B38BA372-A4A3-4699-A452-93EFF3E4E9F2}"/>
    <cellStyle name="Normal 30 15 2 2 4 2" xfId="32251" xr:uid="{C7364537-DA7C-463F-894B-72C684960F4E}"/>
    <cellStyle name="Normal 30 15 2 2 5" xfId="27082" xr:uid="{EBFB87AE-BE1C-470A-9AFA-A011E178F754}"/>
    <cellStyle name="Normal 30 15 2 3" xfId="4218" xr:uid="{4D145515-B16F-49F6-80F3-58915CE5A2CF}"/>
    <cellStyle name="Normal 30 15 2 3 2" xfId="21905" xr:uid="{EEFACAA8-D4F9-4CD0-94FF-B27A54D97D75}"/>
    <cellStyle name="Normal 30 15 2 3 2 2" xfId="32254" xr:uid="{9D8E35F5-C58F-46C3-AD4A-48ECD1ACC51B}"/>
    <cellStyle name="Normal 30 15 2 3 3" xfId="27085" xr:uid="{F4BFDE63-25BF-4A46-8747-2E653E6D0A48}"/>
    <cellStyle name="Normal 30 15 2 4" xfId="4219" xr:uid="{DB5EDA57-EC4D-4A79-B603-B1FE8ED4322A}"/>
    <cellStyle name="Normal 30 15 2 4 2" xfId="21906" xr:uid="{3DF0CE9E-0BF4-4F54-902C-E9E11C132556}"/>
    <cellStyle name="Normal 30 15 2 4 2 2" xfId="32255" xr:uid="{F5504BB4-AB29-435C-81EA-2A23147423B8}"/>
    <cellStyle name="Normal 30 15 2 4 3" xfId="27086" xr:uid="{5A6579DE-54B4-422C-9D1F-9221020C52C8}"/>
    <cellStyle name="Normal 30 15 2 5" xfId="21901" xr:uid="{D964C595-A60A-4FB2-8F02-1CAD393B93E6}"/>
    <cellStyle name="Normal 30 15 2 5 2" xfId="32250" xr:uid="{CE2AF064-A838-4731-948F-2156B93A690F}"/>
    <cellStyle name="Normal 30 15 2 6" xfId="27081" xr:uid="{3DD34CC7-211C-4006-9336-26CC51C6560F}"/>
    <cellStyle name="Normal 30 15 3" xfId="4220" xr:uid="{C082A9D4-5E24-43DC-AED2-80503B7735B5}"/>
    <cellStyle name="Normal 30 15 3 2" xfId="4221" xr:uid="{EE6AABE3-F14B-4AD1-9B24-28380CE2D549}"/>
    <cellStyle name="Normal 30 15 3 2 2" xfId="21908" xr:uid="{A6E90DDF-9D17-4B13-B3AD-5D00D39D987A}"/>
    <cellStyle name="Normal 30 15 3 2 2 2" xfId="32257" xr:uid="{47C80C73-A6C3-4F81-8901-85BF5C4D086E}"/>
    <cellStyle name="Normal 30 15 3 2 3" xfId="27088" xr:uid="{DA7E9730-7CC7-45DB-A67B-374181118288}"/>
    <cellStyle name="Normal 30 15 3 3" xfId="4222" xr:uid="{E240A7F7-EF69-4F4A-A8A6-E71CA731207A}"/>
    <cellStyle name="Normal 30 15 3 3 2" xfId="21909" xr:uid="{0AC33997-9EA1-4D38-9368-4D417938C757}"/>
    <cellStyle name="Normal 30 15 3 3 2 2" xfId="32258" xr:uid="{B6799BDB-8C01-4F99-864C-9EC5DE05F57A}"/>
    <cellStyle name="Normal 30 15 3 3 3" xfId="27089" xr:uid="{57183C9B-BB67-49A5-92F4-7332823341B4}"/>
    <cellStyle name="Normal 30 15 3 4" xfId="21907" xr:uid="{BEA369BC-9CB6-43F4-98D6-DD0A73479C80}"/>
    <cellStyle name="Normal 30 15 3 4 2" xfId="32256" xr:uid="{4C90875A-E15B-46C7-8819-DB6789BDD39C}"/>
    <cellStyle name="Normal 30 15 3 5" xfId="27087" xr:uid="{D86A22A3-A68F-4B2C-AF10-3C0C2E109C08}"/>
    <cellStyle name="Normal 30 15 4" xfId="4223" xr:uid="{377806C4-4E48-47CC-A3D9-EEF68C7F3798}"/>
    <cellStyle name="Normal 30 15 4 2" xfId="21910" xr:uid="{D5EBFD6B-D2BC-44B5-B13D-9AF638D3868E}"/>
    <cellStyle name="Normal 30 15 4 2 2" xfId="32259" xr:uid="{8884E1DE-7491-494F-A202-1A4E6D24D8CC}"/>
    <cellStyle name="Normal 30 15 4 3" xfId="27090" xr:uid="{54705097-5325-4812-94D5-EFD7EF02F8F9}"/>
    <cellStyle name="Normal 30 15 5" xfId="4224" xr:uid="{9D933440-808B-4B80-A8ED-3E6762C58833}"/>
    <cellStyle name="Normal 30 15 5 2" xfId="21911" xr:uid="{80A93ADD-8D25-4278-8F7B-EC3B0A570839}"/>
    <cellStyle name="Normal 30 15 5 2 2" xfId="32260" xr:uid="{F214E109-297C-44DF-B377-56A5CDEBFC87}"/>
    <cellStyle name="Normal 30 15 5 3" xfId="27091" xr:uid="{88C2B4EF-F861-48F8-8633-F735EE573543}"/>
    <cellStyle name="Normal 30 15 6" xfId="21900" xr:uid="{5E96F71C-A2E4-48E9-B182-2A415D69EE43}"/>
    <cellStyle name="Normal 30 15 6 2" xfId="32249" xr:uid="{DC94DC73-F24F-4887-B0F7-91D0177D836A}"/>
    <cellStyle name="Normal 30 15 7" xfId="27080" xr:uid="{93372CC6-0FBA-4302-96E5-AE95FCAE55A7}"/>
    <cellStyle name="Normal 30 16" xfId="4225" xr:uid="{D7A859D4-C6E5-40A5-A29D-78CC123A4630}"/>
    <cellStyle name="Normal 30 16 2" xfId="4226" xr:uid="{F8365DB7-2D03-410B-AE4C-04952F5B32A3}"/>
    <cellStyle name="Normal 30 16 2 2" xfId="4227" xr:uid="{DC400AF2-0A2E-4AA2-8BA0-BC5DB4D59220}"/>
    <cellStyle name="Normal 30 16 2 2 2" xfId="4228" xr:uid="{32D684A1-F4AB-47DB-9381-FA2F8F52949E}"/>
    <cellStyle name="Normal 30 16 2 2 2 2" xfId="21915" xr:uid="{71F58EDB-23F1-42E1-A3CB-4CCC30C635BB}"/>
    <cellStyle name="Normal 30 16 2 2 2 2 2" xfId="32264" xr:uid="{5DF9AF51-74EA-487A-AF89-4B2F9DC28062}"/>
    <cellStyle name="Normal 30 16 2 2 2 3" xfId="27095" xr:uid="{081BFCCE-B041-43D2-99C2-3B7C4EC2E985}"/>
    <cellStyle name="Normal 30 16 2 2 3" xfId="4229" xr:uid="{B1B3DE9B-5BE9-43E6-A655-3EFFE9539D38}"/>
    <cellStyle name="Normal 30 16 2 2 3 2" xfId="21916" xr:uid="{05ECC389-30DA-4FB3-A3D5-9A74756298F9}"/>
    <cellStyle name="Normal 30 16 2 2 3 2 2" xfId="32265" xr:uid="{E7640790-067B-4F96-B431-958A1E3EBADC}"/>
    <cellStyle name="Normal 30 16 2 2 3 3" xfId="27096" xr:uid="{5B9A661C-43E1-4688-A001-F80D94F5899D}"/>
    <cellStyle name="Normal 30 16 2 2 4" xfId="21914" xr:uid="{01738350-45DD-49FC-AD44-7D4AACE1B5E8}"/>
    <cellStyle name="Normal 30 16 2 2 4 2" xfId="32263" xr:uid="{135BE906-80C3-4564-99A5-4C5D476E2539}"/>
    <cellStyle name="Normal 30 16 2 2 5" xfId="27094" xr:uid="{A44A5338-F249-4793-A7C1-49E49EB965E4}"/>
    <cellStyle name="Normal 30 16 2 3" xfId="4230" xr:uid="{03BADCBD-8F7D-4169-B793-ED9E46505170}"/>
    <cellStyle name="Normal 30 16 2 3 2" xfId="21917" xr:uid="{9C8E5154-CD45-4944-8C83-537167DE0A81}"/>
    <cellStyle name="Normal 30 16 2 3 2 2" xfId="32266" xr:uid="{2EA4F792-6FEB-490E-A7D2-7F1A1E1E9036}"/>
    <cellStyle name="Normal 30 16 2 3 3" xfId="27097" xr:uid="{9DE07407-0EAC-4FFC-AA8A-0C3124F8DF22}"/>
    <cellStyle name="Normal 30 16 2 4" xfId="4231" xr:uid="{E58CC3C1-C365-4184-9E8F-82833B4FF6AE}"/>
    <cellStyle name="Normal 30 16 2 4 2" xfId="21918" xr:uid="{B995BE33-AFC4-47E3-9737-12C5D217BBE6}"/>
    <cellStyle name="Normal 30 16 2 4 2 2" xfId="32267" xr:uid="{B4AC09C8-F662-4251-B984-53319B9F16A8}"/>
    <cellStyle name="Normal 30 16 2 4 3" xfId="27098" xr:uid="{0E6C1870-A4D5-4BD2-B546-8C3F6C34D76E}"/>
    <cellStyle name="Normal 30 16 2 5" xfId="21913" xr:uid="{5A661E96-AE8A-4C13-BB75-258ECD69539A}"/>
    <cellStyle name="Normal 30 16 2 5 2" xfId="32262" xr:uid="{F0EE688D-A808-496F-B0C9-CD23C3F2E1DB}"/>
    <cellStyle name="Normal 30 16 2 6" xfId="27093" xr:uid="{96D156F7-ECE6-45C9-B0E4-B348C8563128}"/>
    <cellStyle name="Normal 30 16 3" xfId="4232" xr:uid="{1AC5DCFE-4197-4911-82E3-E00BC81A7B50}"/>
    <cellStyle name="Normal 30 16 3 2" xfId="4233" xr:uid="{96F25FB0-B4EB-4287-AC8C-4FB3A523CDA0}"/>
    <cellStyle name="Normal 30 16 3 2 2" xfId="21920" xr:uid="{23A9891A-4F31-4FF1-9736-41974F623698}"/>
    <cellStyle name="Normal 30 16 3 2 2 2" xfId="32269" xr:uid="{E28D7D01-6013-4A30-8877-FB49E1DB3796}"/>
    <cellStyle name="Normal 30 16 3 2 3" xfId="27100" xr:uid="{26CCC2C9-82E6-4C7C-A393-4F42D44B57D1}"/>
    <cellStyle name="Normal 30 16 3 3" xfId="4234" xr:uid="{7F980BC7-7CD0-4E84-B2D9-AA8F51A74F6C}"/>
    <cellStyle name="Normal 30 16 3 3 2" xfId="21921" xr:uid="{588A6EF8-1CA3-4EF2-9C92-D45938E59AD4}"/>
    <cellStyle name="Normal 30 16 3 3 2 2" xfId="32270" xr:uid="{F1CFAA24-DBF1-447B-9384-05EFE1918A91}"/>
    <cellStyle name="Normal 30 16 3 3 3" xfId="27101" xr:uid="{528B6CF7-207C-4B53-8E56-225D9DE6495A}"/>
    <cellStyle name="Normal 30 16 3 4" xfId="21919" xr:uid="{127B872B-4835-4086-A539-0B4F781E8D94}"/>
    <cellStyle name="Normal 30 16 3 4 2" xfId="32268" xr:uid="{8A82EFA6-CB5F-49AF-A705-6DAEC432CC79}"/>
    <cellStyle name="Normal 30 16 3 5" xfId="27099" xr:uid="{4B18F673-115C-4B45-84B4-F5B2BDB6DDCB}"/>
    <cellStyle name="Normal 30 16 4" xfId="4235" xr:uid="{168A9C37-830B-4DC2-A4C3-7406F0283E7F}"/>
    <cellStyle name="Normal 30 16 4 2" xfId="21922" xr:uid="{1CAEF140-E087-406B-9027-9B479B61B5D6}"/>
    <cellStyle name="Normal 30 16 4 2 2" xfId="32271" xr:uid="{2A375591-1D85-4F23-B6C2-3F34365E3B22}"/>
    <cellStyle name="Normal 30 16 4 3" xfId="27102" xr:uid="{ABFC0865-11A3-4951-AE63-40E9135931F3}"/>
    <cellStyle name="Normal 30 16 5" xfId="4236" xr:uid="{A84A9885-DF11-44EB-96D6-084A69D9617B}"/>
    <cellStyle name="Normal 30 16 5 2" xfId="21923" xr:uid="{6EE4E3C2-4A84-4BC6-BF69-CEB913B92B28}"/>
    <cellStyle name="Normal 30 16 5 2 2" xfId="32272" xr:uid="{83252325-3E5E-450C-ABCD-8EEC1D0DFB74}"/>
    <cellStyle name="Normal 30 16 5 3" xfId="27103" xr:uid="{30574409-F767-4120-943D-6D017017233F}"/>
    <cellStyle name="Normal 30 16 6" xfId="21912" xr:uid="{7C2F3F64-E377-426E-A854-B32159D254E5}"/>
    <cellStyle name="Normal 30 16 6 2" xfId="32261" xr:uid="{8E4BF53A-4FDE-469E-8676-21C36FC9077F}"/>
    <cellStyle name="Normal 30 16 7" xfId="27092" xr:uid="{72082E83-25CF-429D-865B-187A89B2D180}"/>
    <cellStyle name="Normal 30 17" xfId="4237" xr:uid="{2B3F21DA-D900-4E74-B146-95F41AFFC695}"/>
    <cellStyle name="Normal 30 17 2" xfId="4238" xr:uid="{ECD07E68-EE37-4786-A9F6-848885E8C66D}"/>
    <cellStyle name="Normal 30 17 2 2" xfId="4239" xr:uid="{ECDCFC26-0DFC-40BF-AF1F-5E85EF5B01F1}"/>
    <cellStyle name="Normal 30 17 2 2 2" xfId="4240" xr:uid="{0FE19D1B-C31C-41E0-93A0-AE4A5F20DC37}"/>
    <cellStyle name="Normal 30 17 2 2 2 2" xfId="21927" xr:uid="{0C36DF66-F7BC-484A-99CA-E9379C1EE7B8}"/>
    <cellStyle name="Normal 30 17 2 2 2 2 2" xfId="32276" xr:uid="{A34AFF18-5183-427B-860E-D09A32FDA1A7}"/>
    <cellStyle name="Normal 30 17 2 2 2 3" xfId="27107" xr:uid="{063F9100-8247-483E-887A-A4E4FEA4C7A7}"/>
    <cellStyle name="Normal 30 17 2 2 3" xfId="4241" xr:uid="{3FE61FB5-F6AA-4032-B059-C84FC5954E18}"/>
    <cellStyle name="Normal 30 17 2 2 3 2" xfId="21928" xr:uid="{7A8061A5-0AFD-4CC0-8F00-13B16731F7FB}"/>
    <cellStyle name="Normal 30 17 2 2 3 2 2" xfId="32277" xr:uid="{0A0D5DD5-EAE1-4AA4-A1F6-747F1D4E71AA}"/>
    <cellStyle name="Normal 30 17 2 2 3 3" xfId="27108" xr:uid="{C37E8DE4-303B-46B1-BD40-D13FD12C64E1}"/>
    <cellStyle name="Normal 30 17 2 2 4" xfId="21926" xr:uid="{74780D24-521C-4696-9F4E-ED8CC83985F2}"/>
    <cellStyle name="Normal 30 17 2 2 4 2" xfId="32275" xr:uid="{7102E49B-6FE4-4079-8B90-55F1ED701DC3}"/>
    <cellStyle name="Normal 30 17 2 2 5" xfId="27106" xr:uid="{B5E69B46-0949-444F-8176-9E961B650D8C}"/>
    <cellStyle name="Normal 30 17 2 3" xfId="4242" xr:uid="{8D9AB180-8AC9-4B49-9BB8-27BADCF46314}"/>
    <cellStyle name="Normal 30 17 2 3 2" xfId="21929" xr:uid="{9688833C-3D79-4A06-92BF-6433DD09E0FA}"/>
    <cellStyle name="Normal 30 17 2 3 2 2" xfId="32278" xr:uid="{9ECE2951-3A45-4FDA-B93C-3196E2958453}"/>
    <cellStyle name="Normal 30 17 2 3 3" xfId="27109" xr:uid="{10DB0F7B-2E78-4C0E-B56A-554BDB25EB9D}"/>
    <cellStyle name="Normal 30 17 2 4" xfId="4243" xr:uid="{92257E4E-E541-44DF-9900-910E83431A6F}"/>
    <cellStyle name="Normal 30 17 2 4 2" xfId="21930" xr:uid="{973C6543-67C3-4486-84F5-EE11FAAE321A}"/>
    <cellStyle name="Normal 30 17 2 4 2 2" xfId="32279" xr:uid="{1C683A9A-8F24-470E-9447-596244378FCD}"/>
    <cellStyle name="Normal 30 17 2 4 3" xfId="27110" xr:uid="{97A2C237-8FA8-4A39-9761-6B84463D0AB2}"/>
    <cellStyle name="Normal 30 17 2 5" xfId="21925" xr:uid="{B742A49D-DF47-46F6-B961-7D036A1309D6}"/>
    <cellStyle name="Normal 30 17 2 5 2" xfId="32274" xr:uid="{633D5283-6F92-4ED9-B352-67A38E1BEE0B}"/>
    <cellStyle name="Normal 30 17 2 6" xfId="27105" xr:uid="{0C9E6353-98B9-430A-9B97-EE3E7EC56F48}"/>
    <cellStyle name="Normal 30 17 3" xfId="4244" xr:uid="{10CBF8BB-6973-4630-A0CE-F82B1734DFB8}"/>
    <cellStyle name="Normal 30 17 3 2" xfId="4245" xr:uid="{94D2BB15-4821-400E-8CE7-57278B7FBFFA}"/>
    <cellStyle name="Normal 30 17 3 2 2" xfId="21932" xr:uid="{D1E2D341-29B0-4DD1-9A57-4B24F6123A43}"/>
    <cellStyle name="Normal 30 17 3 2 2 2" xfId="32281" xr:uid="{CCBCEE9C-FFEF-4270-A8AC-B2FCF8F32F95}"/>
    <cellStyle name="Normal 30 17 3 2 3" xfId="27112" xr:uid="{D58620E3-55E8-4D68-AE23-1E1979CFD1A7}"/>
    <cellStyle name="Normal 30 17 3 3" xfId="4246" xr:uid="{B601A32B-DBA4-408F-93EF-14606CC64C06}"/>
    <cellStyle name="Normal 30 17 3 3 2" xfId="21933" xr:uid="{7BA6677E-FEF1-480F-93B2-4C2B094EE23F}"/>
    <cellStyle name="Normal 30 17 3 3 2 2" xfId="32282" xr:uid="{0A75060E-548F-4580-9B9F-A1D4905C36B1}"/>
    <cellStyle name="Normal 30 17 3 3 3" xfId="27113" xr:uid="{E6E6DAE1-E2D0-4A3E-8C1F-EF3128AD0F68}"/>
    <cellStyle name="Normal 30 17 3 4" xfId="21931" xr:uid="{26CDEFD3-D209-455C-84EF-513EFFFE564B}"/>
    <cellStyle name="Normal 30 17 3 4 2" xfId="32280" xr:uid="{BA0650E0-87F4-46CC-B113-53CD35B3468D}"/>
    <cellStyle name="Normal 30 17 3 5" xfId="27111" xr:uid="{02FBBED0-6AA1-495E-96E4-B05994D36DDB}"/>
    <cellStyle name="Normal 30 17 4" xfId="4247" xr:uid="{35D66DE1-7BE1-4B1A-A182-8BC2248FEC80}"/>
    <cellStyle name="Normal 30 17 4 2" xfId="21934" xr:uid="{09004D1D-3E82-425D-ABCD-FB37C479724C}"/>
    <cellStyle name="Normal 30 17 4 2 2" xfId="32283" xr:uid="{12C764E4-A353-4CF4-B0B2-823A56FF6841}"/>
    <cellStyle name="Normal 30 17 4 3" xfId="27114" xr:uid="{DAD14493-45D9-41AA-BAF2-6C82857EDCFC}"/>
    <cellStyle name="Normal 30 17 5" xfId="4248" xr:uid="{630FBC94-33F8-4640-8835-0CE654BACCDE}"/>
    <cellStyle name="Normal 30 17 5 2" xfId="21935" xr:uid="{F6AF7396-AAD3-4DD9-9D1D-5FD4327C611D}"/>
    <cellStyle name="Normal 30 17 5 2 2" xfId="32284" xr:uid="{584A8B2F-6035-486F-A483-4A4FBAFD45BB}"/>
    <cellStyle name="Normal 30 17 5 3" xfId="27115" xr:uid="{7D9DE356-071F-4C5E-BB80-5CF17806E729}"/>
    <cellStyle name="Normal 30 17 6" xfId="21924" xr:uid="{52B6D3BD-261D-4126-8A9A-2B611B064549}"/>
    <cellStyle name="Normal 30 17 6 2" xfId="32273" xr:uid="{D258E7F7-17BA-47D6-B6B5-4009C5E6F4A6}"/>
    <cellStyle name="Normal 30 17 7" xfId="27104" xr:uid="{B1DB644E-B5A7-42B5-8BEE-238CA8FA4905}"/>
    <cellStyle name="Normal 30 18" xfId="4249" xr:uid="{7DC923D2-185F-4317-BD30-8ED96A0B157D}"/>
    <cellStyle name="Normal 30 18 2" xfId="4250" xr:uid="{9CBD741B-5C8C-4257-A308-F1CE78E254D4}"/>
    <cellStyle name="Normal 30 18 2 2" xfId="4251" xr:uid="{B68C8BFA-D31A-4E51-A2CE-7474027B796A}"/>
    <cellStyle name="Normal 30 18 2 2 2" xfId="4252" xr:uid="{ADB31C09-64B5-4AA8-A93C-7F443923CC04}"/>
    <cellStyle name="Normal 30 18 2 2 2 2" xfId="21939" xr:uid="{02565A22-18B8-4006-ABB4-2775AAAA212E}"/>
    <cellStyle name="Normal 30 18 2 2 2 2 2" xfId="32288" xr:uid="{0882EBE9-E0C2-4E5F-971F-9190C06C57F0}"/>
    <cellStyle name="Normal 30 18 2 2 2 3" xfId="27119" xr:uid="{757B54CA-F44B-4D32-8B7D-EA3343706700}"/>
    <cellStyle name="Normal 30 18 2 2 3" xfId="4253" xr:uid="{E566CAFE-FFD3-40FC-848D-91BBE01A3127}"/>
    <cellStyle name="Normal 30 18 2 2 3 2" xfId="21940" xr:uid="{900C941F-B830-430F-9CB3-7C27B9CD4AE9}"/>
    <cellStyle name="Normal 30 18 2 2 3 2 2" xfId="32289" xr:uid="{51FFA192-1380-48F2-BB92-9814D6D73C2E}"/>
    <cellStyle name="Normal 30 18 2 2 3 3" xfId="27120" xr:uid="{19FE3BEF-9C9C-44FA-9EDB-E7B27DB63DA6}"/>
    <cellStyle name="Normal 30 18 2 2 4" xfId="21938" xr:uid="{3F98F3A2-DFAF-4CE4-BAFF-E0DF1E9E95CB}"/>
    <cellStyle name="Normal 30 18 2 2 4 2" xfId="32287" xr:uid="{C6735CA1-3876-4F09-BB33-2CC4FC9C5DB7}"/>
    <cellStyle name="Normal 30 18 2 2 5" xfId="27118" xr:uid="{DDA8BEC9-1560-47BB-9650-1891151783AF}"/>
    <cellStyle name="Normal 30 18 2 3" xfId="4254" xr:uid="{2DB991ED-A5A3-4A14-BC44-354F60ED4073}"/>
    <cellStyle name="Normal 30 18 2 3 2" xfId="21941" xr:uid="{C095C415-C149-4011-9E13-2624FC3FBC3F}"/>
    <cellStyle name="Normal 30 18 2 3 2 2" xfId="32290" xr:uid="{36BE1823-A5C4-46EC-B357-60191198A71B}"/>
    <cellStyle name="Normal 30 18 2 3 3" xfId="27121" xr:uid="{3EA6E948-E7A7-40D5-BF18-7015B056EBF6}"/>
    <cellStyle name="Normal 30 18 2 4" xfId="4255" xr:uid="{4E850971-0933-4B27-A6AA-38B4DE89C415}"/>
    <cellStyle name="Normal 30 18 2 4 2" xfId="21942" xr:uid="{D21D4AF8-53B6-46A7-87AA-D000F71D89E3}"/>
    <cellStyle name="Normal 30 18 2 4 2 2" xfId="32291" xr:uid="{94F63F1E-FDC2-465F-9B7D-5F6B09A4C18E}"/>
    <cellStyle name="Normal 30 18 2 4 3" xfId="27122" xr:uid="{9A67F822-D0A4-4ADA-A77C-4B34A6FB5E1D}"/>
    <cellStyle name="Normal 30 18 2 5" xfId="21937" xr:uid="{C397B646-4A88-42C3-A07B-FDDA2F410898}"/>
    <cellStyle name="Normal 30 18 2 5 2" xfId="32286" xr:uid="{9649724E-C4AC-4CC1-891D-C0B70F06F106}"/>
    <cellStyle name="Normal 30 18 2 6" xfId="27117" xr:uid="{005CEE60-852A-4488-A050-F42723664A47}"/>
    <cellStyle name="Normal 30 18 3" xfId="4256" xr:uid="{103AF517-27C2-4539-8F72-8D130C2FD47D}"/>
    <cellStyle name="Normal 30 18 3 2" xfId="4257" xr:uid="{4005218C-5553-429A-AF25-2F5E2C3D432E}"/>
    <cellStyle name="Normal 30 18 3 2 2" xfId="21944" xr:uid="{4855B703-1555-4299-B4C8-7B43A6F57A33}"/>
    <cellStyle name="Normal 30 18 3 2 2 2" xfId="32293" xr:uid="{31E69623-78E3-4E7B-9E09-38F45537C786}"/>
    <cellStyle name="Normal 30 18 3 2 3" xfId="27124" xr:uid="{A8B91AE9-97B5-4844-92A1-2DAEF64C54E9}"/>
    <cellStyle name="Normal 30 18 3 3" xfId="4258" xr:uid="{76D67FD4-F966-4F9A-9731-5E4787A05057}"/>
    <cellStyle name="Normal 30 18 3 3 2" xfId="21945" xr:uid="{4F500E3E-BB66-4EA0-BD00-52478F6CEB59}"/>
    <cellStyle name="Normal 30 18 3 3 2 2" xfId="32294" xr:uid="{3518024D-01B8-4791-B625-DEB1FF27E0A4}"/>
    <cellStyle name="Normal 30 18 3 3 3" xfId="27125" xr:uid="{56C919EF-D2A1-4034-9E79-D5FCD96D0A76}"/>
    <cellStyle name="Normal 30 18 3 4" xfId="21943" xr:uid="{11187180-7FF4-4CD1-BC74-8DB10484B81C}"/>
    <cellStyle name="Normal 30 18 3 4 2" xfId="32292" xr:uid="{F4BD1C5C-61D8-4C52-A48A-AAECBDFE1322}"/>
    <cellStyle name="Normal 30 18 3 5" xfId="27123" xr:uid="{1D9D9A62-89A4-453C-9C8F-F5D9382209B2}"/>
    <cellStyle name="Normal 30 18 4" xfId="4259" xr:uid="{647F7057-7A93-433B-8713-97E9EC706904}"/>
    <cellStyle name="Normal 30 18 4 2" xfId="21946" xr:uid="{A4DA9938-0041-4386-82C1-5D5BA97951B5}"/>
    <cellStyle name="Normal 30 18 4 2 2" xfId="32295" xr:uid="{574A2DBA-4E33-45A8-9BBD-561296732E51}"/>
    <cellStyle name="Normal 30 18 4 3" xfId="27126" xr:uid="{8789A7D1-27B0-45F2-A9DC-8453E1118C04}"/>
    <cellStyle name="Normal 30 18 5" xfId="4260" xr:uid="{41209D02-D951-42CC-92CB-96EA248ED68E}"/>
    <cellStyle name="Normal 30 18 5 2" xfId="21947" xr:uid="{71C850D1-2A56-465F-A742-95CAD5195F92}"/>
    <cellStyle name="Normal 30 18 5 2 2" xfId="32296" xr:uid="{6367F30A-840F-4642-B47A-8884CD204BD1}"/>
    <cellStyle name="Normal 30 18 5 3" xfId="27127" xr:uid="{997A1105-F0E3-4E03-BB52-1C848B89724D}"/>
    <cellStyle name="Normal 30 18 6" xfId="21936" xr:uid="{87CC7C8F-4454-4FF5-B207-B8A9153DCEFC}"/>
    <cellStyle name="Normal 30 18 6 2" xfId="32285" xr:uid="{8C6D48F1-3F9E-4A9B-951D-63EE99778036}"/>
    <cellStyle name="Normal 30 18 7" xfId="27116" xr:uid="{D422272C-F08A-43D5-BA7E-AF78ABC6CE87}"/>
    <cellStyle name="Normal 30 19" xfId="4261" xr:uid="{DA10B85C-589B-4D28-87B7-41B302C843B2}"/>
    <cellStyle name="Normal 30 19 2" xfId="4262" xr:uid="{ECFEB361-591C-4E90-8B2C-28AFC8B98E81}"/>
    <cellStyle name="Normal 30 19 2 2" xfId="4263" xr:uid="{1061D3EB-12D7-4CCE-8AE4-5BBC03EBF74C}"/>
    <cellStyle name="Normal 30 19 2 2 2" xfId="4264" xr:uid="{E51E29C0-945F-4150-B505-40CEF58DB5E7}"/>
    <cellStyle name="Normal 30 19 2 2 2 2" xfId="21951" xr:uid="{7EEC2290-2AD2-4A1A-A1BB-8D311CBCAC24}"/>
    <cellStyle name="Normal 30 19 2 2 2 2 2" xfId="32300" xr:uid="{33F7A3E5-1606-4FA8-8E41-923FC3432E06}"/>
    <cellStyle name="Normal 30 19 2 2 2 3" xfId="27131" xr:uid="{4990872B-12DC-4246-A2C8-DA0A429F4DAE}"/>
    <cellStyle name="Normal 30 19 2 2 3" xfId="4265" xr:uid="{89244853-8DF9-4B5D-81BD-D87D137B19A6}"/>
    <cellStyle name="Normal 30 19 2 2 3 2" xfId="21952" xr:uid="{45E6BBCF-115C-4F3B-825B-FB7A467AA9E1}"/>
    <cellStyle name="Normal 30 19 2 2 3 2 2" xfId="32301" xr:uid="{5E76ED14-5D8E-4EC3-A9B7-2D91909D2A16}"/>
    <cellStyle name="Normal 30 19 2 2 3 3" xfId="27132" xr:uid="{0D1956AB-2310-4AC1-9A80-2E3AC4EA9F75}"/>
    <cellStyle name="Normal 30 19 2 2 4" xfId="21950" xr:uid="{FADAF615-4F24-42E1-8688-A24AF0E32424}"/>
    <cellStyle name="Normal 30 19 2 2 4 2" xfId="32299" xr:uid="{B49D8F3B-17A6-48BD-B113-6DA8BD56C6ED}"/>
    <cellStyle name="Normal 30 19 2 2 5" xfId="27130" xr:uid="{5E3BB6C4-F090-4D73-913B-422C10622DA5}"/>
    <cellStyle name="Normal 30 19 2 3" xfId="4266" xr:uid="{927605C0-5D2E-4ADF-92BC-189606BBA940}"/>
    <cellStyle name="Normal 30 19 2 3 2" xfId="21953" xr:uid="{ABCB5B8F-AFB5-446D-B165-68202E2D49FA}"/>
    <cellStyle name="Normal 30 19 2 3 2 2" xfId="32302" xr:uid="{F7D3486A-DFCA-4199-8D95-3BFE03840284}"/>
    <cellStyle name="Normal 30 19 2 3 3" xfId="27133" xr:uid="{BA1BDD33-3F7E-411F-8A9E-17F2372E57FE}"/>
    <cellStyle name="Normal 30 19 2 4" xfId="4267" xr:uid="{B8857B33-B297-45F2-B7FC-8B27097C7E78}"/>
    <cellStyle name="Normal 30 19 2 4 2" xfId="21954" xr:uid="{F496859A-73EF-4C27-8E56-0777A1B000EA}"/>
    <cellStyle name="Normal 30 19 2 4 2 2" xfId="32303" xr:uid="{337CE96D-393E-464A-8884-C49128BBF50B}"/>
    <cellStyle name="Normal 30 19 2 4 3" xfId="27134" xr:uid="{BA56BC8E-A748-4D73-AC46-FF264880A496}"/>
    <cellStyle name="Normal 30 19 2 5" xfId="21949" xr:uid="{E54E6B2B-8B77-4B1D-9B1F-8B8D213B8ECB}"/>
    <cellStyle name="Normal 30 19 2 5 2" xfId="32298" xr:uid="{1B4DBCFC-49F6-484F-B9BB-7565C4907604}"/>
    <cellStyle name="Normal 30 19 2 6" xfId="27129" xr:uid="{908C0185-2EA6-4B36-AE42-1ACEAC455D24}"/>
    <cellStyle name="Normal 30 19 3" xfId="4268" xr:uid="{076097CA-755C-4D1F-A8F0-BC718DD03F14}"/>
    <cellStyle name="Normal 30 19 3 2" xfId="4269" xr:uid="{50605460-479E-464A-8233-6C4081BB19DC}"/>
    <cellStyle name="Normal 30 19 3 2 2" xfId="21956" xr:uid="{E288B1F6-7150-4B70-9587-4B519B0070AC}"/>
    <cellStyle name="Normal 30 19 3 2 2 2" xfId="32305" xr:uid="{8D5BA358-60CF-4947-857F-AD6857B1B501}"/>
    <cellStyle name="Normal 30 19 3 2 3" xfId="27136" xr:uid="{1FA4CC20-6AC6-4C8D-ACA1-0CD20C4B8094}"/>
    <cellStyle name="Normal 30 19 3 3" xfId="4270" xr:uid="{9FA2B733-B913-4AFF-9163-B996020555F5}"/>
    <cellStyle name="Normal 30 19 3 3 2" xfId="21957" xr:uid="{BDAFCBFF-7645-4C0E-BD01-E636E0A94F38}"/>
    <cellStyle name="Normal 30 19 3 3 2 2" xfId="32306" xr:uid="{FA8089C8-5BB5-4180-80A9-B0989F70E4D4}"/>
    <cellStyle name="Normal 30 19 3 3 3" xfId="27137" xr:uid="{5FB081C1-E152-471A-A233-E41A52BF3306}"/>
    <cellStyle name="Normal 30 19 3 4" xfId="21955" xr:uid="{B949F4FE-CE6B-4157-8D86-6EE47414A3A3}"/>
    <cellStyle name="Normal 30 19 3 4 2" xfId="32304" xr:uid="{4E963730-4C13-495E-84E7-05DFDBA7FB39}"/>
    <cellStyle name="Normal 30 19 3 5" xfId="27135" xr:uid="{F711C1E0-C7F9-45D6-96E2-68B98AD083D1}"/>
    <cellStyle name="Normal 30 19 4" xfId="4271" xr:uid="{AC53EC3A-2494-4FBA-883C-212DBEC254A5}"/>
    <cellStyle name="Normal 30 19 4 2" xfId="21958" xr:uid="{93046CF8-3FD4-4174-A245-2E04E4A2F1F1}"/>
    <cellStyle name="Normal 30 19 4 2 2" xfId="32307" xr:uid="{951BBB2A-9111-42BC-BB2C-6EAA363DF457}"/>
    <cellStyle name="Normal 30 19 4 3" xfId="27138" xr:uid="{BCBD4F23-3944-4E63-A8DD-5CB4D31AD70B}"/>
    <cellStyle name="Normal 30 19 5" xfId="4272" xr:uid="{1FADAE52-30E3-4EE2-B7E2-73EE2766FC70}"/>
    <cellStyle name="Normal 30 19 5 2" xfId="21959" xr:uid="{EC8097E0-A300-4B10-8081-FBDCD1A2DC50}"/>
    <cellStyle name="Normal 30 19 5 2 2" xfId="32308" xr:uid="{883F28A7-E4DF-4DA0-AEC1-3BA57DECA130}"/>
    <cellStyle name="Normal 30 19 5 3" xfId="27139" xr:uid="{7DCEDD1B-0158-48CE-9175-3FDA3F14FE73}"/>
    <cellStyle name="Normal 30 19 6" xfId="21948" xr:uid="{D8A96751-C58E-4981-800A-B9D14ABFF259}"/>
    <cellStyle name="Normal 30 19 6 2" xfId="32297" xr:uid="{20ED8BAF-BDEA-4B09-8EED-E9B5A8738C5D}"/>
    <cellStyle name="Normal 30 19 7" xfId="27128" xr:uid="{9BCB17B1-AF89-4E75-BE5B-22F3AFA390F7}"/>
    <cellStyle name="Normal 30 2" xfId="4273" xr:uid="{824354DD-E31C-4AE2-9E52-1117E1E8DFCE}"/>
    <cellStyle name="Normal 30 2 10" xfId="4274" xr:uid="{84382A27-B3B3-490A-8AF2-63E836F1E8E1}"/>
    <cellStyle name="Normal 30 2 10 2" xfId="4275" xr:uid="{D5974EAC-AA83-4929-ABD4-9D96E0CA1F8B}"/>
    <cellStyle name="Normal 30 2 10 2 2" xfId="4276" xr:uid="{A4A6C3C3-504B-48E6-B21B-D9A8C49ECB65}"/>
    <cellStyle name="Normal 30 2 10 2 2 2" xfId="4277" xr:uid="{011944A1-B7E9-41C0-8AF7-815E58FE7C83}"/>
    <cellStyle name="Normal 30 2 10 2 2 2 2" xfId="21964" xr:uid="{02D9FB0B-E0EE-43B0-8FC0-04399E531BB4}"/>
    <cellStyle name="Normal 30 2 10 2 2 2 2 2" xfId="32313" xr:uid="{6F239F8B-1B35-45DA-90A5-75A478275A7A}"/>
    <cellStyle name="Normal 30 2 10 2 2 2 3" xfId="27144" xr:uid="{D3FA71D4-B9B4-45AA-9A52-98A7B4DB8A5F}"/>
    <cellStyle name="Normal 30 2 10 2 2 3" xfId="4278" xr:uid="{DCC58BCD-984B-4497-BA79-6B2A5A1081EF}"/>
    <cellStyle name="Normal 30 2 10 2 2 3 2" xfId="21965" xr:uid="{FFC4650D-AFDD-4B67-8EAF-E58F0DAAE8E3}"/>
    <cellStyle name="Normal 30 2 10 2 2 3 2 2" xfId="32314" xr:uid="{BF0F5062-ECB8-4F93-BB04-DA0CD9274633}"/>
    <cellStyle name="Normal 30 2 10 2 2 3 3" xfId="27145" xr:uid="{42250423-EC97-4373-BBB8-AB237EFBEE71}"/>
    <cellStyle name="Normal 30 2 10 2 2 4" xfId="21963" xr:uid="{23209F97-ACAA-49A5-B55E-4F6BEFCA45CD}"/>
    <cellStyle name="Normal 30 2 10 2 2 4 2" xfId="32312" xr:uid="{86B778D6-95D7-417C-94BE-ACB2FB7B0DB2}"/>
    <cellStyle name="Normal 30 2 10 2 2 5" xfId="27143" xr:uid="{40D89BA1-86E9-4365-80BE-B2F0B812C09E}"/>
    <cellStyle name="Normal 30 2 10 2 3" xfId="4279" xr:uid="{C1E7EF3F-E02C-4D2D-BBF5-307A32307CF5}"/>
    <cellStyle name="Normal 30 2 10 2 3 2" xfId="21966" xr:uid="{9B840B47-2EDA-434D-8F86-33C1A017C83E}"/>
    <cellStyle name="Normal 30 2 10 2 3 2 2" xfId="32315" xr:uid="{BC794FBB-904C-4844-B1D5-366351BCAC66}"/>
    <cellStyle name="Normal 30 2 10 2 3 3" xfId="27146" xr:uid="{1127B773-7BA4-4914-A09C-4A8F4843995D}"/>
    <cellStyle name="Normal 30 2 10 2 4" xfId="4280" xr:uid="{85AFC944-5926-429E-9262-3F63A050A2DC}"/>
    <cellStyle name="Normal 30 2 10 2 4 2" xfId="21967" xr:uid="{B863FB8E-7747-48D5-8678-1B72983852B7}"/>
    <cellStyle name="Normal 30 2 10 2 4 2 2" xfId="32316" xr:uid="{621CEDF6-1EE1-4615-9AAA-2C1A0D36689D}"/>
    <cellStyle name="Normal 30 2 10 2 4 3" xfId="27147" xr:uid="{400CF307-1815-4A39-A073-6DF60BD4A6DA}"/>
    <cellStyle name="Normal 30 2 10 2 5" xfId="21962" xr:uid="{BDBD7ABC-08F9-4F4E-9876-81C1ECEF83BA}"/>
    <cellStyle name="Normal 30 2 10 2 5 2" xfId="32311" xr:uid="{71163F00-0F41-42EE-B08D-78B9DE60B97A}"/>
    <cellStyle name="Normal 30 2 10 2 6" xfId="27142" xr:uid="{E086A8D8-EE32-44DA-AEA4-D7E8E7C71D5C}"/>
    <cellStyle name="Normal 30 2 10 3" xfId="4281" xr:uid="{830EBE52-B32B-48AA-8E71-EA6D52E799F5}"/>
    <cellStyle name="Normal 30 2 10 3 2" xfId="4282" xr:uid="{9F7B4706-6569-4A68-B605-E1FE466B5259}"/>
    <cellStyle name="Normal 30 2 10 3 2 2" xfId="21969" xr:uid="{480C10B6-FACF-4C1C-9E52-17FB365F3C2D}"/>
    <cellStyle name="Normal 30 2 10 3 2 2 2" xfId="32318" xr:uid="{01D9C54E-3F3A-4961-81E7-FC53591B256C}"/>
    <cellStyle name="Normal 30 2 10 3 2 3" xfId="27149" xr:uid="{5E068A58-CCD9-4265-A3DD-BBC83FA5B9BD}"/>
    <cellStyle name="Normal 30 2 10 3 3" xfId="4283" xr:uid="{3DECC1B9-95CA-4BAA-A636-6EDDCF8F3874}"/>
    <cellStyle name="Normal 30 2 10 3 3 2" xfId="21970" xr:uid="{35BE00E6-DB70-4F6F-AAF3-497FAE5E3BE6}"/>
    <cellStyle name="Normal 30 2 10 3 3 2 2" xfId="32319" xr:uid="{77F6B0E1-13B0-41E7-9C70-670624C34430}"/>
    <cellStyle name="Normal 30 2 10 3 3 3" xfId="27150" xr:uid="{46CB10A5-3008-4395-8348-5990A91BCAAF}"/>
    <cellStyle name="Normal 30 2 10 3 4" xfId="21968" xr:uid="{DC071B4E-2B41-4B3B-B4DA-3D8F22C57732}"/>
    <cellStyle name="Normal 30 2 10 3 4 2" xfId="32317" xr:uid="{5BA693A6-4F2A-4E1A-9772-285AC984F9D6}"/>
    <cellStyle name="Normal 30 2 10 3 5" xfId="27148" xr:uid="{426243EF-F75B-43CE-8E90-640C5C6210D9}"/>
    <cellStyle name="Normal 30 2 10 4" xfId="4284" xr:uid="{21D1DACA-2E5D-4FB5-A6A2-7E563104D444}"/>
    <cellStyle name="Normal 30 2 10 4 2" xfId="21971" xr:uid="{870F679D-399B-4096-9384-9F659C3AF671}"/>
    <cellStyle name="Normal 30 2 10 4 2 2" xfId="32320" xr:uid="{55AD37A3-FAF3-419A-AB43-0F40C089709D}"/>
    <cellStyle name="Normal 30 2 10 4 3" xfId="27151" xr:uid="{EA1450CD-7423-4112-B340-6B339BC7B93C}"/>
    <cellStyle name="Normal 30 2 10 5" xfId="4285" xr:uid="{F6E796CA-D381-40CD-ABEA-138C8B48851A}"/>
    <cellStyle name="Normal 30 2 10 5 2" xfId="21972" xr:uid="{284D0AC4-5A74-4894-B990-66CBCEED3F82}"/>
    <cellStyle name="Normal 30 2 10 5 2 2" xfId="32321" xr:uid="{A6115FE6-6136-4D32-A32F-F84E7CAEA41E}"/>
    <cellStyle name="Normal 30 2 10 5 3" xfId="27152" xr:uid="{DA4F650B-FD81-4369-8AAD-A5252B9917B1}"/>
    <cellStyle name="Normal 30 2 10 6" xfId="21961" xr:uid="{ABC7D272-9A5C-4B58-8BE8-0C6ED7BCAD78}"/>
    <cellStyle name="Normal 30 2 10 6 2" xfId="32310" xr:uid="{941AE79E-CAC8-4C52-974B-EA7B89019E55}"/>
    <cellStyle name="Normal 30 2 10 7" xfId="27141" xr:uid="{D5A13F99-ED85-4877-B599-9E99F9B3EE9B}"/>
    <cellStyle name="Normal 30 2 11" xfId="4286" xr:uid="{C7C21050-AFD7-4787-99B2-6D98EE008444}"/>
    <cellStyle name="Normal 30 2 11 2" xfId="4287" xr:uid="{DAE2E1ED-FAC9-40E2-8C6F-4F42C1EE89D3}"/>
    <cellStyle name="Normal 30 2 11 2 2" xfId="4288" xr:uid="{CD605EB1-B51F-4E3C-B650-1BF7C3266E26}"/>
    <cellStyle name="Normal 30 2 11 2 2 2" xfId="4289" xr:uid="{01BBBCAD-077A-48DC-AA6A-9DF903020688}"/>
    <cellStyle name="Normal 30 2 11 2 2 2 2" xfId="21976" xr:uid="{3A251B91-7AB0-4129-AEBD-254F052BA5D8}"/>
    <cellStyle name="Normal 30 2 11 2 2 2 2 2" xfId="32325" xr:uid="{7AA8FCD0-2CBF-4BD8-B3BD-2DAA0C19171B}"/>
    <cellStyle name="Normal 30 2 11 2 2 2 3" xfId="27156" xr:uid="{786A5085-116D-40FA-83D6-966EAB64CFC7}"/>
    <cellStyle name="Normal 30 2 11 2 2 3" xfId="4290" xr:uid="{32B64FF2-09BE-4872-893D-EDEB8C0CA76F}"/>
    <cellStyle name="Normal 30 2 11 2 2 3 2" xfId="21977" xr:uid="{087A981B-CCB6-49FA-9383-63976980E723}"/>
    <cellStyle name="Normal 30 2 11 2 2 3 2 2" xfId="32326" xr:uid="{36A014DC-4850-4656-A0DC-935EE2A2BB39}"/>
    <cellStyle name="Normal 30 2 11 2 2 3 3" xfId="27157" xr:uid="{214A5D2B-ED86-4017-8B12-3B72207D2922}"/>
    <cellStyle name="Normal 30 2 11 2 2 4" xfId="21975" xr:uid="{66EFF0F7-632F-479F-9C7B-08EC282F63FA}"/>
    <cellStyle name="Normal 30 2 11 2 2 4 2" xfId="32324" xr:uid="{42F5AD65-3321-4568-88E4-BD4F52E4D21D}"/>
    <cellStyle name="Normal 30 2 11 2 2 5" xfId="27155" xr:uid="{BFB8AAE5-4E9A-4312-980D-FBDC5FDB7D34}"/>
    <cellStyle name="Normal 30 2 11 2 3" xfId="4291" xr:uid="{552299A4-E885-4193-9C59-52644000BE7B}"/>
    <cellStyle name="Normal 30 2 11 2 3 2" xfId="21978" xr:uid="{74D1F72C-968B-4028-A7D9-37AB3FE78F12}"/>
    <cellStyle name="Normal 30 2 11 2 3 2 2" xfId="32327" xr:uid="{C3FD017E-4089-4CAA-AE34-977820C8FF2C}"/>
    <cellStyle name="Normal 30 2 11 2 3 3" xfId="27158" xr:uid="{73EFD591-F314-4773-9070-451BBD5EE363}"/>
    <cellStyle name="Normal 30 2 11 2 4" xfId="4292" xr:uid="{9E08387C-5778-48C9-A116-907BC2EEE5E4}"/>
    <cellStyle name="Normal 30 2 11 2 4 2" xfId="21979" xr:uid="{C7EBCB8E-6A8E-4FCA-A03B-F6A00A9A480C}"/>
    <cellStyle name="Normal 30 2 11 2 4 2 2" xfId="32328" xr:uid="{B04CF364-760B-4DA9-8991-0A90D3F8B2A1}"/>
    <cellStyle name="Normal 30 2 11 2 4 3" xfId="27159" xr:uid="{BCF81F22-DE9E-480E-9962-C0359057C336}"/>
    <cellStyle name="Normal 30 2 11 2 5" xfId="21974" xr:uid="{47AB2A4E-6102-4D26-9322-64DA62502DA6}"/>
    <cellStyle name="Normal 30 2 11 2 5 2" xfId="32323" xr:uid="{04425DA8-2D46-46D8-A1EE-0F6DF81127E8}"/>
    <cellStyle name="Normal 30 2 11 2 6" xfId="27154" xr:uid="{688CBF1E-D985-44C0-B37B-AD7ACD3D9A9F}"/>
    <cellStyle name="Normal 30 2 11 3" xfId="4293" xr:uid="{44143F93-7486-4368-BD13-C5EA54057A8E}"/>
    <cellStyle name="Normal 30 2 11 3 2" xfId="4294" xr:uid="{C58FBAAA-8FF3-4FC2-9067-C670BD1060CD}"/>
    <cellStyle name="Normal 30 2 11 3 2 2" xfId="21981" xr:uid="{56BEBD94-8713-4ADA-A1B2-EDFF48008EF7}"/>
    <cellStyle name="Normal 30 2 11 3 2 2 2" xfId="32330" xr:uid="{0F553DFD-0BFF-4098-B8D7-B88286F9988F}"/>
    <cellStyle name="Normal 30 2 11 3 2 3" xfId="27161" xr:uid="{C0149CA1-3F1E-415B-B262-C1FB3A6ACAC8}"/>
    <cellStyle name="Normal 30 2 11 3 3" xfId="4295" xr:uid="{DBA68B65-062C-4A87-BE5A-C05C80108D6B}"/>
    <cellStyle name="Normal 30 2 11 3 3 2" xfId="21982" xr:uid="{2244DDB2-F6DE-44B4-A930-1F4F045BE66A}"/>
    <cellStyle name="Normal 30 2 11 3 3 2 2" xfId="32331" xr:uid="{CC86BBC6-8F9A-4552-8CA7-945B29082B3C}"/>
    <cellStyle name="Normal 30 2 11 3 3 3" xfId="27162" xr:uid="{4F207EE1-E164-4768-8D90-61CEF8E65F0D}"/>
    <cellStyle name="Normal 30 2 11 3 4" xfId="21980" xr:uid="{AC98FEE1-985A-4B99-95EE-5A4A0202D3FC}"/>
    <cellStyle name="Normal 30 2 11 3 4 2" xfId="32329" xr:uid="{299DF16B-DB48-496E-9143-F16B484824BD}"/>
    <cellStyle name="Normal 30 2 11 3 5" xfId="27160" xr:uid="{47B33835-B153-41E7-BF83-3CC086BA5223}"/>
    <cellStyle name="Normal 30 2 11 4" xfId="4296" xr:uid="{9A81A6A1-934B-4CAB-9820-58F619A313BA}"/>
    <cellStyle name="Normal 30 2 11 4 2" xfId="21983" xr:uid="{CAFAB6B9-C3A0-40A4-B34D-E0ECCCF49026}"/>
    <cellStyle name="Normal 30 2 11 4 2 2" xfId="32332" xr:uid="{01A6FF1D-55CF-456A-BB22-18F25EA3EE02}"/>
    <cellStyle name="Normal 30 2 11 4 3" xfId="27163" xr:uid="{F86D0F80-8882-4C7E-8C85-230F256EB9E3}"/>
    <cellStyle name="Normal 30 2 11 5" xfId="4297" xr:uid="{3FB46B78-8481-45F8-B869-ECE17E5B118E}"/>
    <cellStyle name="Normal 30 2 11 5 2" xfId="21984" xr:uid="{D787B104-EF24-4ECA-A918-0E99A924CD20}"/>
    <cellStyle name="Normal 30 2 11 5 2 2" xfId="32333" xr:uid="{15E1F9EE-8645-4E25-B6B7-1C9FE7918F95}"/>
    <cellStyle name="Normal 30 2 11 5 3" xfId="27164" xr:uid="{3331B2FB-7FB6-474C-9735-3081D39DD296}"/>
    <cellStyle name="Normal 30 2 11 6" xfId="21973" xr:uid="{D5556003-9AC9-44C5-87B4-A40556B5BFBE}"/>
    <cellStyle name="Normal 30 2 11 6 2" xfId="32322" xr:uid="{BE8D230D-92D5-45F4-B694-75834C61894C}"/>
    <cellStyle name="Normal 30 2 11 7" xfId="27153" xr:uid="{26FEE37F-3A5C-47BF-AB01-740F79B46AF6}"/>
    <cellStyle name="Normal 30 2 12" xfId="4298" xr:uid="{0A242A04-87B8-42DB-8C93-CB5D6CCD1FC2}"/>
    <cellStyle name="Normal 30 2 12 2" xfId="4299" xr:uid="{98FFC032-269D-47EA-9868-EFAFD94CFD0D}"/>
    <cellStyle name="Normal 30 2 12 2 2" xfId="4300" xr:uid="{F345A83B-61D1-453E-957E-C0F836A8B41E}"/>
    <cellStyle name="Normal 30 2 12 2 2 2" xfId="4301" xr:uid="{9A170E71-EEB3-48B9-B92D-E46978C77FDC}"/>
    <cellStyle name="Normal 30 2 12 2 2 2 2" xfId="21988" xr:uid="{985CB46A-D1C4-49DC-BE30-4C880880C43F}"/>
    <cellStyle name="Normal 30 2 12 2 2 2 2 2" xfId="32337" xr:uid="{9F138C1C-C47B-4859-AB37-8C6A77E5CB3C}"/>
    <cellStyle name="Normal 30 2 12 2 2 2 3" xfId="27168" xr:uid="{D1CE53AA-5139-4E06-83D4-8BA4437CDA6C}"/>
    <cellStyle name="Normal 30 2 12 2 2 3" xfId="4302" xr:uid="{AB6B5133-F0ED-43B3-B28B-02A4416C73D6}"/>
    <cellStyle name="Normal 30 2 12 2 2 3 2" xfId="21989" xr:uid="{A8AF6A4B-3F03-45DF-A8C3-7B60DAE2B0C8}"/>
    <cellStyle name="Normal 30 2 12 2 2 3 2 2" xfId="32338" xr:uid="{F4CB07B9-DF6F-4B2C-88B2-7807A5BB6D25}"/>
    <cellStyle name="Normal 30 2 12 2 2 3 3" xfId="27169" xr:uid="{E011623C-1FB0-4FB2-BBA6-2F442E2DEBD2}"/>
    <cellStyle name="Normal 30 2 12 2 2 4" xfId="21987" xr:uid="{895D9043-CC6A-47E1-9C13-C6D63494E5CE}"/>
    <cellStyle name="Normal 30 2 12 2 2 4 2" xfId="32336" xr:uid="{7DC8127D-3FB7-4A72-9603-BD558CB41850}"/>
    <cellStyle name="Normal 30 2 12 2 2 5" xfId="27167" xr:uid="{0A03177B-4C8C-4CE5-AC6E-3C8744230252}"/>
    <cellStyle name="Normal 30 2 12 2 3" xfId="4303" xr:uid="{BD8B714F-921F-4E23-8E74-39F826ABE42D}"/>
    <cellStyle name="Normal 30 2 12 2 3 2" xfId="21990" xr:uid="{75227513-101A-4BCB-9C15-34F9B9F5E833}"/>
    <cellStyle name="Normal 30 2 12 2 3 2 2" xfId="32339" xr:uid="{E2D379C2-75D1-4032-B3C3-91B6CD9EEA2D}"/>
    <cellStyle name="Normal 30 2 12 2 3 3" xfId="27170" xr:uid="{F807DAC8-A301-4B5B-B32B-CD3EC764A508}"/>
    <cellStyle name="Normal 30 2 12 2 4" xfId="4304" xr:uid="{9BA64A28-B3D2-4725-850B-6EC6350BFAAF}"/>
    <cellStyle name="Normal 30 2 12 2 4 2" xfId="21991" xr:uid="{EFCBF696-BDED-4B15-8CAA-31EEA36803BE}"/>
    <cellStyle name="Normal 30 2 12 2 4 2 2" xfId="32340" xr:uid="{160BC515-0389-4CD9-9CF7-13B9605D4EA1}"/>
    <cellStyle name="Normal 30 2 12 2 4 3" xfId="27171" xr:uid="{348F5483-AAB5-4EB4-9162-B1ED9C9CD94E}"/>
    <cellStyle name="Normal 30 2 12 2 5" xfId="21986" xr:uid="{ED13EEF4-C022-4060-84E7-51C90F8B1DAA}"/>
    <cellStyle name="Normal 30 2 12 2 5 2" xfId="32335" xr:uid="{8CB02228-AD3D-4157-A4F6-96FA2066145D}"/>
    <cellStyle name="Normal 30 2 12 2 6" xfId="27166" xr:uid="{C4105796-85F3-48AE-ACF9-AE2D57559BF8}"/>
    <cellStyle name="Normal 30 2 12 3" xfId="4305" xr:uid="{81999FBC-E4A0-4592-84FD-2150635027DC}"/>
    <cellStyle name="Normal 30 2 12 3 2" xfId="4306" xr:uid="{3F6F8727-426D-4920-9539-73013C56B1DB}"/>
    <cellStyle name="Normal 30 2 12 3 2 2" xfId="21993" xr:uid="{5DD1B028-F532-47D4-A20B-6B3019DE0F67}"/>
    <cellStyle name="Normal 30 2 12 3 2 2 2" xfId="32342" xr:uid="{045CDA36-C103-4023-A62F-5A69998C7E0C}"/>
    <cellStyle name="Normal 30 2 12 3 2 3" xfId="27173" xr:uid="{94811C1E-8430-4624-BDBC-043F2027823A}"/>
    <cellStyle name="Normal 30 2 12 3 3" xfId="4307" xr:uid="{A77056D1-3CF1-4505-B325-EC21123F7F2F}"/>
    <cellStyle name="Normal 30 2 12 3 3 2" xfId="21994" xr:uid="{7748EE00-665C-4510-998F-9A9C1A004C8D}"/>
    <cellStyle name="Normal 30 2 12 3 3 2 2" xfId="32343" xr:uid="{0D30EC51-A06B-400F-958A-0C45D19FDDC5}"/>
    <cellStyle name="Normal 30 2 12 3 3 3" xfId="27174" xr:uid="{FDE15C09-F35D-4743-B342-7B6A67E6B42A}"/>
    <cellStyle name="Normal 30 2 12 3 4" xfId="21992" xr:uid="{83D37AF3-C997-4652-8BBF-4869945FF7BB}"/>
    <cellStyle name="Normal 30 2 12 3 4 2" xfId="32341" xr:uid="{ACF89968-2AE1-4DAA-A8F2-E41E4E217AB9}"/>
    <cellStyle name="Normal 30 2 12 3 5" xfId="27172" xr:uid="{A619044F-0968-48E6-9CA2-0C5555737639}"/>
    <cellStyle name="Normal 30 2 12 4" xfId="4308" xr:uid="{66F02214-AE25-4721-B987-C72E7051C676}"/>
    <cellStyle name="Normal 30 2 12 4 2" xfId="21995" xr:uid="{C024C37C-43A7-44DA-ACB2-3501FF51A4B7}"/>
    <cellStyle name="Normal 30 2 12 4 2 2" xfId="32344" xr:uid="{CA56281F-BE10-4BE7-A92B-B600BEE0B452}"/>
    <cellStyle name="Normal 30 2 12 4 3" xfId="27175" xr:uid="{9AFA872B-E63A-42A4-AC91-E32EDD481D6F}"/>
    <cellStyle name="Normal 30 2 12 5" xfId="4309" xr:uid="{391B0D86-9DBA-4680-AEB3-C8521DDA023B}"/>
    <cellStyle name="Normal 30 2 12 5 2" xfId="21996" xr:uid="{E1C86259-95CD-4985-A7CF-7D38FEA9FAF2}"/>
    <cellStyle name="Normal 30 2 12 5 2 2" xfId="32345" xr:uid="{469C3EDC-806B-4AF8-BC1B-CD12ECA97DC5}"/>
    <cellStyle name="Normal 30 2 12 5 3" xfId="27176" xr:uid="{559040D6-5498-4EE4-BD7F-851653DD3023}"/>
    <cellStyle name="Normal 30 2 12 6" xfId="21985" xr:uid="{D3F1B724-AE4B-4E9C-BB47-8729B052A56C}"/>
    <cellStyle name="Normal 30 2 12 6 2" xfId="32334" xr:uid="{562EF3EB-01CF-48F2-A928-116E71674C93}"/>
    <cellStyle name="Normal 30 2 12 7" xfId="27165" xr:uid="{2338E2A5-8611-4CCC-81C8-8BF784B9A3A8}"/>
    <cellStyle name="Normal 30 2 13" xfId="4310" xr:uid="{25B1076C-4C83-4B60-A80D-FB50A575B6E6}"/>
    <cellStyle name="Normal 30 2 13 2" xfId="4311" xr:uid="{FE8F1C0A-5376-4780-8A24-682A20FED3CA}"/>
    <cellStyle name="Normal 30 2 13 2 2" xfId="4312" xr:uid="{7D4BFF5D-F63B-4FB3-9D44-45DB7451EAFA}"/>
    <cellStyle name="Normal 30 2 13 2 2 2" xfId="4313" xr:uid="{063E135C-BC64-4795-9398-64CF7BD7C93E}"/>
    <cellStyle name="Normal 30 2 13 2 2 2 2" xfId="22000" xr:uid="{2EE32692-D9B0-4533-8309-BA0EBF96FA64}"/>
    <cellStyle name="Normal 30 2 13 2 2 2 2 2" xfId="32349" xr:uid="{5C47F1F8-92C9-4735-842B-0BFDD304091E}"/>
    <cellStyle name="Normal 30 2 13 2 2 2 3" xfId="27180" xr:uid="{A480F254-0712-426E-9FFF-7567D6139EBC}"/>
    <cellStyle name="Normal 30 2 13 2 2 3" xfId="4314" xr:uid="{A9E93E19-6CEA-427C-ACC1-750D02D14051}"/>
    <cellStyle name="Normal 30 2 13 2 2 3 2" xfId="22001" xr:uid="{93214A3D-5AFC-4500-AB3B-0B995917B02A}"/>
    <cellStyle name="Normal 30 2 13 2 2 3 2 2" xfId="32350" xr:uid="{60C4863E-BE4D-4BB7-A9D9-2CE19941BB43}"/>
    <cellStyle name="Normal 30 2 13 2 2 3 3" xfId="27181" xr:uid="{B88271F1-4CB3-429B-A5DF-276945CDFC95}"/>
    <cellStyle name="Normal 30 2 13 2 2 4" xfId="21999" xr:uid="{585F23D7-4BF4-4408-B517-FCF91B484854}"/>
    <cellStyle name="Normal 30 2 13 2 2 4 2" xfId="32348" xr:uid="{2C47D402-631A-490D-9F86-51DD283B932F}"/>
    <cellStyle name="Normal 30 2 13 2 2 5" xfId="27179" xr:uid="{077E3B0B-8903-4131-A844-E28DA31B14B5}"/>
    <cellStyle name="Normal 30 2 13 2 3" xfId="4315" xr:uid="{AB8ACE81-0E27-4E66-BBF7-BDE67BBEAE3D}"/>
    <cellStyle name="Normal 30 2 13 2 3 2" xfId="22002" xr:uid="{503F4A09-C2D3-468D-A358-AE456E3B7327}"/>
    <cellStyle name="Normal 30 2 13 2 3 2 2" xfId="32351" xr:uid="{15497D3B-B1F6-4230-B57B-D1495055FAAA}"/>
    <cellStyle name="Normal 30 2 13 2 3 3" xfId="27182" xr:uid="{2978C0DA-3781-4755-9172-C796F2E8725C}"/>
    <cellStyle name="Normal 30 2 13 2 4" xfId="4316" xr:uid="{1ACDAAE6-58D9-4F67-9D4D-1FBAB9FEB6A3}"/>
    <cellStyle name="Normal 30 2 13 2 4 2" xfId="22003" xr:uid="{F2A8810B-2D26-4702-BF49-08BDB5B0FA67}"/>
    <cellStyle name="Normal 30 2 13 2 4 2 2" xfId="32352" xr:uid="{74DD8CB6-15A1-48B7-A433-AD025BB8EC81}"/>
    <cellStyle name="Normal 30 2 13 2 4 3" xfId="27183" xr:uid="{5DA81432-1003-4D83-8F9C-C2C3C45AA307}"/>
    <cellStyle name="Normal 30 2 13 2 5" xfId="21998" xr:uid="{B9E9B4EA-34FC-464C-AD04-5D1034CF1C0A}"/>
    <cellStyle name="Normal 30 2 13 2 5 2" xfId="32347" xr:uid="{0CF32BD4-D018-4838-A702-9B357C1E0BBC}"/>
    <cellStyle name="Normal 30 2 13 2 6" xfId="27178" xr:uid="{1C176878-B918-4592-89C5-442DB2E53D63}"/>
    <cellStyle name="Normal 30 2 13 3" xfId="4317" xr:uid="{861AC87A-0A57-495C-84A6-A11CB92D0E00}"/>
    <cellStyle name="Normal 30 2 13 3 2" xfId="4318" xr:uid="{FBFBB395-4ADA-4F35-AF9D-9CC44439262C}"/>
    <cellStyle name="Normal 30 2 13 3 2 2" xfId="22005" xr:uid="{98242FE2-25AE-4F22-B1F4-87DD570C2395}"/>
    <cellStyle name="Normal 30 2 13 3 2 2 2" xfId="32354" xr:uid="{2D1904B7-9888-4856-87FD-55111EAA6628}"/>
    <cellStyle name="Normal 30 2 13 3 2 3" xfId="27185" xr:uid="{F653F101-7951-4058-ADF7-C4BAB1EB31F6}"/>
    <cellStyle name="Normal 30 2 13 3 3" xfId="4319" xr:uid="{04EFC1CF-8F15-4FE2-9A75-112878DA7F56}"/>
    <cellStyle name="Normal 30 2 13 3 3 2" xfId="22006" xr:uid="{AB5285D5-8167-422F-876C-5A202F652613}"/>
    <cellStyle name="Normal 30 2 13 3 3 2 2" xfId="32355" xr:uid="{4D5A3E30-AFCC-4C9A-95E2-213A3DCA48B3}"/>
    <cellStyle name="Normal 30 2 13 3 3 3" xfId="27186" xr:uid="{2B33C157-851C-4541-B865-ECCF0F886043}"/>
    <cellStyle name="Normal 30 2 13 3 4" xfId="22004" xr:uid="{8DCBAC8D-9048-44D1-9191-F2919A65349A}"/>
    <cellStyle name="Normal 30 2 13 3 4 2" xfId="32353" xr:uid="{83BA192D-B855-4A40-95D1-6C76D0A8C17C}"/>
    <cellStyle name="Normal 30 2 13 3 5" xfId="27184" xr:uid="{A4A65448-8403-440C-A85D-F26E2891AB1C}"/>
    <cellStyle name="Normal 30 2 13 4" xfId="4320" xr:uid="{4D63E55F-4300-4732-B8CC-662ED3AE9355}"/>
    <cellStyle name="Normal 30 2 13 4 2" xfId="22007" xr:uid="{BE0B707A-3203-4635-93E8-BC843451CA41}"/>
    <cellStyle name="Normal 30 2 13 4 2 2" xfId="32356" xr:uid="{9B9A1C19-C257-434A-9E13-E19689B764C4}"/>
    <cellStyle name="Normal 30 2 13 4 3" xfId="27187" xr:uid="{8891E109-46B9-4E5B-9C87-353B4A1E9366}"/>
    <cellStyle name="Normal 30 2 13 5" xfId="4321" xr:uid="{BB53F8A5-47BF-400E-BB8D-474C1D750E51}"/>
    <cellStyle name="Normal 30 2 13 5 2" xfId="22008" xr:uid="{7FF7BCF8-7443-4934-93D9-58F6B3FE1DCC}"/>
    <cellStyle name="Normal 30 2 13 5 2 2" xfId="32357" xr:uid="{FAC7BBBB-0743-4D8E-B95C-E50BC0C03A70}"/>
    <cellStyle name="Normal 30 2 13 5 3" xfId="27188" xr:uid="{A240583F-68E1-4C1E-9925-BF229007F7BB}"/>
    <cellStyle name="Normal 30 2 13 6" xfId="21997" xr:uid="{ACC60552-73DB-43BB-B99A-720C9FCAA118}"/>
    <cellStyle name="Normal 30 2 13 6 2" xfId="32346" xr:uid="{FF68AEA0-3E0A-4033-9D80-57F25202FE39}"/>
    <cellStyle name="Normal 30 2 13 7" xfId="27177" xr:uid="{DB6A3265-6AEA-4D82-92FD-23C408C654F0}"/>
    <cellStyle name="Normal 30 2 14" xfId="4322" xr:uid="{0DCA3131-C408-4780-A8C2-46369CC7CC98}"/>
    <cellStyle name="Normal 30 2 14 2" xfId="4323" xr:uid="{57BE0D22-482C-438D-8C88-E3F4D9C6C828}"/>
    <cellStyle name="Normal 30 2 14 2 2" xfId="4324" xr:uid="{5EAD55D3-D22D-46A2-B8A9-41DE1063EAF4}"/>
    <cellStyle name="Normal 30 2 14 2 2 2" xfId="4325" xr:uid="{010D8F9D-C2EA-435D-B76F-F6528B874E6F}"/>
    <cellStyle name="Normal 30 2 14 2 2 2 2" xfId="22012" xr:uid="{2816BC42-489D-4DDE-9AE6-C8BE443E7CE9}"/>
    <cellStyle name="Normal 30 2 14 2 2 2 2 2" xfId="32361" xr:uid="{6E82A352-6CDD-4870-90CC-5160A37C919E}"/>
    <cellStyle name="Normal 30 2 14 2 2 2 3" xfId="27192" xr:uid="{319A815F-C388-44A7-9936-E6C963368A47}"/>
    <cellStyle name="Normal 30 2 14 2 2 3" xfId="4326" xr:uid="{5C9587A0-6E21-4E44-A75D-7388BB3AA50C}"/>
    <cellStyle name="Normal 30 2 14 2 2 3 2" xfId="22013" xr:uid="{08C44DC5-7892-4BDE-92AD-1B700CE2BEA6}"/>
    <cellStyle name="Normal 30 2 14 2 2 3 2 2" xfId="32362" xr:uid="{6FA7D7C8-145C-4F67-AFC8-41C5DCA2235B}"/>
    <cellStyle name="Normal 30 2 14 2 2 3 3" xfId="27193" xr:uid="{4EB8B946-EA7E-4315-906E-EA726E83993A}"/>
    <cellStyle name="Normal 30 2 14 2 2 4" xfId="22011" xr:uid="{FB0CEACD-3636-4F4B-96E2-2AAC1F8F8BBB}"/>
    <cellStyle name="Normal 30 2 14 2 2 4 2" xfId="32360" xr:uid="{B54B099D-A9BC-4945-A4F2-0EBFF8175142}"/>
    <cellStyle name="Normal 30 2 14 2 2 5" xfId="27191" xr:uid="{8B44493A-DDD7-4864-B117-9FA32429FF40}"/>
    <cellStyle name="Normal 30 2 14 2 3" xfId="4327" xr:uid="{2660F07F-85BD-4A93-BCCF-0B00D42EC26C}"/>
    <cellStyle name="Normal 30 2 14 2 3 2" xfId="22014" xr:uid="{27248616-039C-4850-B3B8-6CD6D7F72AB7}"/>
    <cellStyle name="Normal 30 2 14 2 3 2 2" xfId="32363" xr:uid="{D4A99A20-57D2-4F43-85E4-A3C4BEAB9543}"/>
    <cellStyle name="Normal 30 2 14 2 3 3" xfId="27194" xr:uid="{53F4F3A5-CC0E-4AE0-83DE-98A510397538}"/>
    <cellStyle name="Normal 30 2 14 2 4" xfId="4328" xr:uid="{189CB289-611C-4DE7-B80A-23BFAB1D4BCA}"/>
    <cellStyle name="Normal 30 2 14 2 4 2" xfId="22015" xr:uid="{97D34E14-CB45-4944-98B7-C371B7C4410B}"/>
    <cellStyle name="Normal 30 2 14 2 4 2 2" xfId="32364" xr:uid="{32C744AA-3E66-434F-B1A2-3EA65E3298FD}"/>
    <cellStyle name="Normal 30 2 14 2 4 3" xfId="27195" xr:uid="{50BA8F07-3DDE-4E3E-81FE-7CC945865B06}"/>
    <cellStyle name="Normal 30 2 14 2 5" xfId="22010" xr:uid="{ADE08DF1-0E11-4E9A-BF7A-80BD9ED7A05B}"/>
    <cellStyle name="Normal 30 2 14 2 5 2" xfId="32359" xr:uid="{2763E015-1A0C-41E3-B068-FFE9D54B1C01}"/>
    <cellStyle name="Normal 30 2 14 2 6" xfId="27190" xr:uid="{3BB84A17-E342-4960-8FED-50E2A3E7ACD2}"/>
    <cellStyle name="Normal 30 2 14 3" xfId="4329" xr:uid="{0F91763B-BAA1-4C6F-806B-7DD94DAA8472}"/>
    <cellStyle name="Normal 30 2 14 3 2" xfId="4330" xr:uid="{3F988FB5-0659-4B83-855A-9D480C08C2B1}"/>
    <cellStyle name="Normal 30 2 14 3 2 2" xfId="22017" xr:uid="{FECBDA24-877B-4241-B163-CA506E141C42}"/>
    <cellStyle name="Normal 30 2 14 3 2 2 2" xfId="32366" xr:uid="{A74DC692-0C64-4F1C-B7E2-328594CEAB03}"/>
    <cellStyle name="Normal 30 2 14 3 2 3" xfId="27197" xr:uid="{7A0602DC-C500-401E-9A90-D2C4557EC86A}"/>
    <cellStyle name="Normal 30 2 14 3 3" xfId="4331" xr:uid="{55A78C61-2B13-4EA8-9A45-2ABB70AFF619}"/>
    <cellStyle name="Normal 30 2 14 3 3 2" xfId="22018" xr:uid="{F76A34A7-89D1-4D67-B0E5-E9CA95910241}"/>
    <cellStyle name="Normal 30 2 14 3 3 2 2" xfId="32367" xr:uid="{9F2777AE-5D7E-4131-B83B-5456DEEE4712}"/>
    <cellStyle name="Normal 30 2 14 3 3 3" xfId="27198" xr:uid="{A35053EB-E960-414B-8D99-CCA7862AC4A8}"/>
    <cellStyle name="Normal 30 2 14 3 4" xfId="22016" xr:uid="{7920875D-B393-44CD-BC01-89656DD1550B}"/>
    <cellStyle name="Normal 30 2 14 3 4 2" xfId="32365" xr:uid="{4680960D-2C19-4210-ABCD-5FC01C7D1484}"/>
    <cellStyle name="Normal 30 2 14 3 5" xfId="27196" xr:uid="{49C32645-B01A-484A-A9F7-260261C784ED}"/>
    <cellStyle name="Normal 30 2 14 4" xfId="4332" xr:uid="{E40C1134-6D03-4C67-B24A-F168FB2F9374}"/>
    <cellStyle name="Normal 30 2 14 4 2" xfId="22019" xr:uid="{4687F064-9CFA-4844-AAF6-4788C52A833C}"/>
    <cellStyle name="Normal 30 2 14 4 2 2" xfId="32368" xr:uid="{F039049F-0DF2-4B98-8A8F-15869CECAAC5}"/>
    <cellStyle name="Normal 30 2 14 4 3" xfId="27199" xr:uid="{8C889A29-B65A-4208-B263-AC2B5FCEF55C}"/>
    <cellStyle name="Normal 30 2 14 5" xfId="4333" xr:uid="{77037A4E-970A-4A05-A2A8-37589ADEBA1D}"/>
    <cellStyle name="Normal 30 2 14 5 2" xfId="22020" xr:uid="{7BCE1107-AD64-4AB3-972E-DD324D66BB19}"/>
    <cellStyle name="Normal 30 2 14 5 2 2" xfId="32369" xr:uid="{24574FE8-B43B-48CE-AD85-40A562556B15}"/>
    <cellStyle name="Normal 30 2 14 5 3" xfId="27200" xr:uid="{292D9CFE-1C5A-4FC6-B778-3590322E9A76}"/>
    <cellStyle name="Normal 30 2 14 6" xfId="22009" xr:uid="{6A48FE37-BBCD-44FF-AE6B-886456D3E3F5}"/>
    <cellStyle name="Normal 30 2 14 6 2" xfId="32358" xr:uid="{CE70F069-E74F-49CE-A751-71813CA5D8CB}"/>
    <cellStyle name="Normal 30 2 14 7" xfId="27189" xr:uid="{35914176-18ED-4863-862C-76BDE02145FB}"/>
    <cellStyle name="Normal 30 2 15" xfId="4334" xr:uid="{BCB6C768-520C-4B9D-A462-3D0C665BE863}"/>
    <cellStyle name="Normal 30 2 15 2" xfId="4335" xr:uid="{54700987-6306-483E-BF6D-462C95CD32ED}"/>
    <cellStyle name="Normal 30 2 15 2 2" xfId="4336" xr:uid="{B533B1C8-96BB-4AD2-9421-E3A0DC853206}"/>
    <cellStyle name="Normal 30 2 15 2 2 2" xfId="4337" xr:uid="{C32412B0-FFDC-4E18-823A-711B4BBD5209}"/>
    <cellStyle name="Normal 30 2 15 2 2 2 2" xfId="22024" xr:uid="{58BC1C79-E481-489D-83F1-34BC796507CB}"/>
    <cellStyle name="Normal 30 2 15 2 2 2 2 2" xfId="32373" xr:uid="{7BA2DBFA-382B-403B-B6B8-1B0B9876DD36}"/>
    <cellStyle name="Normal 30 2 15 2 2 2 3" xfId="27204" xr:uid="{0C10120D-10BC-4F50-8659-2F93B09442D3}"/>
    <cellStyle name="Normal 30 2 15 2 2 3" xfId="4338" xr:uid="{79D38D64-B661-4C18-BDB0-B2B9C3D4C3D1}"/>
    <cellStyle name="Normal 30 2 15 2 2 3 2" xfId="22025" xr:uid="{0C4ACD12-0840-4A0A-AED3-D46087382D61}"/>
    <cellStyle name="Normal 30 2 15 2 2 3 2 2" xfId="32374" xr:uid="{30141D2B-2B25-4CEA-8D22-863858BBC221}"/>
    <cellStyle name="Normal 30 2 15 2 2 3 3" xfId="27205" xr:uid="{4D01B966-737B-4D96-AC8C-5C7D613DF844}"/>
    <cellStyle name="Normal 30 2 15 2 2 4" xfId="22023" xr:uid="{7F05BFAC-B149-4898-9A94-DA36E9B464E1}"/>
    <cellStyle name="Normal 30 2 15 2 2 4 2" xfId="32372" xr:uid="{02BA8512-61BD-47E2-8BC2-B6C4EAC67EDB}"/>
    <cellStyle name="Normal 30 2 15 2 2 5" xfId="27203" xr:uid="{299BB9FD-354F-4EC7-AFB0-5D672719370A}"/>
    <cellStyle name="Normal 30 2 15 2 3" xfId="4339" xr:uid="{BED6568C-F929-4E5D-AFAA-141B9B1D643D}"/>
    <cellStyle name="Normal 30 2 15 2 3 2" xfId="22026" xr:uid="{694A5447-C6A9-4D04-9683-73A6221001C5}"/>
    <cellStyle name="Normal 30 2 15 2 3 2 2" xfId="32375" xr:uid="{3AB733BB-C0C6-43D2-8243-95D3C76A51EC}"/>
    <cellStyle name="Normal 30 2 15 2 3 3" xfId="27206" xr:uid="{D34F45F1-515D-4D5F-8D96-1798F92E1F20}"/>
    <cellStyle name="Normal 30 2 15 2 4" xfId="4340" xr:uid="{55B7A755-6613-4A93-BD62-F61FA7B1078A}"/>
    <cellStyle name="Normal 30 2 15 2 4 2" xfId="22027" xr:uid="{5A7501F1-9782-446A-8D28-F29275D76D1C}"/>
    <cellStyle name="Normal 30 2 15 2 4 2 2" xfId="32376" xr:uid="{BB1DD484-F5E6-4F17-97FD-E3EAFAD9D561}"/>
    <cellStyle name="Normal 30 2 15 2 4 3" xfId="27207" xr:uid="{7B724B21-9F04-437E-99E8-F630657CB3A5}"/>
    <cellStyle name="Normal 30 2 15 2 5" xfId="22022" xr:uid="{444EAE58-9403-4C12-8B20-8834C5FAE75B}"/>
    <cellStyle name="Normal 30 2 15 2 5 2" xfId="32371" xr:uid="{425CD43D-6B72-4787-9FB9-3D1F4893EF2D}"/>
    <cellStyle name="Normal 30 2 15 2 6" xfId="27202" xr:uid="{A70E9601-8C29-42F3-900F-AF9F4BD4F164}"/>
    <cellStyle name="Normal 30 2 15 3" xfId="4341" xr:uid="{24FE1159-2474-4938-BF4F-E610B7BC5E82}"/>
    <cellStyle name="Normal 30 2 15 3 2" xfId="4342" xr:uid="{FD7D7EDB-4E2B-449F-BB93-D44BBE80A906}"/>
    <cellStyle name="Normal 30 2 15 3 2 2" xfId="22029" xr:uid="{98FBEFCE-0838-4C29-8C5B-9DE5453A840C}"/>
    <cellStyle name="Normal 30 2 15 3 2 2 2" xfId="32378" xr:uid="{6C42C25C-F886-4D47-B69A-636D8C96BC9B}"/>
    <cellStyle name="Normal 30 2 15 3 2 3" xfId="27209" xr:uid="{D15EC888-D009-4A4C-A3F0-196B1F3BC1FC}"/>
    <cellStyle name="Normal 30 2 15 3 3" xfId="4343" xr:uid="{DAD36F90-A73A-4663-9C7C-33F985E0E8B1}"/>
    <cellStyle name="Normal 30 2 15 3 3 2" xfId="22030" xr:uid="{D724249B-DAEA-4CCC-8D6F-DD1680C6E96F}"/>
    <cellStyle name="Normal 30 2 15 3 3 2 2" xfId="32379" xr:uid="{B649BB05-3EB6-461A-8DFC-75B94266D8F8}"/>
    <cellStyle name="Normal 30 2 15 3 3 3" xfId="27210" xr:uid="{DA457258-C7D1-49EF-A7BA-D8C7FAC60117}"/>
    <cellStyle name="Normal 30 2 15 3 4" xfId="22028" xr:uid="{8E8BB768-49E9-4B56-88F9-C9199E36C40D}"/>
    <cellStyle name="Normal 30 2 15 3 4 2" xfId="32377" xr:uid="{B72A7CBA-B9DD-4EC1-B2DE-F3124F6D5EFE}"/>
    <cellStyle name="Normal 30 2 15 3 5" xfId="27208" xr:uid="{DC98D6DC-B8E3-4A80-91B3-20D74C441A37}"/>
    <cellStyle name="Normal 30 2 15 4" xfId="4344" xr:uid="{F87C31E0-B95B-4026-8132-888426694740}"/>
    <cellStyle name="Normal 30 2 15 4 2" xfId="22031" xr:uid="{E5BCEA77-53D5-43DD-970B-165FC7CCF891}"/>
    <cellStyle name="Normal 30 2 15 4 2 2" xfId="32380" xr:uid="{01CF3EBB-FBEE-4CEB-B2EC-9694384157C7}"/>
    <cellStyle name="Normal 30 2 15 4 3" xfId="27211" xr:uid="{AE7FDFD0-93F1-40D9-91A2-C6650F820CBF}"/>
    <cellStyle name="Normal 30 2 15 5" xfId="4345" xr:uid="{C0DD5BEC-D6E2-4AE4-BC8B-21AA399FAA89}"/>
    <cellStyle name="Normal 30 2 15 5 2" xfId="22032" xr:uid="{44FAD7C7-5CE5-4023-981A-97498B458442}"/>
    <cellStyle name="Normal 30 2 15 5 2 2" xfId="32381" xr:uid="{0450C775-43D4-4059-81ED-DA915081B8CF}"/>
    <cellStyle name="Normal 30 2 15 5 3" xfId="27212" xr:uid="{CCC8912D-0E61-432C-8F3C-5CCF9042A9BF}"/>
    <cellStyle name="Normal 30 2 15 6" xfId="22021" xr:uid="{B6194917-7BBD-4818-88E2-229DF75E9BF0}"/>
    <cellStyle name="Normal 30 2 15 6 2" xfId="32370" xr:uid="{A61A2B38-4EE7-41F1-8E10-C9A7B309F8A0}"/>
    <cellStyle name="Normal 30 2 15 7" xfId="27201" xr:uid="{F7996D0A-B5B7-49BA-8DCA-03F261C0AD95}"/>
    <cellStyle name="Normal 30 2 16" xfId="4346" xr:uid="{165C2107-E7D2-4033-99E7-8F37188648FA}"/>
    <cellStyle name="Normal 30 2 16 2" xfId="4347" xr:uid="{46E13891-6530-406B-9B70-E9506D3EB604}"/>
    <cellStyle name="Normal 30 2 16 2 2" xfId="4348" xr:uid="{BE38005E-39C3-4AEE-86D0-89D8863D7889}"/>
    <cellStyle name="Normal 30 2 16 2 2 2" xfId="4349" xr:uid="{4B3EBE59-D277-4105-BD81-6BC171BB0FBA}"/>
    <cellStyle name="Normal 30 2 16 2 2 2 2" xfId="22036" xr:uid="{06D68883-3D77-47BD-884F-DB39AD41445B}"/>
    <cellStyle name="Normal 30 2 16 2 2 2 2 2" xfId="32385" xr:uid="{AF197586-7F80-4C81-89C2-1C1B93193CD2}"/>
    <cellStyle name="Normal 30 2 16 2 2 2 3" xfId="27216" xr:uid="{5814DF57-DA1B-4817-AF38-3D303585D226}"/>
    <cellStyle name="Normal 30 2 16 2 2 3" xfId="4350" xr:uid="{C011BFE0-2E80-475A-B06C-765A7E42847D}"/>
    <cellStyle name="Normal 30 2 16 2 2 3 2" xfId="22037" xr:uid="{3BBB3EAF-06DC-4404-84ED-5C2444D10535}"/>
    <cellStyle name="Normal 30 2 16 2 2 3 2 2" xfId="32386" xr:uid="{B1E1C5BF-58AC-4B81-BFB8-D88C4D53C5CC}"/>
    <cellStyle name="Normal 30 2 16 2 2 3 3" xfId="27217" xr:uid="{ACD499F2-BF13-4792-A431-4AD2A8EEEC45}"/>
    <cellStyle name="Normal 30 2 16 2 2 4" xfId="22035" xr:uid="{495A5827-60F8-4EC3-986D-CDF2C7F03BE7}"/>
    <cellStyle name="Normal 30 2 16 2 2 4 2" xfId="32384" xr:uid="{E4C8CC72-6C84-467D-B519-1E9E8DD849D2}"/>
    <cellStyle name="Normal 30 2 16 2 2 5" xfId="27215" xr:uid="{3162A542-435F-424E-BF10-067D1D3DB364}"/>
    <cellStyle name="Normal 30 2 16 2 3" xfId="4351" xr:uid="{37EBD645-BD63-4496-B3E2-A58F5D5EB532}"/>
    <cellStyle name="Normal 30 2 16 2 3 2" xfId="22038" xr:uid="{5C1C3304-6F96-4F8B-8D75-61D5DA27630B}"/>
    <cellStyle name="Normal 30 2 16 2 3 2 2" xfId="32387" xr:uid="{CDECC97B-871B-48EC-815D-30BA92DCCBE8}"/>
    <cellStyle name="Normal 30 2 16 2 3 3" xfId="27218" xr:uid="{F9951DA3-1E34-41C1-9165-029F1A9E3095}"/>
    <cellStyle name="Normal 30 2 16 2 4" xfId="4352" xr:uid="{6403B9E6-953F-4312-B561-451CEFA38329}"/>
    <cellStyle name="Normal 30 2 16 2 4 2" xfId="22039" xr:uid="{38725A7F-BD88-44E7-81E8-1832EE203C7C}"/>
    <cellStyle name="Normal 30 2 16 2 4 2 2" xfId="32388" xr:uid="{BCF6C83F-C8BD-4A5E-BFA4-E953DDCFB0A9}"/>
    <cellStyle name="Normal 30 2 16 2 4 3" xfId="27219" xr:uid="{EF09B046-45F8-419A-8B31-90BC26FB552D}"/>
    <cellStyle name="Normal 30 2 16 2 5" xfId="22034" xr:uid="{5F5986B1-5BD6-4B7B-8F7E-366913EC2940}"/>
    <cellStyle name="Normal 30 2 16 2 5 2" xfId="32383" xr:uid="{C93DA40B-38BD-4A58-AF81-BD9FD9579010}"/>
    <cellStyle name="Normal 30 2 16 2 6" xfId="27214" xr:uid="{6C16A972-8A13-4373-861E-39C921A05031}"/>
    <cellStyle name="Normal 30 2 16 3" xfId="4353" xr:uid="{7600DA5B-E2D5-4527-92E5-3936D76CF261}"/>
    <cellStyle name="Normal 30 2 16 3 2" xfId="4354" xr:uid="{AFF68063-C3F0-4146-A887-EDA4787A5FD0}"/>
    <cellStyle name="Normal 30 2 16 3 2 2" xfId="22041" xr:uid="{98CA4F44-E7DB-4A3B-9DF1-CCE6EC8232E0}"/>
    <cellStyle name="Normal 30 2 16 3 2 2 2" xfId="32390" xr:uid="{EBB96CF9-53F2-42B6-BBA9-728FE0B5863E}"/>
    <cellStyle name="Normal 30 2 16 3 2 3" xfId="27221" xr:uid="{0ABEC344-E2FD-4565-BFBD-4A9AB18B72D9}"/>
    <cellStyle name="Normal 30 2 16 3 3" xfId="4355" xr:uid="{ECD20DD9-D6D2-493A-BCA8-17CD9A762D90}"/>
    <cellStyle name="Normal 30 2 16 3 3 2" xfId="22042" xr:uid="{7875613D-F01D-4726-BBB9-F52F198CEF5F}"/>
    <cellStyle name="Normal 30 2 16 3 3 2 2" xfId="32391" xr:uid="{E2BABD39-3FE6-4ED1-8534-B82393FD80B0}"/>
    <cellStyle name="Normal 30 2 16 3 3 3" xfId="27222" xr:uid="{56D09314-A487-44F7-86EE-343765F6F88A}"/>
    <cellStyle name="Normal 30 2 16 3 4" xfId="22040" xr:uid="{C7ED7145-57AF-4620-8968-C89A097BF6CF}"/>
    <cellStyle name="Normal 30 2 16 3 4 2" xfId="32389" xr:uid="{67C49C5D-5E9C-4DE9-9F29-DB3A4A1B8298}"/>
    <cellStyle name="Normal 30 2 16 3 5" xfId="27220" xr:uid="{273B0C54-C873-48E8-BC04-3ECEFE7C9B2E}"/>
    <cellStyle name="Normal 30 2 16 4" xfId="4356" xr:uid="{9139D5A2-4130-4AE2-9E7D-F800C67954C4}"/>
    <cellStyle name="Normal 30 2 16 4 2" xfId="22043" xr:uid="{FD6F6584-0A31-4543-829C-F5CD3BB82834}"/>
    <cellStyle name="Normal 30 2 16 4 2 2" xfId="32392" xr:uid="{1DE76066-C1E3-4DFB-AFD1-EF98B3C2A0C7}"/>
    <cellStyle name="Normal 30 2 16 4 3" xfId="27223" xr:uid="{E2589E80-09D3-45D3-B944-7925F4CF1AE8}"/>
    <cellStyle name="Normal 30 2 16 5" xfId="4357" xr:uid="{240F8803-EE28-4DE2-9BA0-884A8F1EE032}"/>
    <cellStyle name="Normal 30 2 16 5 2" xfId="22044" xr:uid="{9FA35FEA-D5F4-49E8-A169-4B0DAF3CEADC}"/>
    <cellStyle name="Normal 30 2 16 5 2 2" xfId="32393" xr:uid="{E7B7F676-6187-4DE0-85C6-6A669D412D19}"/>
    <cellStyle name="Normal 30 2 16 5 3" xfId="27224" xr:uid="{77D9CB66-E4B0-4BCC-8FB5-0EF4D5B77BD9}"/>
    <cellStyle name="Normal 30 2 16 6" xfId="22033" xr:uid="{092BA261-9A87-4262-A0F2-95831A9D6B36}"/>
    <cellStyle name="Normal 30 2 16 6 2" xfId="32382" xr:uid="{ACCB83CF-9EF6-47A9-9A83-826E468804C0}"/>
    <cellStyle name="Normal 30 2 16 7" xfId="27213" xr:uid="{DC9C6F74-0431-4E50-9511-DEB62F2F1AC7}"/>
    <cellStyle name="Normal 30 2 17" xfId="4358" xr:uid="{8E3DF422-A7CE-49F8-A878-999D943E2C7E}"/>
    <cellStyle name="Normal 30 2 17 2" xfId="4359" xr:uid="{BB992134-0781-4DE4-9C18-7D69CA280282}"/>
    <cellStyle name="Normal 30 2 17 2 2" xfId="4360" xr:uid="{BB5966E7-B03B-4E56-BB83-359E6DD340EB}"/>
    <cellStyle name="Normal 30 2 17 2 2 2" xfId="4361" xr:uid="{854BD31B-5058-4612-AAB5-BC71C38D6AF2}"/>
    <cellStyle name="Normal 30 2 17 2 2 2 2" xfId="22048" xr:uid="{0B44F201-03BC-4E0B-8EA8-B107D66E53EE}"/>
    <cellStyle name="Normal 30 2 17 2 2 2 2 2" xfId="32397" xr:uid="{836D3600-B7E0-4E2E-95DA-C0A780A0C483}"/>
    <cellStyle name="Normal 30 2 17 2 2 2 3" xfId="27228" xr:uid="{DF377827-338E-4189-85AC-0F5592554EA9}"/>
    <cellStyle name="Normal 30 2 17 2 2 3" xfId="4362" xr:uid="{CC105DA0-00F5-4358-A808-853A5CA677DC}"/>
    <cellStyle name="Normal 30 2 17 2 2 3 2" xfId="22049" xr:uid="{8D334CB0-5DAB-4785-A0BB-82B4585B949A}"/>
    <cellStyle name="Normal 30 2 17 2 2 3 2 2" xfId="32398" xr:uid="{E5024EB2-F150-4E6D-8215-5E33D514A17E}"/>
    <cellStyle name="Normal 30 2 17 2 2 3 3" xfId="27229" xr:uid="{13D2534A-2C10-41E3-9358-24F9BE976204}"/>
    <cellStyle name="Normal 30 2 17 2 2 4" xfId="22047" xr:uid="{4D32F99D-8C7D-4B56-AE9D-86D4CA10822C}"/>
    <cellStyle name="Normal 30 2 17 2 2 4 2" xfId="32396" xr:uid="{0B97345F-2292-4CEC-AE30-9C1400C244C0}"/>
    <cellStyle name="Normal 30 2 17 2 2 5" xfId="27227" xr:uid="{351F0CCD-1E07-4ADB-B778-C8E91BA477F9}"/>
    <cellStyle name="Normal 30 2 17 2 3" xfId="4363" xr:uid="{B874E472-0EE8-47CF-874F-6888A8D21175}"/>
    <cellStyle name="Normal 30 2 17 2 3 2" xfId="22050" xr:uid="{95EED219-E0B7-410D-BE77-F2EA58937EAF}"/>
    <cellStyle name="Normal 30 2 17 2 3 2 2" xfId="32399" xr:uid="{F49FE08A-5FE9-40D1-A131-DC882FAD933E}"/>
    <cellStyle name="Normal 30 2 17 2 3 3" xfId="27230" xr:uid="{A53C1782-9463-4B53-952C-7E15256A84C8}"/>
    <cellStyle name="Normal 30 2 17 2 4" xfId="4364" xr:uid="{5BBAD10A-FDE5-4DBB-BCF0-A37D1398F7EE}"/>
    <cellStyle name="Normal 30 2 17 2 4 2" xfId="22051" xr:uid="{0C207D75-622C-4B8C-87DC-D6C8C0257FC1}"/>
    <cellStyle name="Normal 30 2 17 2 4 2 2" xfId="32400" xr:uid="{80C48818-1E16-4BB8-A604-07105CB5F824}"/>
    <cellStyle name="Normal 30 2 17 2 4 3" xfId="27231" xr:uid="{AA574F63-541E-4CB0-98C5-92896C097FB7}"/>
    <cellStyle name="Normal 30 2 17 2 5" xfId="22046" xr:uid="{00593226-E827-474F-B6A1-43410A9D907D}"/>
    <cellStyle name="Normal 30 2 17 2 5 2" xfId="32395" xr:uid="{5710974F-2E56-43BB-817D-4AA3EC2375DB}"/>
    <cellStyle name="Normal 30 2 17 2 6" xfId="27226" xr:uid="{B3564B56-DBFE-4B30-B3C8-E9FDC68D6979}"/>
    <cellStyle name="Normal 30 2 17 3" xfId="4365" xr:uid="{B13F0B8D-C9F3-44A6-AF26-D76EA3608981}"/>
    <cellStyle name="Normal 30 2 17 3 2" xfId="4366" xr:uid="{31001888-00D1-4D06-99B8-A9D58F55970D}"/>
    <cellStyle name="Normal 30 2 17 3 2 2" xfId="22053" xr:uid="{0E15DBBB-6403-4638-AA6D-3908B6C74A4B}"/>
    <cellStyle name="Normal 30 2 17 3 2 2 2" xfId="32402" xr:uid="{A9EDCD12-1476-4405-A8A3-705CF7394D27}"/>
    <cellStyle name="Normal 30 2 17 3 2 3" xfId="27233" xr:uid="{807DD770-8AEE-44FF-AD73-6B8D93B681D6}"/>
    <cellStyle name="Normal 30 2 17 3 3" xfId="4367" xr:uid="{44280C54-F038-4686-AEC7-A2A781C53517}"/>
    <cellStyle name="Normal 30 2 17 3 3 2" xfId="22054" xr:uid="{DED8A2F0-5EA1-4DD1-A26A-FCC0C28D414C}"/>
    <cellStyle name="Normal 30 2 17 3 3 2 2" xfId="32403" xr:uid="{7672DB4D-2466-4F42-A955-2DD48EFFA489}"/>
    <cellStyle name="Normal 30 2 17 3 3 3" xfId="27234" xr:uid="{A9DAE040-C6B2-4A0D-9932-3B1ECD0A231E}"/>
    <cellStyle name="Normal 30 2 17 3 4" xfId="22052" xr:uid="{611FBA7D-C751-447F-9A96-164640CF34BB}"/>
    <cellStyle name="Normal 30 2 17 3 4 2" xfId="32401" xr:uid="{B92450B8-787A-440B-B073-410B8A8F3245}"/>
    <cellStyle name="Normal 30 2 17 3 5" xfId="27232" xr:uid="{2FB17C4A-756C-40CE-A902-AF6F7165125C}"/>
    <cellStyle name="Normal 30 2 17 4" xfId="4368" xr:uid="{489DFB80-459A-4CC1-9245-40F584CD18E6}"/>
    <cellStyle name="Normal 30 2 17 4 2" xfId="22055" xr:uid="{28DCC463-6704-4359-A62D-DDD68E63C736}"/>
    <cellStyle name="Normal 30 2 17 4 2 2" xfId="32404" xr:uid="{A0E4E752-01CD-459F-B363-87CAD737F624}"/>
    <cellStyle name="Normal 30 2 17 4 3" xfId="27235" xr:uid="{D1116306-F9C8-43E1-9B13-C172340798D7}"/>
    <cellStyle name="Normal 30 2 17 5" xfId="4369" xr:uid="{B6253CF6-2CC7-47DB-954F-F6CE597954A2}"/>
    <cellStyle name="Normal 30 2 17 5 2" xfId="22056" xr:uid="{09AF26C1-9A70-4E3E-873B-09413F559738}"/>
    <cellStyle name="Normal 30 2 17 5 2 2" xfId="32405" xr:uid="{C4B8586F-2E83-4675-BF33-2C3C085414EB}"/>
    <cellStyle name="Normal 30 2 17 5 3" xfId="27236" xr:uid="{0253AEA5-ECEC-4850-90D4-C47BCDFC2AAE}"/>
    <cellStyle name="Normal 30 2 17 6" xfId="22045" xr:uid="{B75890D4-1CB9-4E54-95E0-41D004C2B062}"/>
    <cellStyle name="Normal 30 2 17 6 2" xfId="32394" xr:uid="{FEF74B9A-164A-4A70-9AA3-57E09FE8CC26}"/>
    <cellStyle name="Normal 30 2 17 7" xfId="27225" xr:uid="{40A2F386-63D1-4041-ADCF-90FD3E3A64E8}"/>
    <cellStyle name="Normal 30 2 18" xfId="4370" xr:uid="{249FE1B3-F493-4980-98EA-E35F88E15630}"/>
    <cellStyle name="Normal 30 2 18 2" xfId="4371" xr:uid="{5CC121FE-2064-476B-84FE-6BF32FD07E41}"/>
    <cellStyle name="Normal 30 2 18 2 2" xfId="4372" xr:uid="{FBF5E3CE-9FD0-4E14-BE5E-9547B00AB9F5}"/>
    <cellStyle name="Normal 30 2 18 2 2 2" xfId="4373" xr:uid="{48F3C696-A4C0-4623-9618-937F19A49228}"/>
    <cellStyle name="Normal 30 2 18 2 2 2 2" xfId="22060" xr:uid="{F31FEFD7-9406-4AB5-958D-C8441C408710}"/>
    <cellStyle name="Normal 30 2 18 2 2 2 2 2" xfId="32409" xr:uid="{AF3D4864-31CB-4D86-83D4-1966A0803FA0}"/>
    <cellStyle name="Normal 30 2 18 2 2 2 3" xfId="27240" xr:uid="{C63DACEF-D2B4-4E25-ACD3-06227AADBE81}"/>
    <cellStyle name="Normal 30 2 18 2 2 3" xfId="4374" xr:uid="{4F3E728B-02A7-4361-8ECD-2A2F789949D8}"/>
    <cellStyle name="Normal 30 2 18 2 2 3 2" xfId="22061" xr:uid="{D5AB70B9-6056-4B55-B198-B9AB944821EB}"/>
    <cellStyle name="Normal 30 2 18 2 2 3 2 2" xfId="32410" xr:uid="{214CDC91-209C-4B73-A7C1-3DF78EFA08BE}"/>
    <cellStyle name="Normal 30 2 18 2 2 3 3" xfId="27241" xr:uid="{0DD14519-71D9-45D6-AFEE-5E4102AF8520}"/>
    <cellStyle name="Normal 30 2 18 2 2 4" xfId="22059" xr:uid="{FC469E40-31AD-4340-9776-82E23E8EA740}"/>
    <cellStyle name="Normal 30 2 18 2 2 4 2" xfId="32408" xr:uid="{15A0F48B-E7A2-43D3-A152-B027E85C1B1D}"/>
    <cellStyle name="Normal 30 2 18 2 2 5" xfId="27239" xr:uid="{4644296E-5600-4343-991E-1EE928146BF0}"/>
    <cellStyle name="Normal 30 2 18 2 3" xfId="4375" xr:uid="{54853530-C768-47A3-81EA-FCD9A9F5AB8E}"/>
    <cellStyle name="Normal 30 2 18 2 3 2" xfId="22062" xr:uid="{42E6BF11-D419-4634-A0C8-D5A57CD9147C}"/>
    <cellStyle name="Normal 30 2 18 2 3 2 2" xfId="32411" xr:uid="{AA9E3700-D5A2-4416-8698-D7679771AE99}"/>
    <cellStyle name="Normal 30 2 18 2 3 3" xfId="27242" xr:uid="{8574E563-4330-4DF4-BB1C-83C28451A934}"/>
    <cellStyle name="Normal 30 2 18 2 4" xfId="4376" xr:uid="{37306D84-E77B-4504-9796-9AADA3F8D0F2}"/>
    <cellStyle name="Normal 30 2 18 2 4 2" xfId="22063" xr:uid="{90C888BC-056F-498B-ADBF-CB23EEADAA0F}"/>
    <cellStyle name="Normal 30 2 18 2 4 2 2" xfId="32412" xr:uid="{2E48EBE2-7D9E-4C8D-90C9-423A0B9A0DC2}"/>
    <cellStyle name="Normal 30 2 18 2 4 3" xfId="27243" xr:uid="{1CDA279C-9E12-4565-A1C1-7449215DB5D5}"/>
    <cellStyle name="Normal 30 2 18 2 5" xfId="22058" xr:uid="{C1D03D0E-4E01-4A2B-B762-E7AD5F8D1066}"/>
    <cellStyle name="Normal 30 2 18 2 5 2" xfId="32407" xr:uid="{DB0A67CA-0078-4867-8294-10AA912E6804}"/>
    <cellStyle name="Normal 30 2 18 2 6" xfId="27238" xr:uid="{8405E8B1-F28E-4A98-AA2E-409727023A74}"/>
    <cellStyle name="Normal 30 2 18 3" xfId="4377" xr:uid="{B7312433-B391-478D-A55D-60EF74CB66DD}"/>
    <cellStyle name="Normal 30 2 18 3 2" xfId="4378" xr:uid="{D0DF8CBD-0808-4361-8002-5B61D00AA53B}"/>
    <cellStyle name="Normal 30 2 18 3 2 2" xfId="22065" xr:uid="{1D24A591-ACF1-4FC6-AF04-FF6317B30D02}"/>
    <cellStyle name="Normal 30 2 18 3 2 2 2" xfId="32414" xr:uid="{E7A9D1C8-1377-462F-8013-CE15389EFDEB}"/>
    <cellStyle name="Normal 30 2 18 3 2 3" xfId="27245" xr:uid="{700B932E-885E-4034-8A9A-D1229EDB9E5B}"/>
    <cellStyle name="Normal 30 2 18 3 3" xfId="4379" xr:uid="{B4FAE8A3-88EE-4D1A-815A-03181C52FD7A}"/>
    <cellStyle name="Normal 30 2 18 3 3 2" xfId="22066" xr:uid="{6D047FA2-E360-4310-8F1F-C450FBCC3AA0}"/>
    <cellStyle name="Normal 30 2 18 3 3 2 2" xfId="32415" xr:uid="{4FAE6CEC-2D73-49E5-9C9B-2BF6D3C3FA77}"/>
    <cellStyle name="Normal 30 2 18 3 3 3" xfId="27246" xr:uid="{4777E760-C273-429B-B54A-E62158466B95}"/>
    <cellStyle name="Normal 30 2 18 3 4" xfId="22064" xr:uid="{8E3442E8-BA41-46EB-A439-7B3F594A9BFE}"/>
    <cellStyle name="Normal 30 2 18 3 4 2" xfId="32413" xr:uid="{A86667A5-A3D7-498E-B3EC-978C7C6829A9}"/>
    <cellStyle name="Normal 30 2 18 3 5" xfId="27244" xr:uid="{7B9B821E-3907-4385-96D6-65F7BF8978D1}"/>
    <cellStyle name="Normal 30 2 18 4" xfId="4380" xr:uid="{9160DFB7-12A2-4DC1-87F4-8544618EB831}"/>
    <cellStyle name="Normal 30 2 18 4 2" xfId="22067" xr:uid="{BC741B72-3E98-40DA-80CB-D71CDC623BAC}"/>
    <cellStyle name="Normal 30 2 18 4 2 2" xfId="32416" xr:uid="{CCDD6627-A3AC-4B4A-9067-3EAEDA2E1434}"/>
    <cellStyle name="Normal 30 2 18 4 3" xfId="27247" xr:uid="{B16D1CDA-C3AC-4143-86CE-7D4E5A732A78}"/>
    <cellStyle name="Normal 30 2 18 5" xfId="4381" xr:uid="{74B165AD-62D3-4A97-9349-FA48520F7DBC}"/>
    <cellStyle name="Normal 30 2 18 5 2" xfId="22068" xr:uid="{E23A2FE8-D1D2-42B6-AFA0-9EFE042B50A9}"/>
    <cellStyle name="Normal 30 2 18 5 2 2" xfId="32417" xr:uid="{9DAFCC2E-56BE-45F7-98C7-B6917A1C17D4}"/>
    <cellStyle name="Normal 30 2 18 5 3" xfId="27248" xr:uid="{B40F04E4-4FF8-41D2-8435-25CCF660E13C}"/>
    <cellStyle name="Normal 30 2 18 6" xfId="22057" xr:uid="{346A54DB-5A00-47B7-9614-B32B5944F527}"/>
    <cellStyle name="Normal 30 2 18 6 2" xfId="32406" xr:uid="{48858FDE-4995-4D66-998F-35C807C5D9DE}"/>
    <cellStyle name="Normal 30 2 18 7" xfId="27237" xr:uid="{11B7436F-DF0F-490D-BF9B-0830FAE1C835}"/>
    <cellStyle name="Normal 30 2 19" xfId="4382" xr:uid="{9DC81F40-5AF4-451D-B28B-5CAF7B35E522}"/>
    <cellStyle name="Normal 30 2 19 2" xfId="4383" xr:uid="{81DB1F11-276F-472C-A403-A2C41BABAFB5}"/>
    <cellStyle name="Normal 30 2 19 2 2" xfId="4384" xr:uid="{23F4AED1-7761-486C-9993-47E86293D5F3}"/>
    <cellStyle name="Normal 30 2 19 2 2 2" xfId="4385" xr:uid="{2AB0D629-7AF5-4A01-87FA-6A03E1ECF121}"/>
    <cellStyle name="Normal 30 2 19 2 2 2 2" xfId="22072" xr:uid="{19D9CEC2-4D00-4C06-A8C1-BE683855AA2B}"/>
    <cellStyle name="Normal 30 2 19 2 2 2 2 2" xfId="32421" xr:uid="{4E9E4D25-F08E-4427-9D0D-D030AB87BE11}"/>
    <cellStyle name="Normal 30 2 19 2 2 2 3" xfId="27252" xr:uid="{55EE7F10-7B8A-4CEB-AA73-9CBA726C4133}"/>
    <cellStyle name="Normal 30 2 19 2 2 3" xfId="4386" xr:uid="{4B2BCB23-10C2-4271-A7D2-3D143E4A94A6}"/>
    <cellStyle name="Normal 30 2 19 2 2 3 2" xfId="22073" xr:uid="{774B8D4B-02CD-4C3B-90ED-3345D73204F9}"/>
    <cellStyle name="Normal 30 2 19 2 2 3 2 2" xfId="32422" xr:uid="{66975A21-25F6-4E3D-8C78-EDDAB299E887}"/>
    <cellStyle name="Normal 30 2 19 2 2 3 3" xfId="27253" xr:uid="{CD6BE1D4-B11F-4CB5-834A-8E45839583B6}"/>
    <cellStyle name="Normal 30 2 19 2 2 4" xfId="22071" xr:uid="{AEE2E151-7706-4F46-AB6E-C58F8198F7F5}"/>
    <cellStyle name="Normal 30 2 19 2 2 4 2" xfId="32420" xr:uid="{9F011608-B12C-4879-A881-DC1F29135635}"/>
    <cellStyle name="Normal 30 2 19 2 2 5" xfId="27251" xr:uid="{E25C7400-A618-490B-8F40-0C88E75CD31D}"/>
    <cellStyle name="Normal 30 2 19 2 3" xfId="4387" xr:uid="{D73EC687-0E61-4C99-A5B0-FC34E8499440}"/>
    <cellStyle name="Normal 30 2 19 2 3 2" xfId="22074" xr:uid="{7A1E4C19-10A7-4726-B2F9-62D885CE163C}"/>
    <cellStyle name="Normal 30 2 19 2 3 2 2" xfId="32423" xr:uid="{D35CE158-7AE0-4D7B-88C7-6E505C0D2CD3}"/>
    <cellStyle name="Normal 30 2 19 2 3 3" xfId="27254" xr:uid="{10A6B1B3-6D62-492A-A3D3-5129E02094C4}"/>
    <cellStyle name="Normal 30 2 19 2 4" xfId="4388" xr:uid="{76332845-3A77-4128-8068-FC381D7FD60B}"/>
    <cellStyle name="Normal 30 2 19 2 4 2" xfId="22075" xr:uid="{13A44F06-28B8-437C-A8EA-0E29AC42353F}"/>
    <cellStyle name="Normal 30 2 19 2 4 2 2" xfId="32424" xr:uid="{408779F3-EBED-47EB-BF08-D3E369A4D291}"/>
    <cellStyle name="Normal 30 2 19 2 4 3" xfId="27255" xr:uid="{10988926-41AD-4900-9858-04D450DEA5F0}"/>
    <cellStyle name="Normal 30 2 19 2 5" xfId="22070" xr:uid="{75DC0E16-EB38-44E3-811F-81212F5C25E4}"/>
    <cellStyle name="Normal 30 2 19 2 5 2" xfId="32419" xr:uid="{5EBA831C-FBE5-4D64-A71A-5BD26625AD23}"/>
    <cellStyle name="Normal 30 2 19 2 6" xfId="27250" xr:uid="{DAB9E614-6E8A-4C55-AFAD-CA79330CBA19}"/>
    <cellStyle name="Normal 30 2 19 3" xfId="4389" xr:uid="{FD8108C0-8BFD-4C7E-9071-0030CD314CF5}"/>
    <cellStyle name="Normal 30 2 19 3 2" xfId="4390" xr:uid="{13213FAE-284B-4825-BF2D-489F435B600E}"/>
    <cellStyle name="Normal 30 2 19 3 2 2" xfId="22077" xr:uid="{B0C8AAF2-B2E4-4596-8671-BA1C543A6055}"/>
    <cellStyle name="Normal 30 2 19 3 2 2 2" xfId="32426" xr:uid="{2A01961F-154D-4246-ADCC-420451F57F12}"/>
    <cellStyle name="Normal 30 2 19 3 2 3" xfId="27257" xr:uid="{0D38A276-8D63-4D1F-ACEC-10D277E199AF}"/>
    <cellStyle name="Normal 30 2 19 3 3" xfId="4391" xr:uid="{2955749D-5E7D-4D45-93C3-CBFBCE9C24F4}"/>
    <cellStyle name="Normal 30 2 19 3 3 2" xfId="22078" xr:uid="{61B53F60-1C7F-4C2A-B380-343F292D7F26}"/>
    <cellStyle name="Normal 30 2 19 3 3 2 2" xfId="32427" xr:uid="{FF2A4481-AB98-4905-AD85-2DEED22C3EFC}"/>
    <cellStyle name="Normal 30 2 19 3 3 3" xfId="27258" xr:uid="{D515E09F-D813-437A-BE77-1A3AEB542A4C}"/>
    <cellStyle name="Normal 30 2 19 3 4" xfId="22076" xr:uid="{F4A90062-3227-4D33-A45B-8F388F40C1C6}"/>
    <cellStyle name="Normal 30 2 19 3 4 2" xfId="32425" xr:uid="{2AF4A541-6B10-413E-B6BC-09BDBF8DDF8F}"/>
    <cellStyle name="Normal 30 2 19 3 5" xfId="27256" xr:uid="{CD77EFB9-4E7A-41EC-B8CF-3A6DEC0E80B0}"/>
    <cellStyle name="Normal 30 2 19 4" xfId="4392" xr:uid="{347DB955-3EF1-4B9B-A93F-7B9B0AABECB4}"/>
    <cellStyle name="Normal 30 2 19 4 2" xfId="22079" xr:uid="{532D26BD-7D5A-4940-A35E-2AC934E129EF}"/>
    <cellStyle name="Normal 30 2 19 4 2 2" xfId="32428" xr:uid="{AF024C5B-429F-4544-8DAB-39A4D2F3E2E6}"/>
    <cellStyle name="Normal 30 2 19 4 3" xfId="27259" xr:uid="{617BC06C-8004-4ED8-A14D-7131B10AA0E6}"/>
    <cellStyle name="Normal 30 2 19 5" xfId="4393" xr:uid="{185D130F-05BD-4034-82EF-755A14B763ED}"/>
    <cellStyle name="Normal 30 2 19 5 2" xfId="22080" xr:uid="{3C37E3A1-1D62-4370-98F4-94A86B724D13}"/>
    <cellStyle name="Normal 30 2 19 5 2 2" xfId="32429" xr:uid="{63AF0C4D-2F5C-4D89-A7FD-A49608D98772}"/>
    <cellStyle name="Normal 30 2 19 5 3" xfId="27260" xr:uid="{86A428C8-1009-4E95-A600-B969E76F7419}"/>
    <cellStyle name="Normal 30 2 19 6" xfId="22069" xr:uid="{B5E248ED-B4C7-4A69-BA8C-52FFF1272722}"/>
    <cellStyle name="Normal 30 2 19 6 2" xfId="32418" xr:uid="{3967D93D-BC0C-458E-BEA3-85F5DD012CAC}"/>
    <cellStyle name="Normal 30 2 19 7" xfId="27249" xr:uid="{71BDB93C-288D-4AF3-8E2F-12B00FB99AEF}"/>
    <cellStyle name="Normal 30 2 2" xfId="4394" xr:uid="{1D223008-41D6-4B80-9358-21E063E4D086}"/>
    <cellStyle name="Normal 30 2 2 2" xfId="4395" xr:uid="{04E0FB63-CF11-47C8-BC33-35430BE0717F}"/>
    <cellStyle name="Normal 30 2 2 2 2" xfId="4396" xr:uid="{AB1131FD-D11C-47DD-8F91-0F1225D908BF}"/>
    <cellStyle name="Normal 30 2 2 2 2 2" xfId="4397" xr:uid="{502F92F8-ED6D-437B-A0AD-6F6D41CA92EB}"/>
    <cellStyle name="Normal 30 2 2 2 2 2 2" xfId="22084" xr:uid="{63678501-D5DE-4184-8586-69D82A083D3E}"/>
    <cellStyle name="Normal 30 2 2 2 2 2 2 2" xfId="32433" xr:uid="{71F77F53-32F8-4F2B-B4BA-3A538F1A3FC8}"/>
    <cellStyle name="Normal 30 2 2 2 2 2 3" xfId="27264" xr:uid="{D26C4387-F074-44C3-BD6F-62AC232BAE39}"/>
    <cellStyle name="Normal 30 2 2 2 2 3" xfId="4398" xr:uid="{116415DE-A4FF-49D6-9746-E2BC951E3B15}"/>
    <cellStyle name="Normal 30 2 2 2 2 3 2" xfId="22085" xr:uid="{F9E611BA-E370-4CA7-AF15-37D3A905DA98}"/>
    <cellStyle name="Normal 30 2 2 2 2 3 2 2" xfId="32434" xr:uid="{C3E2EC1E-3757-4C03-98BB-E8E99364EC1D}"/>
    <cellStyle name="Normal 30 2 2 2 2 3 3" xfId="27265" xr:uid="{636E4388-0149-4D7C-A253-EB645DD55C41}"/>
    <cellStyle name="Normal 30 2 2 2 2 4" xfId="22083" xr:uid="{F5ED5CA4-55BC-47DC-A4FB-BCD89AB392B8}"/>
    <cellStyle name="Normal 30 2 2 2 2 4 2" xfId="32432" xr:uid="{C146C9F0-232B-4851-BE8F-75779B1C0F82}"/>
    <cellStyle name="Normal 30 2 2 2 2 5" xfId="27263" xr:uid="{6875F0B2-3489-4E8D-ABD1-36A65D186683}"/>
    <cellStyle name="Normal 30 2 2 2 3" xfId="4399" xr:uid="{A28E8693-7545-4F6B-B09F-A1F75D3D3746}"/>
    <cellStyle name="Normal 30 2 2 2 3 2" xfId="22086" xr:uid="{B84625EA-C939-4558-9EF3-008FFE70EEDA}"/>
    <cellStyle name="Normal 30 2 2 2 3 2 2" xfId="32435" xr:uid="{C0FD106F-F28A-46B7-BAAA-6FEA3E0CF088}"/>
    <cellStyle name="Normal 30 2 2 2 3 3" xfId="27266" xr:uid="{7ED3DF79-EF63-4A99-B803-98C4FF39CC0E}"/>
    <cellStyle name="Normal 30 2 2 2 4" xfId="4400" xr:uid="{EED5C5CD-34F2-435F-A76A-F2978FDF6D4F}"/>
    <cellStyle name="Normal 30 2 2 2 4 2" xfId="22087" xr:uid="{BDF345A7-3F2C-4171-8DE0-5D3E6BE985E0}"/>
    <cellStyle name="Normal 30 2 2 2 4 2 2" xfId="32436" xr:uid="{32629884-9618-42CC-BBA7-F37ABB0667AD}"/>
    <cellStyle name="Normal 30 2 2 2 4 3" xfId="27267" xr:uid="{CD05DF58-37B1-49F5-97B4-C32A9C6D59A8}"/>
    <cellStyle name="Normal 30 2 2 2 5" xfId="22082" xr:uid="{3D838F74-B728-41B8-9630-B5E725062045}"/>
    <cellStyle name="Normal 30 2 2 2 5 2" xfId="32431" xr:uid="{79BCB56D-093E-4294-8FAA-0BDD8F072603}"/>
    <cellStyle name="Normal 30 2 2 2 6" xfId="27262" xr:uid="{E171E7B4-B382-45EE-BDDB-26490F2C5F29}"/>
    <cellStyle name="Normal 30 2 2 3" xfId="4401" xr:uid="{0601646B-3813-46DE-B889-D6C2B33ABCFB}"/>
    <cellStyle name="Normal 30 2 2 3 2" xfId="4402" xr:uid="{9C81AB56-EE2E-49A7-95AF-D4907C2FD412}"/>
    <cellStyle name="Normal 30 2 2 3 2 2" xfId="22089" xr:uid="{782DC572-1A5C-4664-A04E-B1D287EFE3CA}"/>
    <cellStyle name="Normal 30 2 2 3 2 2 2" xfId="32438" xr:uid="{35A059B3-093F-4115-9F61-9D01BD858B90}"/>
    <cellStyle name="Normal 30 2 2 3 2 3" xfId="27269" xr:uid="{AAA9C2E8-6153-4D53-A37A-56BD7DE9B3FE}"/>
    <cellStyle name="Normal 30 2 2 3 3" xfId="4403" xr:uid="{49C89B79-33AC-476C-9AF4-D264A169AD60}"/>
    <cellStyle name="Normal 30 2 2 3 3 2" xfId="22090" xr:uid="{7DA92F62-9345-4DB6-BB59-C5828354B321}"/>
    <cellStyle name="Normal 30 2 2 3 3 2 2" xfId="32439" xr:uid="{E895BB75-7EE3-4F39-A22C-EE29255F0B06}"/>
    <cellStyle name="Normal 30 2 2 3 3 3" xfId="27270" xr:uid="{1D18F99D-B50F-4A6C-8803-3449654E97CD}"/>
    <cellStyle name="Normal 30 2 2 3 4" xfId="22088" xr:uid="{01EC50AF-6B56-45C8-9375-CD2E3CD2658C}"/>
    <cellStyle name="Normal 30 2 2 3 4 2" xfId="32437" xr:uid="{CE9419B8-0DFE-47C6-9660-92E8A60F1509}"/>
    <cellStyle name="Normal 30 2 2 3 5" xfId="27268" xr:uid="{69CA9F97-CB69-4652-A67C-E199E4568B9D}"/>
    <cellStyle name="Normal 30 2 2 4" xfId="4404" xr:uid="{1E059E9C-1681-45BA-84B5-107B482CCBDC}"/>
    <cellStyle name="Normal 30 2 2 4 2" xfId="22091" xr:uid="{07903199-E612-4EC0-968A-F4415E6F4137}"/>
    <cellStyle name="Normal 30 2 2 4 2 2" xfId="32440" xr:uid="{7C8A8F41-2B57-4DC2-830B-74AA8E5F2052}"/>
    <cellStyle name="Normal 30 2 2 4 3" xfId="27271" xr:uid="{DB14D820-1D96-44C3-9FA0-369BD8013F21}"/>
    <cellStyle name="Normal 30 2 2 5" xfId="4405" xr:uid="{68857A01-EF3F-4BAE-9FB4-3F19098BAB79}"/>
    <cellStyle name="Normal 30 2 2 5 2" xfId="22092" xr:uid="{308CA34A-BE5D-4CC2-AB07-038CC282272E}"/>
    <cellStyle name="Normal 30 2 2 5 2 2" xfId="32441" xr:uid="{61A8556D-8792-4309-8F7B-EB8CB05BE1C2}"/>
    <cellStyle name="Normal 30 2 2 5 3" xfId="27272" xr:uid="{8D21B6F9-3B36-4566-8E1C-D9A97A8F6638}"/>
    <cellStyle name="Normal 30 2 2 6" xfId="22081" xr:uid="{9E2AEECF-7E5D-4E80-AA15-EAA1A07D8FB8}"/>
    <cellStyle name="Normal 30 2 2 6 2" xfId="32430" xr:uid="{93B5EF83-E250-4B5B-90EE-E9DCA2D1EE9D}"/>
    <cellStyle name="Normal 30 2 2 7" xfId="27261" xr:uid="{2B0856AA-4CAE-4DF3-886D-3DA85EAE9E3A}"/>
    <cellStyle name="Normal 30 2 20" xfId="4406" xr:uid="{39A9C91E-A3D2-4891-A1AF-025E551D0EF5}"/>
    <cellStyle name="Normal 30 2 20 2" xfId="4407" xr:uid="{6C8237C0-C480-4C50-A93F-9A3624BE3582}"/>
    <cellStyle name="Normal 30 2 20 2 2" xfId="4408" xr:uid="{AE3B6BEC-0238-4696-B5A8-0531DB51B929}"/>
    <cellStyle name="Normal 30 2 20 2 2 2" xfId="22095" xr:uid="{576523AE-B6A8-4F35-952D-D6096B426928}"/>
    <cellStyle name="Normal 30 2 20 2 2 2 2" xfId="32444" xr:uid="{87A5F161-25C8-4138-979E-21AC6F6D5A59}"/>
    <cellStyle name="Normal 30 2 20 2 2 3" xfId="27275" xr:uid="{00A527C8-E274-4CDE-A922-45B1AFEE1094}"/>
    <cellStyle name="Normal 30 2 20 2 3" xfId="4409" xr:uid="{0513176E-95B5-4CE4-A589-288487C2381C}"/>
    <cellStyle name="Normal 30 2 20 2 3 2" xfId="22096" xr:uid="{3635B415-0D00-4C4B-9571-723C9554699D}"/>
    <cellStyle name="Normal 30 2 20 2 3 2 2" xfId="32445" xr:uid="{965554F5-7226-4AA4-A9DA-8E34459F0393}"/>
    <cellStyle name="Normal 30 2 20 2 3 3" xfId="27276" xr:uid="{A73B1EE5-6361-437C-8641-6F81EB1F0382}"/>
    <cellStyle name="Normal 30 2 20 2 4" xfId="22094" xr:uid="{927AF275-59B9-4DE2-985D-10B4BC996868}"/>
    <cellStyle name="Normal 30 2 20 2 4 2" xfId="32443" xr:uid="{FAD641F2-2B3A-4494-A430-7F397A48DF08}"/>
    <cellStyle name="Normal 30 2 20 2 5" xfId="27274" xr:uid="{D79832F6-6C81-4C85-8544-936BA2A88836}"/>
    <cellStyle name="Normal 30 2 20 3" xfId="4410" xr:uid="{4D7D7E49-C259-4AAE-94D0-8E0BEB8D6631}"/>
    <cellStyle name="Normal 30 2 20 3 2" xfId="22097" xr:uid="{7D2D3BB0-12CC-4A48-9EC5-67538C9DFB41}"/>
    <cellStyle name="Normal 30 2 20 3 2 2" xfId="32446" xr:uid="{61404D03-DAE5-4D4A-B015-3C77CA2DE80E}"/>
    <cellStyle name="Normal 30 2 20 3 3" xfId="27277" xr:uid="{42285C38-C172-44C5-997D-65A02F211880}"/>
    <cellStyle name="Normal 30 2 20 4" xfId="4411" xr:uid="{43E60BA2-70F4-46BF-810D-1519AF3A6941}"/>
    <cellStyle name="Normal 30 2 20 4 2" xfId="22098" xr:uid="{EB574819-8E72-49A1-90D3-02E415E7EFB1}"/>
    <cellStyle name="Normal 30 2 20 4 2 2" xfId="32447" xr:uid="{DDFA25ED-F83B-423F-8E7B-F41C51EEF4A5}"/>
    <cellStyle name="Normal 30 2 20 4 3" xfId="27278" xr:uid="{FFBBCD53-C4A3-4A85-A6C1-2235882A2D51}"/>
    <cellStyle name="Normal 30 2 20 5" xfId="22093" xr:uid="{1FD67E75-1595-4B86-BE57-4A7DD4C64929}"/>
    <cellStyle name="Normal 30 2 20 5 2" xfId="32442" xr:uid="{1AA5665F-BBE2-4A1D-8F6B-0E74DC28C4F7}"/>
    <cellStyle name="Normal 30 2 20 6" xfId="27273" xr:uid="{DE1A0DAE-3A8E-4DEA-AA96-39C458A4293F}"/>
    <cellStyle name="Normal 30 2 21" xfId="4412" xr:uid="{8C65CF35-6F60-4AED-AB53-7B1BA6CD9730}"/>
    <cellStyle name="Normal 30 2 21 2" xfId="4413" xr:uid="{D36642EB-815E-4CCD-A36D-B6EC51CB9E11}"/>
    <cellStyle name="Normal 30 2 21 2 2" xfId="22100" xr:uid="{8F795BA8-991D-4B4C-BFC3-5B8E2280ECDB}"/>
    <cellStyle name="Normal 30 2 21 2 2 2" xfId="32449" xr:uid="{E7BDB3CF-A0CC-4826-9542-4315F047F2F7}"/>
    <cellStyle name="Normal 30 2 21 2 3" xfId="27280" xr:uid="{97D62C7D-D5AC-4A91-B429-4A04A21AD97F}"/>
    <cellStyle name="Normal 30 2 21 3" xfId="4414" xr:uid="{3E113F31-CB52-4A95-A5FA-6C4A831CA51A}"/>
    <cellStyle name="Normal 30 2 21 3 2" xfId="22101" xr:uid="{82E46EF4-74FD-4ABA-BC97-6F11C33C04DC}"/>
    <cellStyle name="Normal 30 2 21 3 2 2" xfId="32450" xr:uid="{C14972DF-D494-4437-9AB7-8858FFCBA852}"/>
    <cellStyle name="Normal 30 2 21 3 3" xfId="27281" xr:uid="{820169FF-877D-402F-B42B-135956AC3DF7}"/>
    <cellStyle name="Normal 30 2 21 4" xfId="22099" xr:uid="{0DBD3BE2-A931-4189-B4D0-B846965CB282}"/>
    <cellStyle name="Normal 30 2 21 4 2" xfId="32448" xr:uid="{2AF5A03C-B89A-4600-B710-8022DBB34B66}"/>
    <cellStyle name="Normal 30 2 21 5" xfId="27279" xr:uid="{5ECDC636-19C8-4C57-A1B1-CA99DB8A009E}"/>
    <cellStyle name="Normal 30 2 22" xfId="4415" xr:uid="{65E9E492-3DE1-4040-98A0-BB3E69A87A12}"/>
    <cellStyle name="Normal 30 2 22 2" xfId="22102" xr:uid="{D28939D6-FF9D-4BEA-8882-95BDB52A826B}"/>
    <cellStyle name="Normal 30 2 22 2 2" xfId="32451" xr:uid="{83397880-08E4-4E20-9A21-307BD3448001}"/>
    <cellStyle name="Normal 30 2 22 3" xfId="27282" xr:uid="{D99BE9AD-4F80-4683-9B57-CD7022534BAD}"/>
    <cellStyle name="Normal 30 2 23" xfId="4416" xr:uid="{5B1CCB6A-3AAF-4516-BCB3-3D0DAC10DD95}"/>
    <cellStyle name="Normal 30 2 23 2" xfId="22103" xr:uid="{5D75ED3A-CB93-4B1C-896E-1141FF99F9D8}"/>
    <cellStyle name="Normal 30 2 23 2 2" xfId="32452" xr:uid="{31975802-5246-4AB6-BE0D-EF08A93F60C9}"/>
    <cellStyle name="Normal 30 2 23 3" xfId="27283" xr:uid="{3D74D387-6A60-4588-AD5E-32D2B8F6C897}"/>
    <cellStyle name="Normal 30 2 24" xfId="21960" xr:uid="{A347D2F9-ED84-4456-B20D-019FDF432F24}"/>
    <cellStyle name="Normal 30 2 24 2" xfId="32309" xr:uid="{DD8F5E17-2C14-4B83-A72E-32F35CB0C0AD}"/>
    <cellStyle name="Normal 30 2 25" xfId="27140" xr:uid="{89B91A30-9181-46F0-AC0A-00BE8EF7663C}"/>
    <cellStyle name="Normal 30 2 3" xfId="4417" xr:uid="{EFFF5C46-7B85-446D-9A73-03DD9C02F4A1}"/>
    <cellStyle name="Normal 30 2 3 2" xfId="4418" xr:uid="{A8F607C1-2A76-4017-95F6-D3E67955266C}"/>
    <cellStyle name="Normal 30 2 3 2 2" xfId="4419" xr:uid="{898D6C2C-710A-452F-BD91-3A7327E9CFBF}"/>
    <cellStyle name="Normal 30 2 3 2 2 2" xfId="4420" xr:uid="{F9488428-67EF-4B32-AF6E-4447E21D1689}"/>
    <cellStyle name="Normal 30 2 3 2 2 2 2" xfId="22107" xr:uid="{82E4378D-1EF3-4A16-80D1-8E1A515A0A01}"/>
    <cellStyle name="Normal 30 2 3 2 2 2 2 2" xfId="32456" xr:uid="{48514DC4-4BE8-4EA1-BC5D-88EFF60E49BA}"/>
    <cellStyle name="Normal 30 2 3 2 2 2 3" xfId="27287" xr:uid="{96A45CCF-C1E3-41AF-ACDD-7EEE0AE9B976}"/>
    <cellStyle name="Normal 30 2 3 2 2 3" xfId="4421" xr:uid="{C0216908-FEB1-4EF4-9362-72BD45BAA09F}"/>
    <cellStyle name="Normal 30 2 3 2 2 3 2" xfId="22108" xr:uid="{90339FB2-5A70-4659-BA1A-1C06968BCE5D}"/>
    <cellStyle name="Normal 30 2 3 2 2 3 2 2" xfId="32457" xr:uid="{C3B1176E-FA4B-4A39-B30B-AA72663B479D}"/>
    <cellStyle name="Normal 30 2 3 2 2 3 3" xfId="27288" xr:uid="{693BB353-D90A-4A55-987E-F25ECAC38B02}"/>
    <cellStyle name="Normal 30 2 3 2 2 4" xfId="22106" xr:uid="{4D00A708-5FFA-4F32-B36E-9EFFDF7BC1BD}"/>
    <cellStyle name="Normal 30 2 3 2 2 4 2" xfId="32455" xr:uid="{81DC71C1-2354-4D76-BF42-52CFECA88675}"/>
    <cellStyle name="Normal 30 2 3 2 2 5" xfId="27286" xr:uid="{443D97FB-C1A3-48EA-9A73-0F594AB55AC6}"/>
    <cellStyle name="Normal 30 2 3 2 3" xfId="4422" xr:uid="{DDBDB950-39DF-404F-B827-932BB6630BF1}"/>
    <cellStyle name="Normal 30 2 3 2 3 2" xfId="22109" xr:uid="{F44EB062-2F96-4AA3-A7F3-7C41632FB551}"/>
    <cellStyle name="Normal 30 2 3 2 3 2 2" xfId="32458" xr:uid="{FD9E353E-E035-490C-AFFE-CC4098C4FB88}"/>
    <cellStyle name="Normal 30 2 3 2 3 3" xfId="27289" xr:uid="{8CA84E96-DB4C-40FE-8E35-24741A942C13}"/>
    <cellStyle name="Normal 30 2 3 2 4" xfId="4423" xr:uid="{8E63F356-FCD4-4483-A3C5-1B8CB8616BAE}"/>
    <cellStyle name="Normal 30 2 3 2 4 2" xfId="22110" xr:uid="{0891505F-D375-4C6C-BBDA-494C9A5E1D47}"/>
    <cellStyle name="Normal 30 2 3 2 4 2 2" xfId="32459" xr:uid="{CE440B41-89CC-42CA-A1F8-5EC8AF9E96B9}"/>
    <cellStyle name="Normal 30 2 3 2 4 3" xfId="27290" xr:uid="{0AE0559C-15E0-4760-A1A9-33DE93C72388}"/>
    <cellStyle name="Normal 30 2 3 2 5" xfId="22105" xr:uid="{459793A3-4749-4F5D-AE52-22714BF50127}"/>
    <cellStyle name="Normal 30 2 3 2 5 2" xfId="32454" xr:uid="{86ACA48A-C8E8-48D6-8E5D-3CFC3DA9A24F}"/>
    <cellStyle name="Normal 30 2 3 2 6" xfId="27285" xr:uid="{1D349798-8DD3-49D5-911B-868984A23422}"/>
    <cellStyle name="Normal 30 2 3 3" xfId="4424" xr:uid="{0FBD2A30-37CA-438F-ADD7-CC5CA554FB21}"/>
    <cellStyle name="Normal 30 2 3 3 2" xfId="4425" xr:uid="{47DE6F71-301B-4813-BAA1-891A7EDDCE1A}"/>
    <cellStyle name="Normal 30 2 3 3 2 2" xfId="22112" xr:uid="{4DD0B2E3-8A4D-4E2C-B58A-27E5A3F0C641}"/>
    <cellStyle name="Normal 30 2 3 3 2 2 2" xfId="32461" xr:uid="{1DDB0CFA-9993-4220-A4B5-43A9434473AA}"/>
    <cellStyle name="Normal 30 2 3 3 2 3" xfId="27292" xr:uid="{F344608E-EE3D-4BCB-B219-B6B5EDBA290A}"/>
    <cellStyle name="Normal 30 2 3 3 3" xfId="4426" xr:uid="{0B479C54-D835-4262-8EA9-6C444C9BF5A1}"/>
    <cellStyle name="Normal 30 2 3 3 3 2" xfId="22113" xr:uid="{B7853A59-F577-45B7-B794-09AC3D845232}"/>
    <cellStyle name="Normal 30 2 3 3 3 2 2" xfId="32462" xr:uid="{1A605638-9609-4851-B6E5-7CF5DCFAD4C0}"/>
    <cellStyle name="Normal 30 2 3 3 3 3" xfId="27293" xr:uid="{B36E16E7-690E-44A2-B26F-3D0E127E9AA3}"/>
    <cellStyle name="Normal 30 2 3 3 4" xfId="22111" xr:uid="{66AA6C36-3F87-4FBB-AF6F-AB4FBB514C94}"/>
    <cellStyle name="Normal 30 2 3 3 4 2" xfId="32460" xr:uid="{F8744C53-65CB-4867-AAF1-3CB5BAD52FFB}"/>
    <cellStyle name="Normal 30 2 3 3 5" xfId="27291" xr:uid="{DF05233B-B213-424A-B689-D4C2145C8724}"/>
    <cellStyle name="Normal 30 2 3 4" xfId="4427" xr:uid="{2E9F8DDE-CC68-4671-ACE5-928911F3EBE7}"/>
    <cellStyle name="Normal 30 2 3 4 2" xfId="22114" xr:uid="{DB37A1C5-B424-4912-9EBA-AB52FC6468B8}"/>
    <cellStyle name="Normal 30 2 3 4 2 2" xfId="32463" xr:uid="{6E239EB9-D7E2-4937-BF4A-678419555AA1}"/>
    <cellStyle name="Normal 30 2 3 4 3" xfId="27294" xr:uid="{5197E353-5FE2-4EF4-98B0-84A9702F5720}"/>
    <cellStyle name="Normal 30 2 3 5" xfId="4428" xr:uid="{403D7116-8F3F-47B8-91AE-EE3661BFBB4C}"/>
    <cellStyle name="Normal 30 2 3 5 2" xfId="22115" xr:uid="{1F6D7558-1BAF-4ABF-83A1-150C3D8B6BEF}"/>
    <cellStyle name="Normal 30 2 3 5 2 2" xfId="32464" xr:uid="{15E43E07-AA19-4394-ACE8-1E3D5EC5E7D9}"/>
    <cellStyle name="Normal 30 2 3 5 3" xfId="27295" xr:uid="{A2A21EBA-F687-4037-B86F-055CEF4F88F1}"/>
    <cellStyle name="Normal 30 2 3 6" xfId="22104" xr:uid="{0329CED0-1FC6-4776-B4E1-2E825BC538C0}"/>
    <cellStyle name="Normal 30 2 3 6 2" xfId="32453" xr:uid="{9A774914-C901-4A86-A2BD-D1F9354DFF08}"/>
    <cellStyle name="Normal 30 2 3 7" xfId="27284" xr:uid="{DDD50133-93E9-4AC8-BBBB-1A93706AE6D8}"/>
    <cellStyle name="Normal 30 2 4" xfId="4429" xr:uid="{B020EEB3-3C3A-453D-A5EF-1D15E6F74228}"/>
    <cellStyle name="Normal 30 2 4 2" xfId="4430" xr:uid="{42DDC5E4-C326-4554-940F-0479B7C2156D}"/>
    <cellStyle name="Normal 30 2 4 2 2" xfId="4431" xr:uid="{E4C96F82-AEC2-4202-8494-E33F095276DE}"/>
    <cellStyle name="Normal 30 2 4 2 2 2" xfId="4432" xr:uid="{CB0C3255-4648-4DBE-A1C6-792D0582E0F4}"/>
    <cellStyle name="Normal 30 2 4 2 2 2 2" xfId="22119" xr:uid="{1A65A917-5E8F-485A-87C6-482FD92FBA3C}"/>
    <cellStyle name="Normal 30 2 4 2 2 2 2 2" xfId="32468" xr:uid="{F4A3B5A0-EBAE-4B95-9CC0-CEC9B86D8D39}"/>
    <cellStyle name="Normal 30 2 4 2 2 2 3" xfId="27299" xr:uid="{93F385AC-B744-4168-9804-9A631212E8CC}"/>
    <cellStyle name="Normal 30 2 4 2 2 3" xfId="4433" xr:uid="{4AD34208-687F-4E1E-A548-39E19303B3FC}"/>
    <cellStyle name="Normal 30 2 4 2 2 3 2" xfId="22120" xr:uid="{2C6C2CB2-BD53-4972-BB4B-CBAEC679D25C}"/>
    <cellStyle name="Normal 30 2 4 2 2 3 2 2" xfId="32469" xr:uid="{234DC05D-11AF-4986-AC14-957A22B6A9A8}"/>
    <cellStyle name="Normal 30 2 4 2 2 3 3" xfId="27300" xr:uid="{73DFFAB5-4968-4CB6-880E-5EDEF32259BF}"/>
    <cellStyle name="Normal 30 2 4 2 2 4" xfId="22118" xr:uid="{C54089B3-12C8-4B45-985A-55A79E2CCE1E}"/>
    <cellStyle name="Normal 30 2 4 2 2 4 2" xfId="32467" xr:uid="{5760B37D-6F42-4DCB-9EF5-FE74C77A1EC0}"/>
    <cellStyle name="Normal 30 2 4 2 2 5" xfId="27298" xr:uid="{8DC88A40-798F-4996-8FAC-92765AA6EEF5}"/>
    <cellStyle name="Normal 30 2 4 2 3" xfId="4434" xr:uid="{E2F89687-C188-4B45-84C2-6921427479A7}"/>
    <cellStyle name="Normal 30 2 4 2 3 2" xfId="22121" xr:uid="{176FFBCA-FCEE-4168-8A85-F5F8504D2BE6}"/>
    <cellStyle name="Normal 30 2 4 2 3 2 2" xfId="32470" xr:uid="{32683B94-153A-4CF7-9C17-3627AFFB8198}"/>
    <cellStyle name="Normal 30 2 4 2 3 3" xfId="27301" xr:uid="{FE9B778B-B4EE-4F34-8BDC-251A2E3E728D}"/>
    <cellStyle name="Normal 30 2 4 2 4" xfId="4435" xr:uid="{7B375C49-F4AA-471F-BD66-9C06357DC895}"/>
    <cellStyle name="Normal 30 2 4 2 4 2" xfId="22122" xr:uid="{B32AB23D-A1CE-4137-AFDD-298CE92FDA66}"/>
    <cellStyle name="Normal 30 2 4 2 4 2 2" xfId="32471" xr:uid="{C8FF3EEE-FD58-4E8B-9BC0-62459FED8033}"/>
    <cellStyle name="Normal 30 2 4 2 4 3" xfId="27302" xr:uid="{B0555838-5D66-4850-BE92-25848A4138F2}"/>
    <cellStyle name="Normal 30 2 4 2 5" xfId="22117" xr:uid="{B461B1FA-1A19-4EFC-9097-01EA6C70C18B}"/>
    <cellStyle name="Normal 30 2 4 2 5 2" xfId="32466" xr:uid="{97782261-C2EB-430A-A450-A9F05DFD585C}"/>
    <cellStyle name="Normal 30 2 4 2 6" xfId="27297" xr:uid="{D7563683-FAC5-4234-8D82-AFDB1407FF7F}"/>
    <cellStyle name="Normal 30 2 4 3" xfId="4436" xr:uid="{E6F2A453-5CB0-427D-87A2-26CE6DA50EE1}"/>
    <cellStyle name="Normal 30 2 4 3 2" xfId="4437" xr:uid="{831C423B-9526-419A-8513-6B82EE09206D}"/>
    <cellStyle name="Normal 30 2 4 3 2 2" xfId="22124" xr:uid="{E107105C-4380-4860-9AC6-23A211973F34}"/>
    <cellStyle name="Normal 30 2 4 3 2 2 2" xfId="32473" xr:uid="{7437E07C-9F4C-4880-9F41-6B8E119A7309}"/>
    <cellStyle name="Normal 30 2 4 3 2 3" xfId="27304" xr:uid="{C8A5B864-87BB-4184-9F07-12BF5B2A76ED}"/>
    <cellStyle name="Normal 30 2 4 3 3" xfId="4438" xr:uid="{7AAEF3F5-EF94-4E52-B251-211DB48A2AFD}"/>
    <cellStyle name="Normal 30 2 4 3 3 2" xfId="22125" xr:uid="{D023B1E3-CEE1-4494-98ED-8689C55C215B}"/>
    <cellStyle name="Normal 30 2 4 3 3 2 2" xfId="32474" xr:uid="{73AF0F86-6EF4-4C9C-8258-53F7F804E56C}"/>
    <cellStyle name="Normal 30 2 4 3 3 3" xfId="27305" xr:uid="{41FAE956-FD26-47C7-BE84-5D57BDF1C5C8}"/>
    <cellStyle name="Normal 30 2 4 3 4" xfId="22123" xr:uid="{4D169EC6-D2FD-4052-A97D-A554FA1F3E59}"/>
    <cellStyle name="Normal 30 2 4 3 4 2" xfId="32472" xr:uid="{1BCFC5F3-1E34-473E-A783-DE052B2DC76C}"/>
    <cellStyle name="Normal 30 2 4 3 5" xfId="27303" xr:uid="{B0437E64-19D1-4E5C-89C8-8CA87AA6A66D}"/>
    <cellStyle name="Normal 30 2 4 4" xfId="4439" xr:uid="{5889366E-10F5-4397-9CBC-7EAE2A489486}"/>
    <cellStyle name="Normal 30 2 4 4 2" xfId="22126" xr:uid="{EEBED43A-187C-43C2-BBC3-7EC920C77ACA}"/>
    <cellStyle name="Normal 30 2 4 4 2 2" xfId="32475" xr:uid="{1B221F02-7AD5-4E7B-BD81-326E567C9092}"/>
    <cellStyle name="Normal 30 2 4 4 3" xfId="27306" xr:uid="{03C6D96C-CE53-40C5-A83B-645A05546D24}"/>
    <cellStyle name="Normal 30 2 4 5" xfId="4440" xr:uid="{05585D26-9D73-40C2-B2B0-EF96691A9072}"/>
    <cellStyle name="Normal 30 2 4 5 2" xfId="22127" xr:uid="{8B9BDB0A-7058-40C3-B0AE-2999237CEE21}"/>
    <cellStyle name="Normal 30 2 4 5 2 2" xfId="32476" xr:uid="{6111ED59-F71A-4D2A-A1A5-AA95DC4E8B32}"/>
    <cellStyle name="Normal 30 2 4 5 3" xfId="27307" xr:uid="{9B31B41C-1686-454C-A44F-E5BF17DBD837}"/>
    <cellStyle name="Normal 30 2 4 6" xfId="22116" xr:uid="{5380CE19-DF47-4844-9C24-FCEBEEA5C39C}"/>
    <cellStyle name="Normal 30 2 4 6 2" xfId="32465" xr:uid="{D0D312EB-D314-40F0-9142-3668A512AC20}"/>
    <cellStyle name="Normal 30 2 4 7" xfId="27296" xr:uid="{246A0BEF-9D5C-463C-8DD7-D46A908DE53D}"/>
    <cellStyle name="Normal 30 2 5" xfId="4441" xr:uid="{D4DA4DBC-D7F5-4F9B-AA6B-E4CAD9781705}"/>
    <cellStyle name="Normal 30 2 5 2" xfId="4442" xr:uid="{CFE7CA59-1DD9-455B-BCA8-F03BCCA5E2AB}"/>
    <cellStyle name="Normal 30 2 5 2 2" xfId="4443" xr:uid="{8958D557-967F-4CC3-84D6-F15BE3A0531B}"/>
    <cellStyle name="Normal 30 2 5 2 2 2" xfId="4444" xr:uid="{FD36B1E8-DB18-43C1-A7AF-570299D2B3A1}"/>
    <cellStyle name="Normal 30 2 5 2 2 2 2" xfId="22131" xr:uid="{33DB410F-20DF-4C6D-9867-18107EAFF172}"/>
    <cellStyle name="Normal 30 2 5 2 2 2 2 2" xfId="32480" xr:uid="{C6E1ADF2-7D5C-4715-8574-0168E8CB91B5}"/>
    <cellStyle name="Normal 30 2 5 2 2 2 3" xfId="27311" xr:uid="{B939E8FF-2CEB-46C7-AD30-FD9FA52872BB}"/>
    <cellStyle name="Normal 30 2 5 2 2 3" xfId="4445" xr:uid="{55319CAF-CF7B-452D-A707-42C2E7DF7995}"/>
    <cellStyle name="Normal 30 2 5 2 2 3 2" xfId="22132" xr:uid="{AC6A25AF-F561-449A-AEC8-2BB54F519133}"/>
    <cellStyle name="Normal 30 2 5 2 2 3 2 2" xfId="32481" xr:uid="{75360379-68C1-4DC6-B2FF-4FEDB2492C6B}"/>
    <cellStyle name="Normal 30 2 5 2 2 3 3" xfId="27312" xr:uid="{8FA1C669-4CED-4D6B-9786-64DAB4A9DA94}"/>
    <cellStyle name="Normal 30 2 5 2 2 4" xfId="22130" xr:uid="{89C251FF-7E60-4C0C-8F43-9FB7D1204485}"/>
    <cellStyle name="Normal 30 2 5 2 2 4 2" xfId="32479" xr:uid="{D0C5F220-D9ED-4C29-8F28-FA5033C4CF74}"/>
    <cellStyle name="Normal 30 2 5 2 2 5" xfId="27310" xr:uid="{E0CE6439-88D8-48F5-B665-A82CA76122C2}"/>
    <cellStyle name="Normal 30 2 5 2 3" xfId="4446" xr:uid="{F6658AA5-E171-490C-B340-90E73A8CDCD5}"/>
    <cellStyle name="Normal 30 2 5 2 3 2" xfId="22133" xr:uid="{097F9C8C-93FE-4600-A634-EF51AB4B4485}"/>
    <cellStyle name="Normal 30 2 5 2 3 2 2" xfId="32482" xr:uid="{90B3BFAB-455F-4966-9A57-7ADD6377F302}"/>
    <cellStyle name="Normal 30 2 5 2 3 3" xfId="27313" xr:uid="{67B67E24-440F-4205-BFFE-11A1EDCD05CF}"/>
    <cellStyle name="Normal 30 2 5 2 4" xfId="4447" xr:uid="{C2E06ABF-A0AD-4D52-A3DF-A42574916049}"/>
    <cellStyle name="Normal 30 2 5 2 4 2" xfId="22134" xr:uid="{C040A067-BAEB-449E-8FA9-76A9E99DA451}"/>
    <cellStyle name="Normal 30 2 5 2 4 2 2" xfId="32483" xr:uid="{E6A9D7C9-3C8B-4931-8428-89307BC66D64}"/>
    <cellStyle name="Normal 30 2 5 2 4 3" xfId="27314" xr:uid="{CB2F30AC-7DBB-4952-B871-E3B8A18B27E6}"/>
    <cellStyle name="Normal 30 2 5 2 5" xfId="22129" xr:uid="{358B5E68-D44B-4799-A6C4-ACC08C86661F}"/>
    <cellStyle name="Normal 30 2 5 2 5 2" xfId="32478" xr:uid="{17BCEBD6-C556-4930-A2BF-178CB402DD0D}"/>
    <cellStyle name="Normal 30 2 5 2 6" xfId="27309" xr:uid="{4A40A48E-8FBA-4DB8-829B-A202531190AE}"/>
    <cellStyle name="Normal 30 2 5 3" xfId="4448" xr:uid="{D114D5E0-501B-4E58-B886-B2E97FF10E28}"/>
    <cellStyle name="Normal 30 2 5 3 2" xfId="4449" xr:uid="{0194FF83-0021-4F4E-B556-A315FEA8D0DD}"/>
    <cellStyle name="Normal 30 2 5 3 2 2" xfId="22136" xr:uid="{2FAECE88-6B68-46E2-981B-4F58061A5EB8}"/>
    <cellStyle name="Normal 30 2 5 3 2 2 2" xfId="32485" xr:uid="{6F9D0EF8-4C74-4184-9952-F01C89D32E8D}"/>
    <cellStyle name="Normal 30 2 5 3 2 3" xfId="27316" xr:uid="{A3F02C04-A475-4176-A148-3748DAD11503}"/>
    <cellStyle name="Normal 30 2 5 3 3" xfId="4450" xr:uid="{7BC57CDA-12CA-40DC-A39E-7ABF93FEA99D}"/>
    <cellStyle name="Normal 30 2 5 3 3 2" xfId="22137" xr:uid="{67ECC848-99FD-4BB5-9555-A5AA70D98E13}"/>
    <cellStyle name="Normal 30 2 5 3 3 2 2" xfId="32486" xr:uid="{CA48D08B-585A-425E-A593-3A9EF92D90E0}"/>
    <cellStyle name="Normal 30 2 5 3 3 3" xfId="27317" xr:uid="{61519257-B805-4ECF-AB82-56218175640E}"/>
    <cellStyle name="Normal 30 2 5 3 4" xfId="22135" xr:uid="{024D3F42-8E33-4D4B-B21D-2F5AEC1EB43B}"/>
    <cellStyle name="Normal 30 2 5 3 4 2" xfId="32484" xr:uid="{A17C79FC-B13F-4672-AAD8-E45A20EFD595}"/>
    <cellStyle name="Normal 30 2 5 3 5" xfId="27315" xr:uid="{6319C501-DA68-4196-B1E2-8F377B104C2A}"/>
    <cellStyle name="Normal 30 2 5 4" xfId="4451" xr:uid="{8414F061-39C4-423F-ACF2-0E6505C856A1}"/>
    <cellStyle name="Normal 30 2 5 4 2" xfId="22138" xr:uid="{379F5030-529C-472E-A4AD-768D6852E332}"/>
    <cellStyle name="Normal 30 2 5 4 2 2" xfId="32487" xr:uid="{8DA0A76F-7706-42D6-97BB-965F360AC601}"/>
    <cellStyle name="Normal 30 2 5 4 3" xfId="27318" xr:uid="{312DC4D2-FCAF-400B-810B-D15328F1D840}"/>
    <cellStyle name="Normal 30 2 5 5" xfId="4452" xr:uid="{0322ABBC-826F-4A50-8672-D5C2A13D5B09}"/>
    <cellStyle name="Normal 30 2 5 5 2" xfId="22139" xr:uid="{EDE0E0BE-9B1C-4114-A403-6A4868FB068A}"/>
    <cellStyle name="Normal 30 2 5 5 2 2" xfId="32488" xr:uid="{584C5581-5208-47AD-9112-07B95A706A2C}"/>
    <cellStyle name="Normal 30 2 5 5 3" xfId="27319" xr:uid="{88EFF2AD-83D1-4857-9B20-DFEABDA0E281}"/>
    <cellStyle name="Normal 30 2 5 6" xfId="22128" xr:uid="{C4A4A291-8AFB-4653-943C-682D2EBC969E}"/>
    <cellStyle name="Normal 30 2 5 6 2" xfId="32477" xr:uid="{D9D6E8F6-EB62-49AA-AE21-FA513AD2A39A}"/>
    <cellStyle name="Normal 30 2 5 7" xfId="27308" xr:uid="{FECB5F97-4826-4B0B-89E9-42FB2915B0F5}"/>
    <cellStyle name="Normal 30 2 6" xfId="4453" xr:uid="{284B6F3D-1637-4C25-A3A3-ED756CE3D655}"/>
    <cellStyle name="Normal 30 2 6 2" xfId="4454" xr:uid="{63A64C47-2422-4655-9FE7-C2940B78580A}"/>
    <cellStyle name="Normal 30 2 6 2 2" xfId="4455" xr:uid="{89D51A29-41B8-44E1-A27D-D4C080183413}"/>
    <cellStyle name="Normal 30 2 6 2 2 2" xfId="4456" xr:uid="{8A476584-0FF8-481E-891C-6FCBD181D20E}"/>
    <cellStyle name="Normal 30 2 6 2 2 2 2" xfId="22143" xr:uid="{9050E012-C4C3-496C-91DD-C8BD9DB34B75}"/>
    <cellStyle name="Normal 30 2 6 2 2 2 2 2" xfId="32492" xr:uid="{C6345C97-28AC-4E3F-971C-1604192E7A4F}"/>
    <cellStyle name="Normal 30 2 6 2 2 2 3" xfId="27323" xr:uid="{481AEFD5-4218-496A-ABBF-20C20FC64658}"/>
    <cellStyle name="Normal 30 2 6 2 2 3" xfId="4457" xr:uid="{0EB6A8DF-2F17-4FD9-AF84-160297C53F33}"/>
    <cellStyle name="Normal 30 2 6 2 2 3 2" xfId="22144" xr:uid="{3891CA91-8694-4B12-8804-2E50008D8F62}"/>
    <cellStyle name="Normal 30 2 6 2 2 3 2 2" xfId="32493" xr:uid="{3F50E2FF-1E95-4F12-BA76-6157A6C52D06}"/>
    <cellStyle name="Normal 30 2 6 2 2 3 3" xfId="27324" xr:uid="{0F4453F5-DEFA-41EC-B8A4-F3F876484AED}"/>
    <cellStyle name="Normal 30 2 6 2 2 4" xfId="22142" xr:uid="{A70928B6-ACC2-4FEF-BD64-77578EC32335}"/>
    <cellStyle name="Normal 30 2 6 2 2 4 2" xfId="32491" xr:uid="{0FA2F646-1B5E-4E74-BE04-E981699FF96A}"/>
    <cellStyle name="Normal 30 2 6 2 2 5" xfId="27322" xr:uid="{3396C3A5-E776-4CBF-BE89-3BE2C7F56FDB}"/>
    <cellStyle name="Normal 30 2 6 2 3" xfId="4458" xr:uid="{D80C1DFD-C78F-407E-BA1D-E4C262293258}"/>
    <cellStyle name="Normal 30 2 6 2 3 2" xfId="22145" xr:uid="{B02C50E8-75A0-4256-BFF4-EEFC5955B64B}"/>
    <cellStyle name="Normal 30 2 6 2 3 2 2" xfId="32494" xr:uid="{3046F10F-2084-43A9-8955-C9FB6A019A87}"/>
    <cellStyle name="Normal 30 2 6 2 3 3" xfId="27325" xr:uid="{3443641F-1D8D-430F-BAE0-5E98BD032DE0}"/>
    <cellStyle name="Normal 30 2 6 2 4" xfId="4459" xr:uid="{66204F30-A270-405D-B060-4FCA875B362D}"/>
    <cellStyle name="Normal 30 2 6 2 4 2" xfId="22146" xr:uid="{F2232F1E-854A-4E24-8779-FDA335F13EEF}"/>
    <cellStyle name="Normal 30 2 6 2 4 2 2" xfId="32495" xr:uid="{191A5372-E057-4682-8FA1-AD5E8E3E9003}"/>
    <cellStyle name="Normal 30 2 6 2 4 3" xfId="27326" xr:uid="{F6B057CE-BD1E-44F5-8A65-300CC36A6030}"/>
    <cellStyle name="Normal 30 2 6 2 5" xfId="22141" xr:uid="{05561F43-8EDC-4857-A2E9-A2EBAC671F24}"/>
    <cellStyle name="Normal 30 2 6 2 5 2" xfId="32490" xr:uid="{C41C2F9E-CB6C-4FF0-8CB4-BE3BE351F8A2}"/>
    <cellStyle name="Normal 30 2 6 2 6" xfId="27321" xr:uid="{76858FE4-DB7B-4DFD-AE47-46F1615C5EB6}"/>
    <cellStyle name="Normal 30 2 6 3" xfId="4460" xr:uid="{A1B9255F-C998-4CAC-923D-4F5649AB608F}"/>
    <cellStyle name="Normal 30 2 6 3 2" xfId="4461" xr:uid="{ED96702A-626F-46F1-AD75-B6D0E6B0B6DA}"/>
    <cellStyle name="Normal 30 2 6 3 2 2" xfId="22148" xr:uid="{1FD9ADC4-AF4E-4F05-8329-AD89E9714F67}"/>
    <cellStyle name="Normal 30 2 6 3 2 2 2" xfId="32497" xr:uid="{59DCB1DE-E866-4DB4-B139-A2128C73FFD8}"/>
    <cellStyle name="Normal 30 2 6 3 2 3" xfId="27328" xr:uid="{F62AD7CD-5325-481B-BF22-78E98A84D7F8}"/>
    <cellStyle name="Normal 30 2 6 3 3" xfId="4462" xr:uid="{C9AA7E18-E154-4B1D-95EE-D1A6072FCFF4}"/>
    <cellStyle name="Normal 30 2 6 3 3 2" xfId="22149" xr:uid="{D294451A-8583-478B-9E80-8290F0620E9C}"/>
    <cellStyle name="Normal 30 2 6 3 3 2 2" xfId="32498" xr:uid="{DBC1AAF5-A653-41BE-B2D1-54889AC55F09}"/>
    <cellStyle name="Normal 30 2 6 3 3 3" xfId="27329" xr:uid="{663D315C-EABE-49DE-9834-27F01B497C78}"/>
    <cellStyle name="Normal 30 2 6 3 4" xfId="22147" xr:uid="{26BB14E0-1950-4658-A838-054B4E480B89}"/>
    <cellStyle name="Normal 30 2 6 3 4 2" xfId="32496" xr:uid="{65E4C923-ADAE-4385-8FD0-231F84F8D28B}"/>
    <cellStyle name="Normal 30 2 6 3 5" xfId="27327" xr:uid="{D675F8AB-381E-42BF-8645-AECFB8727D39}"/>
    <cellStyle name="Normal 30 2 6 4" xfId="4463" xr:uid="{B01CB113-5597-449A-897E-1F264EA5B68B}"/>
    <cellStyle name="Normal 30 2 6 4 2" xfId="22150" xr:uid="{2D1A1AD3-C8DE-4A93-AAC7-113DAAC3BD5C}"/>
    <cellStyle name="Normal 30 2 6 4 2 2" xfId="32499" xr:uid="{09D2BB72-30BF-4FAB-A1D1-08DD2E46130E}"/>
    <cellStyle name="Normal 30 2 6 4 3" xfId="27330" xr:uid="{C39C7846-A3A5-4E11-922D-466A9A2098A9}"/>
    <cellStyle name="Normal 30 2 6 5" xfId="4464" xr:uid="{F7E99CD3-F56A-4786-8591-2D108E912C91}"/>
    <cellStyle name="Normal 30 2 6 5 2" xfId="22151" xr:uid="{51883D48-2537-4A90-BDE9-F0E714A48C9E}"/>
    <cellStyle name="Normal 30 2 6 5 2 2" xfId="32500" xr:uid="{2B75AC00-C6BF-4A00-8217-80408FBF904E}"/>
    <cellStyle name="Normal 30 2 6 5 3" xfId="27331" xr:uid="{12C83653-5941-46CD-BDAC-98240CAC4981}"/>
    <cellStyle name="Normal 30 2 6 6" xfId="22140" xr:uid="{6C9EEC1D-5245-4EBE-A85A-313C7F6FEDA7}"/>
    <cellStyle name="Normal 30 2 6 6 2" xfId="32489" xr:uid="{AF7DE7D5-23CA-449F-8B66-69201D9A143C}"/>
    <cellStyle name="Normal 30 2 6 7" xfId="27320" xr:uid="{79B21251-6BB0-46D4-8A8F-409953042B23}"/>
    <cellStyle name="Normal 30 2 7" xfId="4465" xr:uid="{5384528B-606C-4FB2-94DD-7425419AF23E}"/>
    <cellStyle name="Normal 30 2 7 2" xfId="4466" xr:uid="{1DFD7252-DB64-4925-B112-66C19AB7AFA3}"/>
    <cellStyle name="Normal 30 2 7 2 2" xfId="4467" xr:uid="{92661CAD-027F-4C30-ACAF-9FCAF280E290}"/>
    <cellStyle name="Normal 30 2 7 2 2 2" xfId="4468" xr:uid="{9FB81AB1-9824-4CF2-832E-3090561C1E73}"/>
    <cellStyle name="Normal 30 2 7 2 2 2 2" xfId="22155" xr:uid="{B6DBB795-FD03-4A75-8C08-91B3558ECD9C}"/>
    <cellStyle name="Normal 30 2 7 2 2 2 2 2" xfId="32504" xr:uid="{8E5656A7-CC5F-4FBE-9BF1-D1FD0E83F960}"/>
    <cellStyle name="Normal 30 2 7 2 2 2 3" xfId="27335" xr:uid="{49AE3140-FA60-424F-8E1A-4CAFEE891AEB}"/>
    <cellStyle name="Normal 30 2 7 2 2 3" xfId="4469" xr:uid="{6AAF893C-50E8-473F-942B-D742849B4CE5}"/>
    <cellStyle name="Normal 30 2 7 2 2 3 2" xfId="22156" xr:uid="{F56CFF0A-384D-4793-B077-40037A22859E}"/>
    <cellStyle name="Normal 30 2 7 2 2 3 2 2" xfId="32505" xr:uid="{B7797033-8DF5-4A46-B472-30607AEC538F}"/>
    <cellStyle name="Normal 30 2 7 2 2 3 3" xfId="27336" xr:uid="{4D2E8A99-407F-4DFF-B65A-1B34BDF42B95}"/>
    <cellStyle name="Normal 30 2 7 2 2 4" xfId="22154" xr:uid="{8E324B16-C3D6-4EDB-8988-F38ABA354827}"/>
    <cellStyle name="Normal 30 2 7 2 2 4 2" xfId="32503" xr:uid="{27FAAD20-924F-4B6E-AE52-F412901585D9}"/>
    <cellStyle name="Normal 30 2 7 2 2 5" xfId="27334" xr:uid="{53E64304-F24E-4BEB-A92C-AF1D2F62934F}"/>
    <cellStyle name="Normal 30 2 7 2 3" xfId="4470" xr:uid="{0AA51EC9-3DE7-413B-88B6-3556D7F11769}"/>
    <cellStyle name="Normal 30 2 7 2 3 2" xfId="22157" xr:uid="{A004CDD8-CD17-450C-9CF0-5A4BAAA69391}"/>
    <cellStyle name="Normal 30 2 7 2 3 2 2" xfId="32506" xr:uid="{7E877A27-D1CB-4672-AF16-1AC436118FCC}"/>
    <cellStyle name="Normal 30 2 7 2 3 3" xfId="27337" xr:uid="{7A2E56D0-ED9A-4F0C-8FEE-F14EE48912B7}"/>
    <cellStyle name="Normal 30 2 7 2 4" xfId="4471" xr:uid="{CF13569F-3FF9-47A2-AEAD-595585F60CF9}"/>
    <cellStyle name="Normal 30 2 7 2 4 2" xfId="22158" xr:uid="{2922189F-6B4B-4727-BDC7-8B27FFA3402C}"/>
    <cellStyle name="Normal 30 2 7 2 4 2 2" xfId="32507" xr:uid="{ADA5BA2A-B881-4D7E-BF8C-67A35FE82507}"/>
    <cellStyle name="Normal 30 2 7 2 4 3" xfId="27338" xr:uid="{76E6EBDA-D4EF-448C-A4AD-F3B0244532B2}"/>
    <cellStyle name="Normal 30 2 7 2 5" xfId="22153" xr:uid="{3070A87D-32BB-4A2B-8BC9-0E56B0FA3B49}"/>
    <cellStyle name="Normal 30 2 7 2 5 2" xfId="32502" xr:uid="{3E977EC2-6303-48C3-937B-D1225AC5E593}"/>
    <cellStyle name="Normal 30 2 7 2 6" xfId="27333" xr:uid="{932CB9C6-5128-4468-B06E-A1BA5B54981F}"/>
    <cellStyle name="Normal 30 2 7 3" xfId="4472" xr:uid="{4CB3270F-804D-4B0C-8900-08DAB60418CA}"/>
    <cellStyle name="Normal 30 2 7 3 2" xfId="4473" xr:uid="{5239F7D8-E673-497F-ADF0-BBA120E19940}"/>
    <cellStyle name="Normal 30 2 7 3 2 2" xfId="22160" xr:uid="{5315EB5F-9650-4FBF-BE6A-7E72F13920B5}"/>
    <cellStyle name="Normal 30 2 7 3 2 2 2" xfId="32509" xr:uid="{B4689DA6-F38B-4E6B-BB7A-9D5B2AE0AE1F}"/>
    <cellStyle name="Normal 30 2 7 3 2 3" xfId="27340" xr:uid="{B46CC511-2E4C-40CB-AE9C-E8D9692C71B5}"/>
    <cellStyle name="Normal 30 2 7 3 3" xfId="4474" xr:uid="{D331F47D-EB47-463E-8BCB-C511FA4E6826}"/>
    <cellStyle name="Normal 30 2 7 3 3 2" xfId="22161" xr:uid="{96C60F52-B402-49C4-A33B-3A4538E4AAA3}"/>
    <cellStyle name="Normal 30 2 7 3 3 2 2" xfId="32510" xr:uid="{9BF5C58B-B4BD-45DA-9CD9-42027543C6D5}"/>
    <cellStyle name="Normal 30 2 7 3 3 3" xfId="27341" xr:uid="{2DB527F8-FADB-457D-83C7-81C28BC5A99A}"/>
    <cellStyle name="Normal 30 2 7 3 4" xfId="22159" xr:uid="{57FF47A5-DDC4-4760-870A-8ED3B1C15E54}"/>
    <cellStyle name="Normal 30 2 7 3 4 2" xfId="32508" xr:uid="{0E94AD74-96DC-4AFB-BC18-C44BF04F993B}"/>
    <cellStyle name="Normal 30 2 7 3 5" xfId="27339" xr:uid="{D3CDD570-E282-435C-A5A6-AFE1835FE112}"/>
    <cellStyle name="Normal 30 2 7 4" xfId="4475" xr:uid="{96463E0B-D99A-424A-B296-DB594E7CFD3B}"/>
    <cellStyle name="Normal 30 2 7 4 2" xfId="22162" xr:uid="{2E021576-966C-44C9-ACE5-FB1651B41A5E}"/>
    <cellStyle name="Normal 30 2 7 4 2 2" xfId="32511" xr:uid="{1F30100E-3FA0-4A2A-8E74-DF1C9F88F973}"/>
    <cellStyle name="Normal 30 2 7 4 3" xfId="27342" xr:uid="{449E925F-CF7B-4C8D-9EFF-CE61DD6D59BF}"/>
    <cellStyle name="Normal 30 2 7 5" xfId="4476" xr:uid="{593D24C9-002A-4C9E-AC9C-BB02423F61D6}"/>
    <cellStyle name="Normal 30 2 7 5 2" xfId="22163" xr:uid="{73C059AB-6E7F-4C42-963D-E885DD3F5DDF}"/>
    <cellStyle name="Normal 30 2 7 5 2 2" xfId="32512" xr:uid="{53840EB8-2D9A-4C89-874C-30CE2599DBE8}"/>
    <cellStyle name="Normal 30 2 7 5 3" xfId="27343" xr:uid="{4BBB480A-309C-4376-884A-771A4B701C4D}"/>
    <cellStyle name="Normal 30 2 7 6" xfId="22152" xr:uid="{B2204B74-F78E-481A-A4CF-6E77A9E86FA0}"/>
    <cellStyle name="Normal 30 2 7 6 2" xfId="32501" xr:uid="{8B05A53E-3FCE-4D84-9948-496EDB1F496A}"/>
    <cellStyle name="Normal 30 2 7 7" xfId="27332" xr:uid="{3F37D5DF-DBCA-4C8C-B72F-609C6460DDC6}"/>
    <cellStyle name="Normal 30 2 8" xfId="4477" xr:uid="{CCE75914-BFA0-4E01-B49C-310569ED5B1C}"/>
    <cellStyle name="Normal 30 2 8 2" xfId="4478" xr:uid="{192086F6-48AA-46E1-A14A-E046B2D262BD}"/>
    <cellStyle name="Normal 30 2 8 2 2" xfId="4479" xr:uid="{AC7BEEEE-9FC2-487F-8389-787655D404AF}"/>
    <cellStyle name="Normal 30 2 8 2 2 2" xfId="4480" xr:uid="{C35E0806-6E36-405C-B137-0EA5D1B6AAB1}"/>
    <cellStyle name="Normal 30 2 8 2 2 2 2" xfId="22167" xr:uid="{75C9A9B2-B966-4A72-A1DA-4B780D5072F4}"/>
    <cellStyle name="Normal 30 2 8 2 2 2 2 2" xfId="32516" xr:uid="{C6B658C1-7E46-4584-AAF8-234726F3484C}"/>
    <cellStyle name="Normal 30 2 8 2 2 2 3" xfId="27347" xr:uid="{43E38976-0BA3-49D1-AB20-2059B7268B67}"/>
    <cellStyle name="Normal 30 2 8 2 2 3" xfId="4481" xr:uid="{E46FBDC3-5ABE-4BA7-8D34-ADB184347AEE}"/>
    <cellStyle name="Normal 30 2 8 2 2 3 2" xfId="22168" xr:uid="{A071654A-01ED-4519-A03C-6CF2B475D4FD}"/>
    <cellStyle name="Normal 30 2 8 2 2 3 2 2" xfId="32517" xr:uid="{0FC363EF-2969-47E7-93C5-5A9DCD216122}"/>
    <cellStyle name="Normal 30 2 8 2 2 3 3" xfId="27348" xr:uid="{9C7A3C86-94E6-48A1-AD83-A7285AB95212}"/>
    <cellStyle name="Normal 30 2 8 2 2 4" xfId="22166" xr:uid="{0775D70F-2998-48A7-8EF0-FD0F5B984708}"/>
    <cellStyle name="Normal 30 2 8 2 2 4 2" xfId="32515" xr:uid="{CE1F3973-C992-4D7C-8DF3-557C8A0E7F0D}"/>
    <cellStyle name="Normal 30 2 8 2 2 5" xfId="27346" xr:uid="{EE58285D-5A0E-4807-AB5C-7D08E9377DCC}"/>
    <cellStyle name="Normal 30 2 8 2 3" xfId="4482" xr:uid="{F84E89A0-E36E-4008-A738-EFE4B7D3AC2D}"/>
    <cellStyle name="Normal 30 2 8 2 3 2" xfId="22169" xr:uid="{54A5BC37-C7E7-4803-882E-931A5D89EDA4}"/>
    <cellStyle name="Normal 30 2 8 2 3 2 2" xfId="32518" xr:uid="{BA958ECB-9938-4AC7-BE0A-43796EEFAAFB}"/>
    <cellStyle name="Normal 30 2 8 2 3 3" xfId="27349" xr:uid="{07B45831-A38E-41E3-8AF3-FE18425B1051}"/>
    <cellStyle name="Normal 30 2 8 2 4" xfId="4483" xr:uid="{84FC368E-2EB6-4BCD-875E-8E0C67BF7808}"/>
    <cellStyle name="Normal 30 2 8 2 4 2" xfId="22170" xr:uid="{819D383E-D8B1-4FE8-B1B4-17011F117479}"/>
    <cellStyle name="Normal 30 2 8 2 4 2 2" xfId="32519" xr:uid="{14BA138F-216E-4C6A-9BE6-4B63A5A2C272}"/>
    <cellStyle name="Normal 30 2 8 2 4 3" xfId="27350" xr:uid="{2DE36DE2-C88B-4C5B-8BB4-1D6C7E4AC84A}"/>
    <cellStyle name="Normal 30 2 8 2 5" xfId="22165" xr:uid="{59A5C5A0-9ED4-4B43-A59A-60597DD040EF}"/>
    <cellStyle name="Normal 30 2 8 2 5 2" xfId="32514" xr:uid="{0B05A17F-5203-4C3B-8C67-242A3D1E24C1}"/>
    <cellStyle name="Normal 30 2 8 2 6" xfId="27345" xr:uid="{5C192968-A790-4161-BC83-52F6365FD20B}"/>
    <cellStyle name="Normal 30 2 8 3" xfId="4484" xr:uid="{F6605D00-78F8-459C-89B4-0F73E044211B}"/>
    <cellStyle name="Normal 30 2 8 3 2" xfId="4485" xr:uid="{E9AFD986-A9B5-4A41-8CE8-F98CB7096FB4}"/>
    <cellStyle name="Normal 30 2 8 3 2 2" xfId="22172" xr:uid="{27EA0204-7254-4DE3-8FFA-932838792511}"/>
    <cellStyle name="Normal 30 2 8 3 2 2 2" xfId="32521" xr:uid="{4C49311F-B3CD-4AC0-AE9D-C9236AFC692C}"/>
    <cellStyle name="Normal 30 2 8 3 2 3" xfId="27352" xr:uid="{B1D59255-FBD1-4399-B86F-260A57B9FF79}"/>
    <cellStyle name="Normal 30 2 8 3 3" xfId="4486" xr:uid="{77DDBAB3-5A77-47D9-9BB6-2338E792A7A5}"/>
    <cellStyle name="Normal 30 2 8 3 3 2" xfId="22173" xr:uid="{F46E1257-6E79-4A5A-92F5-05881485DCD2}"/>
    <cellStyle name="Normal 30 2 8 3 3 2 2" xfId="32522" xr:uid="{561C44F1-E923-406E-B20B-1AC62267999B}"/>
    <cellStyle name="Normal 30 2 8 3 3 3" xfId="27353" xr:uid="{E1BCE28E-86D3-4B3A-8477-F71546EA91D6}"/>
    <cellStyle name="Normal 30 2 8 3 4" xfId="22171" xr:uid="{8F109BE3-DC75-4F08-A006-7E3D424C5CCA}"/>
    <cellStyle name="Normal 30 2 8 3 4 2" xfId="32520" xr:uid="{17814948-667F-43EE-BF89-3FA0A1B34396}"/>
    <cellStyle name="Normal 30 2 8 3 5" xfId="27351" xr:uid="{99B209F5-AB00-4072-9F1E-737E84ABA5FF}"/>
    <cellStyle name="Normal 30 2 8 4" xfId="4487" xr:uid="{1228F30C-A424-47C4-BC34-93B5F77CE93C}"/>
    <cellStyle name="Normal 30 2 8 4 2" xfId="22174" xr:uid="{569F6E75-6573-48B9-B85B-BDC7BA581922}"/>
    <cellStyle name="Normal 30 2 8 4 2 2" xfId="32523" xr:uid="{E93E7ED4-AFD7-4503-AA99-EF3C58E036A9}"/>
    <cellStyle name="Normal 30 2 8 4 3" xfId="27354" xr:uid="{2A596674-1322-40A7-8545-83265BCE792E}"/>
    <cellStyle name="Normal 30 2 8 5" xfId="4488" xr:uid="{B3A489C5-27DE-4CC0-978D-F56B8D8D92FB}"/>
    <cellStyle name="Normal 30 2 8 5 2" xfId="22175" xr:uid="{7271E0CB-3FAA-43E4-873C-F0A202B54A83}"/>
    <cellStyle name="Normal 30 2 8 5 2 2" xfId="32524" xr:uid="{7B89C444-3345-40AC-A1CB-7324CA30ADFE}"/>
    <cellStyle name="Normal 30 2 8 5 3" xfId="27355" xr:uid="{FBE6CFBE-C41D-4007-9FB1-7CAF647C8672}"/>
    <cellStyle name="Normal 30 2 8 6" xfId="22164" xr:uid="{2FCD78B9-0360-436F-847C-3867B811A202}"/>
    <cellStyle name="Normal 30 2 8 6 2" xfId="32513" xr:uid="{E8A6F58A-9DD8-498F-A45D-A3F603EF20C2}"/>
    <cellStyle name="Normal 30 2 8 7" xfId="27344" xr:uid="{14D0F36A-83C9-4B12-AE6F-49A5FED56502}"/>
    <cellStyle name="Normal 30 2 9" xfId="4489" xr:uid="{BD76E001-4EC3-4E50-B15D-5092C5688D01}"/>
    <cellStyle name="Normal 30 2 9 2" xfId="4490" xr:uid="{C2AA28B1-DC24-4134-B366-E91AA95A7CC7}"/>
    <cellStyle name="Normal 30 2 9 2 2" xfId="4491" xr:uid="{22B86474-9256-499F-BAAB-7F3266B50B76}"/>
    <cellStyle name="Normal 30 2 9 2 2 2" xfId="4492" xr:uid="{8E446E7D-C689-41FE-B2AF-4DB42B457E10}"/>
    <cellStyle name="Normal 30 2 9 2 2 2 2" xfId="22179" xr:uid="{9BF6521C-E1FE-42B9-95C6-8ECBD3F3EE3B}"/>
    <cellStyle name="Normal 30 2 9 2 2 2 2 2" xfId="32528" xr:uid="{716F57B4-8B5D-4358-BCC5-9931BB1180FD}"/>
    <cellStyle name="Normal 30 2 9 2 2 2 3" xfId="27359" xr:uid="{35473F70-390F-4B5B-ACF1-8E72ADA93F89}"/>
    <cellStyle name="Normal 30 2 9 2 2 3" xfId="4493" xr:uid="{7E9820D7-00CD-4815-811C-0BDDCDAD835C}"/>
    <cellStyle name="Normal 30 2 9 2 2 3 2" xfId="22180" xr:uid="{02591E46-65CA-441C-8AE1-159F2DAA9E60}"/>
    <cellStyle name="Normal 30 2 9 2 2 3 2 2" xfId="32529" xr:uid="{9EE0E07C-5511-40DE-A921-D14CC3D63133}"/>
    <cellStyle name="Normal 30 2 9 2 2 3 3" xfId="27360" xr:uid="{F526591C-B48E-450F-8B89-BD6A43ABF34D}"/>
    <cellStyle name="Normal 30 2 9 2 2 4" xfId="22178" xr:uid="{BD92C272-AD87-458F-989E-A92D31C93306}"/>
    <cellStyle name="Normal 30 2 9 2 2 4 2" xfId="32527" xr:uid="{2B085C17-0E84-4158-8A9E-52D99B372FB8}"/>
    <cellStyle name="Normal 30 2 9 2 2 5" xfId="27358" xr:uid="{EA9AE371-B57A-448A-836B-6EC4D56BABE2}"/>
    <cellStyle name="Normal 30 2 9 2 3" xfId="4494" xr:uid="{77FA5A47-3246-4F29-BB1C-3B4FF841122A}"/>
    <cellStyle name="Normal 30 2 9 2 3 2" xfId="22181" xr:uid="{268A8AC6-3567-42C7-909C-7CD944E8D63B}"/>
    <cellStyle name="Normal 30 2 9 2 3 2 2" xfId="32530" xr:uid="{11F09E63-F4B0-4E14-AA03-C79409BEAA76}"/>
    <cellStyle name="Normal 30 2 9 2 3 3" xfId="27361" xr:uid="{164F222C-F425-4C25-990A-F248451C3FC0}"/>
    <cellStyle name="Normal 30 2 9 2 4" xfId="4495" xr:uid="{7C659342-76D0-4E2C-AA5A-7B40B1DDDA8C}"/>
    <cellStyle name="Normal 30 2 9 2 4 2" xfId="22182" xr:uid="{9C60B5D1-DC4E-4AE2-AD0A-172DBCFF100D}"/>
    <cellStyle name="Normal 30 2 9 2 4 2 2" xfId="32531" xr:uid="{E71161E8-8987-4FAE-8213-7476197BD533}"/>
    <cellStyle name="Normal 30 2 9 2 4 3" xfId="27362" xr:uid="{20F34849-43A9-4A52-9105-1CB8D4AAF296}"/>
    <cellStyle name="Normal 30 2 9 2 5" xfId="22177" xr:uid="{14C898C9-7E42-41AD-864D-2B0660E1349E}"/>
    <cellStyle name="Normal 30 2 9 2 5 2" xfId="32526" xr:uid="{13EA8CCB-A01F-4F6E-ADAA-69D45C9C1E5C}"/>
    <cellStyle name="Normal 30 2 9 2 6" xfId="27357" xr:uid="{38BDB856-684F-4639-A28D-B8AAC7A6ACD3}"/>
    <cellStyle name="Normal 30 2 9 3" xfId="4496" xr:uid="{DB0E2959-E285-4420-9A9D-0EECCC0D0B60}"/>
    <cellStyle name="Normal 30 2 9 3 2" xfId="4497" xr:uid="{89A471CC-C73B-4C6C-994C-A1D99E7DD1E6}"/>
    <cellStyle name="Normal 30 2 9 3 2 2" xfId="22184" xr:uid="{575283CB-1036-4D4B-87D8-F7D68B4B59AB}"/>
    <cellStyle name="Normal 30 2 9 3 2 2 2" xfId="32533" xr:uid="{5A5778D0-6E36-456B-9AAC-29F580315102}"/>
    <cellStyle name="Normal 30 2 9 3 2 3" xfId="27364" xr:uid="{4D9CB70E-1591-4D69-97E7-BA98F945B9C9}"/>
    <cellStyle name="Normal 30 2 9 3 3" xfId="4498" xr:uid="{0B3CFE08-E727-4389-B809-833438923EC7}"/>
    <cellStyle name="Normal 30 2 9 3 3 2" xfId="22185" xr:uid="{4EA75FFE-4D95-4D04-AEF2-28FEEAB8EFFD}"/>
    <cellStyle name="Normal 30 2 9 3 3 2 2" xfId="32534" xr:uid="{24BDBF08-60C0-40C1-A4C0-BEE6DE2E9CB3}"/>
    <cellStyle name="Normal 30 2 9 3 3 3" xfId="27365" xr:uid="{CFBCD1A7-01C2-435A-B833-D4E04FCF61FF}"/>
    <cellStyle name="Normal 30 2 9 3 4" xfId="22183" xr:uid="{F308644F-D756-47DD-80EF-AE8F40AC439C}"/>
    <cellStyle name="Normal 30 2 9 3 4 2" xfId="32532" xr:uid="{3B03B4A8-2733-4738-B67E-C960E31177F3}"/>
    <cellStyle name="Normal 30 2 9 3 5" xfId="27363" xr:uid="{966AF142-5B03-499B-8EF7-273E952E8D23}"/>
    <cellStyle name="Normal 30 2 9 4" xfId="4499" xr:uid="{080E2BB6-E876-445A-B8E8-93A5D18B4B49}"/>
    <cellStyle name="Normal 30 2 9 4 2" xfId="22186" xr:uid="{4210B7FB-954F-427D-AC5F-EE2AD6B63C42}"/>
    <cellStyle name="Normal 30 2 9 4 2 2" xfId="32535" xr:uid="{EA0886CD-C00F-427F-B286-D80F3EF9F12C}"/>
    <cellStyle name="Normal 30 2 9 4 3" xfId="27366" xr:uid="{5005828B-B3DD-43CD-801B-4D32531DEFCA}"/>
    <cellStyle name="Normal 30 2 9 5" xfId="4500" xr:uid="{2916537B-DBEC-4412-BE84-46F7DBECA15B}"/>
    <cellStyle name="Normal 30 2 9 5 2" xfId="22187" xr:uid="{3DBC6491-E756-401E-ACB3-68F562B83CE5}"/>
    <cellStyle name="Normal 30 2 9 5 2 2" xfId="32536" xr:uid="{75E8D793-C965-4E3A-8BF4-DCBCBB14DDDE}"/>
    <cellStyle name="Normal 30 2 9 5 3" xfId="27367" xr:uid="{4DE763C1-9551-4B54-84C6-B9EDB8361429}"/>
    <cellStyle name="Normal 30 2 9 6" xfId="22176" xr:uid="{3273A822-810D-4509-A9A5-B18D25C2DAD0}"/>
    <cellStyle name="Normal 30 2 9 6 2" xfId="32525" xr:uid="{172ECB14-C651-411E-9C51-915877815D45}"/>
    <cellStyle name="Normal 30 2 9 7" xfId="27356" xr:uid="{9A115AC7-228F-43D4-B99E-30D46FE9E29A}"/>
    <cellStyle name="Normal 30 20" xfId="4501" xr:uid="{982667AD-E95E-49B6-862F-45992717681B}"/>
    <cellStyle name="Normal 30 20 2" xfId="4502" xr:uid="{D1D8314E-4055-4F98-9A87-AFFE5D45A25C}"/>
    <cellStyle name="Normal 30 20 2 2" xfId="4503" xr:uid="{DE2D53CF-2072-4081-B3A1-F6F80AAAC6B3}"/>
    <cellStyle name="Normal 30 20 2 2 2" xfId="4504" xr:uid="{FD3A77BF-2920-4F4C-B0EB-7C0992F8BE10}"/>
    <cellStyle name="Normal 30 20 2 2 3" xfId="4505" xr:uid="{20041F4A-6031-43A5-8438-B2235388C039}"/>
    <cellStyle name="Normal 30 20 2 3" xfId="4506" xr:uid="{D3A4CDF1-75F8-436F-B2E5-9FF4EA94FB94}"/>
    <cellStyle name="Normal 30 20 2 4" xfId="4507" xr:uid="{8B13F457-15E2-44B2-8B12-71FA3211FC1F}"/>
    <cellStyle name="Normal 30 20 3" xfId="4508" xr:uid="{FFDE6E2A-81FC-474A-975C-C97C7D9F2ABB}"/>
    <cellStyle name="Normal 30 20 3 2" xfId="4509" xr:uid="{5BC632CD-81A9-45D7-B4A9-CB2E4FBC50E4}"/>
    <cellStyle name="Normal 30 20 3 3" xfId="4510" xr:uid="{EB3D4A91-5B48-4658-9373-6BDC5FB326F4}"/>
    <cellStyle name="Normal 30 20 4" xfId="4511" xr:uid="{7DFB5B84-C996-469C-B795-35B5B8F24566}"/>
    <cellStyle name="Normal 30 20 5" xfId="4512" xr:uid="{54955BF3-7A0B-4BE1-8291-F4A9304E78D0}"/>
    <cellStyle name="Normal 30 20 6" xfId="22188" xr:uid="{7D25D089-A9CD-4500-B378-8B15DF8A1234}"/>
    <cellStyle name="Normal 30 20 6 2" xfId="32537" xr:uid="{3507FD45-093C-4A2E-ABEE-352D8BF70CE7}"/>
    <cellStyle name="Normal 30 20 7" xfId="27368" xr:uid="{0BD75E05-FDDE-4213-8160-2F187783125B}"/>
    <cellStyle name="Normal 30 21" xfId="4513" xr:uid="{99C0DCB9-1313-46A3-9D03-BC75A41577CA}"/>
    <cellStyle name="Normal 30 21 2" xfId="4514" xr:uid="{3339A9A9-4F22-4BF6-BBDF-B810C0AAA3D8}"/>
    <cellStyle name="Normal 30 21 2 2" xfId="4515" xr:uid="{881C3ADA-7DE4-4F14-A1E1-B2404FD4998C}"/>
    <cellStyle name="Normal 30 21 2 2 2" xfId="4516" xr:uid="{F225775A-4C85-4EF6-AA44-3E2CE81DD662}"/>
    <cellStyle name="Normal 30 21 2 2 3" xfId="4517" xr:uid="{404CACE6-EB13-4000-9FD3-63C614DE3C68}"/>
    <cellStyle name="Normal 30 21 2 3" xfId="4518" xr:uid="{DFFB4444-9B33-4323-9C70-04436204CD7B}"/>
    <cellStyle name="Normal 30 21 2 4" xfId="4519" xr:uid="{AEC38904-6FD3-4934-A887-CAB3A036FDA3}"/>
    <cellStyle name="Normal 30 21 3" xfId="4520" xr:uid="{C7CD8633-6814-4DCA-876C-269A27713841}"/>
    <cellStyle name="Normal 30 21 3 2" xfId="4521" xr:uid="{A8A9651F-3369-4384-AEBB-B73AF905A927}"/>
    <cellStyle name="Normal 30 21 3 3" xfId="4522" xr:uid="{C758F85E-6160-4683-BF4B-E3DC2D271F7D}"/>
    <cellStyle name="Normal 30 21 4" xfId="4523" xr:uid="{2AFE0BED-5C0B-4165-9C04-4801AD062238}"/>
    <cellStyle name="Normal 30 21 5" xfId="4524" xr:uid="{91D8FE06-1E71-4A99-BC0E-D3CA4D5609AF}"/>
    <cellStyle name="Normal 30 22" xfId="4525" xr:uid="{E88959CB-337B-4E52-AAB5-324815F92615}"/>
    <cellStyle name="Normal 30 22 2" xfId="4526" xr:uid="{BD10588B-F85E-4AEF-99CD-EC6265E58F6B}"/>
    <cellStyle name="Normal 30 22 2 2" xfId="4527" xr:uid="{5288043E-1016-46F4-BC40-F8ADA65ACC70}"/>
    <cellStyle name="Normal 30 22 2 2 2" xfId="4528" xr:uid="{3FCBFA84-F93A-4B95-8566-7EB70C0035AA}"/>
    <cellStyle name="Normal 30 22 2 2 3" xfId="4529" xr:uid="{6FA5AB10-7A01-49B1-A692-7CB66F4770F5}"/>
    <cellStyle name="Normal 30 22 2 3" xfId="4530" xr:uid="{2601F73B-9E17-469E-A74C-CAA8FB872D02}"/>
    <cellStyle name="Normal 30 22 2 4" xfId="4531" xr:uid="{FB6AAFDD-484F-4FC3-97EE-F6E46042FEEB}"/>
    <cellStyle name="Normal 30 22 3" xfId="4532" xr:uid="{3311DD83-1213-43CB-806F-9E1F748D5199}"/>
    <cellStyle name="Normal 30 22 3 2" xfId="4533" xr:uid="{A868051D-CAE7-41FC-929C-1884134E40D0}"/>
    <cellStyle name="Normal 30 22 3 3" xfId="4534" xr:uid="{3BBB19F9-C290-42FB-B4AC-F17410450F59}"/>
    <cellStyle name="Normal 30 22 4" xfId="4535" xr:uid="{FEB22496-C19E-4BFE-8D07-BA85EE08CBAB}"/>
    <cellStyle name="Normal 30 22 5" xfId="4536" xr:uid="{81D87158-CBA6-4BAC-8D82-E497FA88AA35}"/>
    <cellStyle name="Normal 30 23" xfId="4537" xr:uid="{C309CE23-4DDC-462C-987E-31D3EF6BE255}"/>
    <cellStyle name="Normal 30 23 2" xfId="4538" xr:uid="{E0D55D38-D837-4D2C-8035-02EB7E42937D}"/>
    <cellStyle name="Normal 30 23 2 2" xfId="4539" xr:uid="{7D693C43-34FC-4B2D-9DCB-B6958E458814}"/>
    <cellStyle name="Normal 30 23 2 2 2" xfId="4540" xr:uid="{42AB9175-A8CA-427A-844E-7381DA72A0B0}"/>
    <cellStyle name="Normal 30 23 2 2 3" xfId="4541" xr:uid="{D7856FD4-8804-4702-9550-816EC5378BC8}"/>
    <cellStyle name="Normal 30 23 2 3" xfId="4542" xr:uid="{6BD3C9EB-A12D-441C-9C16-026B6F2607BA}"/>
    <cellStyle name="Normal 30 23 2 4" xfId="4543" xr:uid="{9A051870-135C-41F1-8158-B5F86E66FCC4}"/>
    <cellStyle name="Normal 30 23 3" xfId="4544" xr:uid="{34BEFA31-E308-4251-BF56-9949AC97F768}"/>
    <cellStyle name="Normal 30 23 3 2" xfId="4545" xr:uid="{505C0B2C-DCC0-4A9A-B588-A86F13D8DD9C}"/>
    <cellStyle name="Normal 30 23 3 3" xfId="4546" xr:uid="{3581C403-D72F-42B0-B91F-7F8F1BDFCE90}"/>
    <cellStyle name="Normal 30 23 4" xfId="4547" xr:uid="{4C39C844-E526-4A35-A906-8EBD2228A8D2}"/>
    <cellStyle name="Normal 30 23 5" xfId="4548" xr:uid="{458E92F6-D6A2-4DF1-8BAE-F504753F09A7}"/>
    <cellStyle name="Normal 30 24" xfId="4549" xr:uid="{8914BEE9-E856-4F64-B6D3-0590AC8FFE11}"/>
    <cellStyle name="Normal 30 24 2" xfId="4550" xr:uid="{618E1ACC-126F-40A1-B7E7-F0A76659FC9F}"/>
    <cellStyle name="Normal 30 24 2 2" xfId="4551" xr:uid="{B4242983-371C-4CEB-A4D5-4491F04E6A1E}"/>
    <cellStyle name="Normal 30 24 2 3" xfId="4552" xr:uid="{43E97286-43BC-4C85-A73A-5CA1FC61D418}"/>
    <cellStyle name="Normal 30 24 3" xfId="4553" xr:uid="{89DB32A2-740E-45DA-B6DC-C57AF7B52D36}"/>
    <cellStyle name="Normal 30 24 4" xfId="4554" xr:uid="{E3DE1BDF-F38B-4CC6-88A9-CD3A6D0ECBAD}"/>
    <cellStyle name="Normal 30 25" xfId="4555" xr:uid="{F0771EB1-3A23-4125-8EAA-9B4D62A3413B}"/>
    <cellStyle name="Normal 30 25 2" xfId="4556" xr:uid="{A90C92B1-0A0F-4A9C-9B37-52EF5269F49F}"/>
    <cellStyle name="Normal 30 25 3" xfId="4557" xr:uid="{5D2BC38C-BC58-4937-8EF6-931CDB383387}"/>
    <cellStyle name="Normal 30 26" xfId="4558" xr:uid="{04EE615F-A3E3-460D-BBF1-18522FC9016B}"/>
    <cellStyle name="Normal 30 27" xfId="4559" xr:uid="{C198ADE3-B302-44F8-BB03-06CB3EA776C3}"/>
    <cellStyle name="Normal 30 28" xfId="21839" xr:uid="{36915C93-03CF-489C-A9DE-62FC15FE6F8A}"/>
    <cellStyle name="Normal 30 28 2" xfId="32188" xr:uid="{C8A12AB6-0A12-406B-8997-96B894CD65CC}"/>
    <cellStyle name="Normal 30 29" xfId="27019" xr:uid="{ED463345-6306-4E23-B9C6-4216FED2310A}"/>
    <cellStyle name="Normal 30 3" xfId="4560" xr:uid="{214DDE25-25D5-4C08-8F70-7BCF86D3B6C1}"/>
    <cellStyle name="Normal 30 3 10" xfId="4561" xr:uid="{0C44B6A3-7B2A-4658-9DDF-9CA5AFDBF9F6}"/>
    <cellStyle name="Normal 30 3 10 2" xfId="4562" xr:uid="{D1D40C72-052F-4939-B179-E0ACCE515ED6}"/>
    <cellStyle name="Normal 30 3 10 2 2" xfId="4563" xr:uid="{6FF517A6-4625-4BB6-84B3-670D3BFB96D9}"/>
    <cellStyle name="Normal 30 3 10 2 2 2" xfId="4564" xr:uid="{49CF6032-FB9A-4AC5-B971-D6122FA3D113}"/>
    <cellStyle name="Normal 30 3 10 2 2 3" xfId="4565" xr:uid="{F6107091-8607-4D0F-B7AA-6786BC955DA9}"/>
    <cellStyle name="Normal 30 3 10 2 3" xfId="4566" xr:uid="{D45B6D33-4712-4DB9-BEAA-4DF0BEE49463}"/>
    <cellStyle name="Normal 30 3 10 2 4" xfId="4567" xr:uid="{F179208C-7A4B-40CB-AE29-DFD181D56702}"/>
    <cellStyle name="Normal 30 3 10 3" xfId="4568" xr:uid="{0065ED9F-8501-4512-85A7-479EEDC6040B}"/>
    <cellStyle name="Normal 30 3 10 3 2" xfId="4569" xr:uid="{F0B1C9B1-B0D3-40B8-9F9D-E79FDF72B2DA}"/>
    <cellStyle name="Normal 30 3 10 3 3" xfId="4570" xr:uid="{080DAA6C-1EF7-45B4-AF1B-E97AFD2F295D}"/>
    <cellStyle name="Normal 30 3 10 4" xfId="4571" xr:uid="{F7EE7CF4-8FEE-444D-A229-8253D4C90D34}"/>
    <cellStyle name="Normal 30 3 10 5" xfId="4572" xr:uid="{7308D85F-4A9E-4F72-AD2C-C3B9823B6811}"/>
    <cellStyle name="Normal 30 3 11" xfId="4573" xr:uid="{D1F4BEEE-68A2-47CA-8A8B-92D51116D859}"/>
    <cellStyle name="Normal 30 3 11 2" xfId="4574" xr:uid="{4305A5CD-EB6B-4EC9-9C0A-C99FDC129386}"/>
    <cellStyle name="Normal 30 3 11 2 2" xfId="4575" xr:uid="{D1E69AE2-D92A-4479-87DA-59E77DE7AA7A}"/>
    <cellStyle name="Normal 30 3 11 2 2 2" xfId="4576" xr:uid="{2EDC61C4-27AA-4F6B-B9A4-D7831892DC28}"/>
    <cellStyle name="Normal 30 3 11 2 2 3" xfId="4577" xr:uid="{E5D8427C-B7C2-4F97-AE8A-E67E00171816}"/>
    <cellStyle name="Normal 30 3 11 2 3" xfId="4578" xr:uid="{24BC579C-2CE9-4103-BE9F-DC8DE53230CA}"/>
    <cellStyle name="Normal 30 3 11 2 4" xfId="4579" xr:uid="{85CC6C42-EB39-4498-B6EA-29E8E7B80F9B}"/>
    <cellStyle name="Normal 30 3 11 3" xfId="4580" xr:uid="{6EFE7935-D92B-4582-B52D-4B4E138CCA4F}"/>
    <cellStyle name="Normal 30 3 11 3 2" xfId="4581" xr:uid="{F528E806-8EA6-4C8D-AEAA-7FD5655A8C04}"/>
    <cellStyle name="Normal 30 3 11 3 3" xfId="4582" xr:uid="{D73CE270-ED95-4C0A-8A1D-D85E6CBE1230}"/>
    <cellStyle name="Normal 30 3 11 4" xfId="4583" xr:uid="{8E36CB5C-7ABD-442D-A84A-DC216D2E9DF7}"/>
    <cellStyle name="Normal 30 3 11 5" xfId="4584" xr:uid="{8A973F88-F3C5-4269-811C-963407B922C7}"/>
    <cellStyle name="Normal 30 3 12" xfId="4585" xr:uid="{86E27F64-A957-4555-83A0-D67C8AFBBE5F}"/>
    <cellStyle name="Normal 30 3 12 2" xfId="4586" xr:uid="{881812E7-1263-43F1-BBCD-83F04CBB772C}"/>
    <cellStyle name="Normal 30 3 12 2 2" xfId="4587" xr:uid="{66C1CC6B-12E2-4BD3-9754-8F87C1C127C8}"/>
    <cellStyle name="Normal 30 3 12 2 2 2" xfId="4588" xr:uid="{DA4A76F6-5058-4597-A2E8-328E5E20FC2E}"/>
    <cellStyle name="Normal 30 3 12 2 2 3" xfId="4589" xr:uid="{45FFE963-0384-48E2-BD60-AAC57B8947D6}"/>
    <cellStyle name="Normal 30 3 12 2 3" xfId="4590" xr:uid="{83F15AA7-0EE0-4F34-A177-E0BA5EFE67F1}"/>
    <cellStyle name="Normal 30 3 12 2 4" xfId="4591" xr:uid="{6E6CA0D7-098F-4BB3-B54C-967417F7DA04}"/>
    <cellStyle name="Normal 30 3 12 3" xfId="4592" xr:uid="{BCAFC105-70A1-4722-A561-FD936BBA12AB}"/>
    <cellStyle name="Normal 30 3 12 3 2" xfId="4593" xr:uid="{30988D48-9518-499F-BBA5-CA58461039FC}"/>
    <cellStyle name="Normal 30 3 12 3 3" xfId="4594" xr:uid="{F4FADE35-DBA8-4890-8614-8864A7D13A4B}"/>
    <cellStyle name="Normal 30 3 12 4" xfId="4595" xr:uid="{37BA543F-9D53-4426-97D6-A77E5E891E67}"/>
    <cellStyle name="Normal 30 3 12 5" xfId="4596" xr:uid="{F567ADDD-FEDC-42CC-8A73-CD4645524C15}"/>
    <cellStyle name="Normal 30 3 13" xfId="4597" xr:uid="{4FC9C66A-FFC7-4F54-8422-D90147846408}"/>
    <cellStyle name="Normal 30 3 13 2" xfId="4598" xr:uid="{F297D6B4-F2D1-4178-9E5F-652BA3E88D13}"/>
    <cellStyle name="Normal 30 3 13 2 2" xfId="4599" xr:uid="{0F72B83A-C713-4B82-BD9A-9F577EFEF12E}"/>
    <cellStyle name="Normal 30 3 13 2 2 2" xfId="4600" xr:uid="{3C4D810C-0570-4CC6-929D-0C3F9D5991F9}"/>
    <cellStyle name="Normal 30 3 13 2 2 3" xfId="4601" xr:uid="{BC01118E-C532-4698-9ADB-8327CEA1E17C}"/>
    <cellStyle name="Normal 30 3 13 2 3" xfId="4602" xr:uid="{E7373248-3774-4A46-A00B-D0E1CB4B3063}"/>
    <cellStyle name="Normal 30 3 13 2 4" xfId="4603" xr:uid="{A47FA1D0-B312-4720-94DC-580291A80946}"/>
    <cellStyle name="Normal 30 3 13 3" xfId="4604" xr:uid="{5F30EFB0-F4CE-4290-A8FC-6195C161B276}"/>
    <cellStyle name="Normal 30 3 13 3 2" xfId="4605" xr:uid="{C4AC515B-5BDD-43E5-8ACF-C498FD141F6C}"/>
    <cellStyle name="Normal 30 3 13 3 3" xfId="4606" xr:uid="{ED2B8133-0A80-49B4-A17F-2579BACCFEC1}"/>
    <cellStyle name="Normal 30 3 13 4" xfId="4607" xr:uid="{B849EA5F-BED5-44C1-BEFD-C8BF19F53D90}"/>
    <cellStyle name="Normal 30 3 13 5" xfId="4608" xr:uid="{0295AE22-FC1A-4E7F-A43C-EB5EC4DE1F52}"/>
    <cellStyle name="Normal 30 3 14" xfId="4609" xr:uid="{8352FF13-B09B-41B0-B590-65D2B5DB025A}"/>
    <cellStyle name="Normal 30 3 14 2" xfId="4610" xr:uid="{A0C1AD74-E4D9-4AD4-8C0B-8E044C5C6964}"/>
    <cellStyle name="Normal 30 3 14 2 2" xfId="4611" xr:uid="{3FED481A-6469-4A96-9656-68472AE8CF1E}"/>
    <cellStyle name="Normal 30 3 14 2 2 2" xfId="4612" xr:uid="{A150BCDE-6BF0-4480-9210-E470F7AE75FA}"/>
    <cellStyle name="Normal 30 3 14 2 2 3" xfId="4613" xr:uid="{A3B7B469-12E4-47BD-9B78-01DCD824AC48}"/>
    <cellStyle name="Normal 30 3 14 2 3" xfId="4614" xr:uid="{20C6E150-094A-4B4B-B6C6-0EEC7A2D976F}"/>
    <cellStyle name="Normal 30 3 14 2 4" xfId="4615" xr:uid="{A4B8C376-7B22-4921-A719-A3EB8A609C49}"/>
    <cellStyle name="Normal 30 3 14 3" xfId="4616" xr:uid="{DEEA8B42-401F-4054-BFB6-A8A713084D08}"/>
    <cellStyle name="Normal 30 3 14 3 2" xfId="4617" xr:uid="{8AE410CD-7CB0-4E26-ADBF-77B8C267F7FE}"/>
    <cellStyle name="Normal 30 3 14 3 3" xfId="4618" xr:uid="{7EE5A06E-C6E5-42BF-8792-D41BF42EB560}"/>
    <cellStyle name="Normal 30 3 14 4" xfId="4619" xr:uid="{3AC7B4E1-24F2-4F57-AF8B-6C587C4E02E4}"/>
    <cellStyle name="Normal 30 3 14 5" xfId="4620" xr:uid="{85AFEBE0-74BE-4C9E-AF6A-4D4A1A5DFAED}"/>
    <cellStyle name="Normal 30 3 15" xfId="4621" xr:uid="{E4B8D5A8-0E4F-4D37-AFAC-4D3C63258200}"/>
    <cellStyle name="Normal 30 3 15 2" xfId="4622" xr:uid="{AE103AD2-6266-425A-8FCE-385013992EAF}"/>
    <cellStyle name="Normal 30 3 15 2 2" xfId="4623" xr:uid="{CF19E34D-04AA-46FB-AD2C-642C63AD49E3}"/>
    <cellStyle name="Normal 30 3 15 2 2 2" xfId="4624" xr:uid="{F1FA7774-C164-4938-8216-8DD5FF7D0BF3}"/>
    <cellStyle name="Normal 30 3 15 2 2 3" xfId="4625" xr:uid="{1A460290-2FCE-4D35-8EC7-EDC0F7DE7DA5}"/>
    <cellStyle name="Normal 30 3 15 2 3" xfId="4626" xr:uid="{37D4D20D-D92B-4FE2-A5E7-3B2A68E580F9}"/>
    <cellStyle name="Normal 30 3 15 2 4" xfId="4627" xr:uid="{ECE079AC-9BA9-458E-A156-EF9DE344DA56}"/>
    <cellStyle name="Normal 30 3 15 3" xfId="4628" xr:uid="{C3D87771-B027-48E6-95E0-CA594E690313}"/>
    <cellStyle name="Normal 30 3 15 3 2" xfId="4629" xr:uid="{3091E0AA-9917-49E1-97BB-881488E8F07F}"/>
    <cellStyle name="Normal 30 3 15 3 3" xfId="4630" xr:uid="{42615041-304C-4A64-A340-1996CFDB8953}"/>
    <cellStyle name="Normal 30 3 15 4" xfId="4631" xr:uid="{CD06D2C1-362B-4B26-9EEA-A1FF0B671B1D}"/>
    <cellStyle name="Normal 30 3 15 5" xfId="4632" xr:uid="{4A39A225-6E1B-429D-8F27-7FFD85A7898F}"/>
    <cellStyle name="Normal 30 3 16" xfId="4633" xr:uid="{DA70C3E5-8539-4720-857F-4F3296FED99F}"/>
    <cellStyle name="Normal 30 3 16 2" xfId="4634" xr:uid="{1DE79CE9-9084-4FD3-A012-58D78FE4410C}"/>
    <cellStyle name="Normal 30 3 16 2 2" xfId="4635" xr:uid="{1AEE0147-5A4A-4EB8-A03B-0F1A2AF0BA3D}"/>
    <cellStyle name="Normal 30 3 16 2 2 2" xfId="4636" xr:uid="{5B96D055-40A4-4822-9FC2-73959827C02A}"/>
    <cellStyle name="Normal 30 3 16 2 2 3" xfId="4637" xr:uid="{27DED383-D562-4BF4-9B36-937E1EAD87B3}"/>
    <cellStyle name="Normal 30 3 16 2 3" xfId="4638" xr:uid="{E9D80ED8-B554-4E7F-8643-0B0E4C6D9325}"/>
    <cellStyle name="Normal 30 3 16 2 4" xfId="4639" xr:uid="{5AAD17E8-C7AA-4D80-9558-23935BBCFD1D}"/>
    <cellStyle name="Normal 30 3 16 3" xfId="4640" xr:uid="{11AE8F2C-59E2-4C12-8C90-46811EDCB11D}"/>
    <cellStyle name="Normal 30 3 16 3 2" xfId="4641" xr:uid="{C6DCA813-1989-4D5B-8675-D07CADE444E4}"/>
    <cellStyle name="Normal 30 3 16 3 3" xfId="4642" xr:uid="{45315172-1298-428B-B87C-DE6F626CBD7A}"/>
    <cellStyle name="Normal 30 3 16 4" xfId="4643" xr:uid="{F26319D1-B05A-452D-B389-BADC807F55FD}"/>
    <cellStyle name="Normal 30 3 16 5" xfId="4644" xr:uid="{E0BAC7B0-C989-483A-ADD0-492202944720}"/>
    <cellStyle name="Normal 30 3 17" xfId="4645" xr:uid="{6342AFBC-1E3C-4EA4-9422-D6B06EF233C2}"/>
    <cellStyle name="Normal 30 3 17 2" xfId="4646" xr:uid="{D0B4CC7B-626B-4932-8D94-AAF2E72C15B0}"/>
    <cellStyle name="Normal 30 3 17 2 2" xfId="4647" xr:uid="{79F68CF9-EF37-423F-A25A-211EB6447E75}"/>
    <cellStyle name="Normal 30 3 17 2 2 2" xfId="4648" xr:uid="{C736719D-32B6-45F8-B1E5-8AC00768A078}"/>
    <cellStyle name="Normal 30 3 17 2 2 3" xfId="4649" xr:uid="{36C17942-0F67-42B1-83AA-23CA11034252}"/>
    <cellStyle name="Normal 30 3 17 2 3" xfId="4650" xr:uid="{DE28358D-CFAC-46FA-9AD1-073C61214404}"/>
    <cellStyle name="Normal 30 3 17 2 4" xfId="4651" xr:uid="{E1DDF808-A28A-4CE1-8EAF-B37F8371BA5D}"/>
    <cellStyle name="Normal 30 3 17 3" xfId="4652" xr:uid="{1F0E0BE4-D2C8-4AC3-A6A5-389F7590FF78}"/>
    <cellStyle name="Normal 30 3 17 3 2" xfId="4653" xr:uid="{FAD481C7-79A7-403C-A600-869D004C2C01}"/>
    <cellStyle name="Normal 30 3 17 3 3" xfId="4654" xr:uid="{FFB64FDC-C4ED-4297-AB5B-FEC3AE30E2DE}"/>
    <cellStyle name="Normal 30 3 17 4" xfId="4655" xr:uid="{F3AF33A4-BB02-4DEE-BF18-CF2AA3685333}"/>
    <cellStyle name="Normal 30 3 17 5" xfId="4656" xr:uid="{A10F58DC-FD3C-4F9B-BCD4-D6C06F2C557C}"/>
    <cellStyle name="Normal 30 3 18" xfId="4657" xr:uid="{68A057C6-DB1A-4A34-AFED-C729607091E2}"/>
    <cellStyle name="Normal 30 3 18 2" xfId="4658" xr:uid="{005E4D08-A407-4AC0-8A60-BD57915EBD9B}"/>
    <cellStyle name="Normal 30 3 18 2 2" xfId="4659" xr:uid="{C3D98C98-FF7F-47D4-8AEE-4927EB78AFF6}"/>
    <cellStyle name="Normal 30 3 18 2 2 2" xfId="4660" xr:uid="{04E10B17-40BE-4FB5-BE75-A33FBA861B23}"/>
    <cellStyle name="Normal 30 3 18 2 2 3" xfId="4661" xr:uid="{C472EA0B-D21B-4A90-B4C4-B52CD8E4632A}"/>
    <cellStyle name="Normal 30 3 18 2 3" xfId="4662" xr:uid="{84C7B8C1-B091-413E-B3E5-78A1DEC94203}"/>
    <cellStyle name="Normal 30 3 18 2 4" xfId="4663" xr:uid="{FD37191B-934F-486A-B02D-28474EE5752D}"/>
    <cellStyle name="Normal 30 3 18 3" xfId="4664" xr:uid="{45770A52-3E94-4E9D-9CC0-7ACD23DD8B4E}"/>
    <cellStyle name="Normal 30 3 18 3 2" xfId="4665" xr:uid="{81612927-4ED4-4DB8-8776-A8077681B346}"/>
    <cellStyle name="Normal 30 3 18 3 3" xfId="4666" xr:uid="{3E7E29A3-F7AE-400D-BCB9-4F333BE7ABDA}"/>
    <cellStyle name="Normal 30 3 18 4" xfId="4667" xr:uid="{072917A1-FAAC-4B21-BF29-1E7ADB87F0E8}"/>
    <cellStyle name="Normal 30 3 18 5" xfId="4668" xr:uid="{FBB4B47C-8F15-42DE-8155-8C01827DA2C3}"/>
    <cellStyle name="Normal 30 3 19" xfId="4669" xr:uid="{A8C7D299-0A7C-46E0-A8C5-98A77B4461C0}"/>
    <cellStyle name="Normal 30 3 19 2" xfId="4670" xr:uid="{65CB90FA-7F4F-42B7-94EC-EC87E6F5845B}"/>
    <cellStyle name="Normal 30 3 19 2 2" xfId="4671" xr:uid="{FE254F78-FF2F-4B18-9F84-510A50220571}"/>
    <cellStyle name="Normal 30 3 19 2 2 2" xfId="4672" xr:uid="{0C881BE8-8784-4EDA-B206-8DEBADDAACAD}"/>
    <cellStyle name="Normal 30 3 19 2 2 3" xfId="4673" xr:uid="{458ACCC5-2430-446B-BEBB-D829BB979BDE}"/>
    <cellStyle name="Normal 30 3 19 2 3" xfId="4674" xr:uid="{5A12FFE3-0D18-46D0-9F96-FBB32AA29E56}"/>
    <cellStyle name="Normal 30 3 19 2 4" xfId="4675" xr:uid="{8530AEBE-768F-4E89-B513-AEF0A8A07A26}"/>
    <cellStyle name="Normal 30 3 19 3" xfId="4676" xr:uid="{25824E89-F8A7-4459-8601-D509C2676F78}"/>
    <cellStyle name="Normal 30 3 19 3 2" xfId="4677" xr:uid="{3BE9CE0E-AF64-4F99-ADC5-1998A49D6418}"/>
    <cellStyle name="Normal 30 3 19 3 3" xfId="4678" xr:uid="{C78E7121-2E28-4A1D-815B-7D4E21029AF4}"/>
    <cellStyle name="Normal 30 3 19 4" xfId="4679" xr:uid="{970B1D84-2E0C-4007-B280-7590FF7BF791}"/>
    <cellStyle name="Normal 30 3 19 5" xfId="4680" xr:uid="{EF8D0978-7484-4619-8B44-25C644561F46}"/>
    <cellStyle name="Normal 30 3 2" xfId="4681" xr:uid="{09567333-5556-4873-A36E-70CD445B712A}"/>
    <cellStyle name="Normal 30 3 2 2" xfId="4682" xr:uid="{CCFDE10E-EA1D-475B-A59D-83120BEC7466}"/>
    <cellStyle name="Normal 30 3 2 2 2" xfId="4683" xr:uid="{D48C717C-C9B4-4AD7-AD32-F923ADC0911C}"/>
    <cellStyle name="Normal 30 3 2 2 2 2" xfId="4684" xr:uid="{D8DB99B7-1EB1-43DC-B436-DCCA69C48F7E}"/>
    <cellStyle name="Normal 30 3 2 2 2 3" xfId="4685" xr:uid="{C920FFBD-F12C-4893-ADCA-643B0E0DA6C4}"/>
    <cellStyle name="Normal 30 3 2 2 3" xfId="4686" xr:uid="{35E7A9B3-74C8-4372-80DB-81F7D224D5C7}"/>
    <cellStyle name="Normal 30 3 2 2 4" xfId="4687" xr:uid="{63746486-5A50-46AE-ACBB-46916A88614C}"/>
    <cellStyle name="Normal 30 3 2 3" xfId="4688" xr:uid="{CA81D93C-8AF0-4515-9A43-E2E2CFEE04E6}"/>
    <cellStyle name="Normal 30 3 2 3 2" xfId="4689" xr:uid="{74E73F84-7B6D-4BCE-8235-D77DD50F316D}"/>
    <cellStyle name="Normal 30 3 2 3 3" xfId="4690" xr:uid="{80830AFD-64C6-48B4-A902-2A54A6677A68}"/>
    <cellStyle name="Normal 30 3 2 4" xfId="4691" xr:uid="{35F8321B-1618-4C1D-9BD3-C9E5A930824D}"/>
    <cellStyle name="Normal 30 3 2 5" xfId="4692" xr:uid="{6DF84612-1870-411F-B03C-FC589F04BED7}"/>
    <cellStyle name="Normal 30 3 20" xfId="4693" xr:uid="{95B5043D-CCE0-473C-87E6-55256A6ED218}"/>
    <cellStyle name="Normal 30 3 20 2" xfId="4694" xr:uid="{2FD12A6F-02DB-48D5-9DAF-431E839BB631}"/>
    <cellStyle name="Normal 30 3 20 2 2" xfId="4695" xr:uid="{ECA135FE-4E6D-49B4-9F71-6B50555ED79F}"/>
    <cellStyle name="Normal 30 3 20 2 3" xfId="4696" xr:uid="{730BAF69-BB25-495A-84B8-BD3B775C4AAA}"/>
    <cellStyle name="Normal 30 3 20 3" xfId="4697" xr:uid="{50B3F986-186E-4986-A523-3D61F7BCF46A}"/>
    <cellStyle name="Normal 30 3 20 4" xfId="4698" xr:uid="{ED90B823-6EFF-40F4-A087-690BCA7648ED}"/>
    <cellStyle name="Normal 30 3 21" xfId="4699" xr:uid="{F94B7B1C-65E9-470E-9118-B10B62243AE6}"/>
    <cellStyle name="Normal 30 3 21 2" xfId="4700" xr:uid="{2A28D45E-7DF0-4A08-AA6D-B09927071C6B}"/>
    <cellStyle name="Normal 30 3 21 3" xfId="4701" xr:uid="{1474C78E-A443-450C-BBB3-A224ADDC7B1D}"/>
    <cellStyle name="Normal 30 3 22" xfId="4702" xr:uid="{9B7270C2-6865-45E0-8228-B8A0C2707764}"/>
    <cellStyle name="Normal 30 3 23" xfId="4703" xr:uid="{5B4F6149-D502-4267-A393-43A6AFA48AD5}"/>
    <cellStyle name="Normal 30 3 3" xfId="4704" xr:uid="{97DFD54D-5484-4BD1-B202-A5A4F9272D15}"/>
    <cellStyle name="Normal 30 3 3 2" xfId="4705" xr:uid="{672FD2D6-24C0-4E11-94AB-B23CC40287C8}"/>
    <cellStyle name="Normal 30 3 3 2 2" xfId="4706" xr:uid="{B8A33F45-AC2E-4E35-A277-CE7E352BD46B}"/>
    <cellStyle name="Normal 30 3 3 2 2 2" xfId="4707" xr:uid="{62EEDCC6-89C3-4738-95E4-E3DEBB22FE03}"/>
    <cellStyle name="Normal 30 3 3 2 2 3" xfId="4708" xr:uid="{06C569EF-D018-4B81-9B4A-BD31F2947884}"/>
    <cellStyle name="Normal 30 3 3 2 3" xfId="4709" xr:uid="{0977ADD6-49A8-47E5-80DE-1C8AECE33BD9}"/>
    <cellStyle name="Normal 30 3 3 2 4" xfId="4710" xr:uid="{89877DF7-70B2-4829-B5AD-FE4A64CAB8E4}"/>
    <cellStyle name="Normal 30 3 3 3" xfId="4711" xr:uid="{A8312D2F-666E-4D38-AC7A-7B8E1785C7B3}"/>
    <cellStyle name="Normal 30 3 3 3 2" xfId="4712" xr:uid="{5C5C6C01-EC71-45FE-A5A5-A128FA072BC9}"/>
    <cellStyle name="Normal 30 3 3 3 3" xfId="4713" xr:uid="{3DA80459-8640-4414-9B4E-1F16927ABA4F}"/>
    <cellStyle name="Normal 30 3 3 4" xfId="4714" xr:uid="{52757574-86B0-4959-B135-070D73E07ACF}"/>
    <cellStyle name="Normal 30 3 3 5" xfId="4715" xr:uid="{1BC37749-A79F-439D-B7C6-5866D8005048}"/>
    <cellStyle name="Normal 30 3 4" xfId="4716" xr:uid="{5887DFBA-7D71-4929-8630-3F676BE37D7D}"/>
    <cellStyle name="Normal 30 3 4 2" xfId="4717" xr:uid="{5EE37ECC-B171-4B42-BB23-B2B2938FD332}"/>
    <cellStyle name="Normal 30 3 4 2 2" xfId="4718" xr:uid="{80DB56A9-221E-41FB-949C-CDB769C268E8}"/>
    <cellStyle name="Normal 30 3 4 2 2 2" xfId="4719" xr:uid="{3DB03A20-8CA6-4CA9-BDD2-CAD13F7CD33C}"/>
    <cellStyle name="Normal 30 3 4 2 2 3" xfId="4720" xr:uid="{718D3333-D9BF-4A7C-83C2-0BCC3AF50248}"/>
    <cellStyle name="Normal 30 3 4 2 3" xfId="4721" xr:uid="{7ADB2A6E-CDF0-475C-9500-AC7C2EF3949F}"/>
    <cellStyle name="Normal 30 3 4 2 4" xfId="4722" xr:uid="{00B19296-BA25-4877-83FA-B885A3E072FA}"/>
    <cellStyle name="Normal 30 3 4 3" xfId="4723" xr:uid="{202892F5-EA52-4C8A-8841-DF47D42E3B8C}"/>
    <cellStyle name="Normal 30 3 4 3 2" xfId="4724" xr:uid="{83A68056-DFB3-4B3D-B680-5568B954FF7B}"/>
    <cellStyle name="Normal 30 3 4 3 3" xfId="4725" xr:uid="{19793E52-E16D-4192-937C-4168663F3E20}"/>
    <cellStyle name="Normal 30 3 4 4" xfId="4726" xr:uid="{FB38EFE6-72D6-446D-91C8-F7323F87E4E3}"/>
    <cellStyle name="Normal 30 3 4 5" xfId="4727" xr:uid="{1A6BABA1-1154-4F6D-BB4F-DF1D91E4EBF6}"/>
    <cellStyle name="Normal 30 3 5" xfId="4728" xr:uid="{D941A7B5-2F3E-4E2E-B9D0-F78A1F886304}"/>
    <cellStyle name="Normal 30 3 5 2" xfId="4729" xr:uid="{F90F4222-6E1B-4037-9A23-22DB5745D81F}"/>
    <cellStyle name="Normal 30 3 5 2 2" xfId="4730" xr:uid="{2E3A3524-8381-43FF-876C-32912C6CBB2D}"/>
    <cellStyle name="Normal 30 3 5 2 2 2" xfId="4731" xr:uid="{720075C8-D66F-4BCB-8F67-7D280EC4CFAA}"/>
    <cellStyle name="Normal 30 3 5 2 2 3" xfId="4732" xr:uid="{25FF0553-50D9-46E1-B0BD-FE2C2773117B}"/>
    <cellStyle name="Normal 30 3 5 2 3" xfId="4733" xr:uid="{C511928E-CA91-40D2-B624-A6790C26E20B}"/>
    <cellStyle name="Normal 30 3 5 2 4" xfId="4734" xr:uid="{68FD2687-DD95-4829-8286-FA08CE551710}"/>
    <cellStyle name="Normal 30 3 5 3" xfId="4735" xr:uid="{78F85AE5-FA74-475C-B399-29C98C74FE11}"/>
    <cellStyle name="Normal 30 3 5 3 2" xfId="4736" xr:uid="{62C51D51-45C2-4912-99B2-F026A80FF7D8}"/>
    <cellStyle name="Normal 30 3 5 3 3" xfId="4737" xr:uid="{04C36925-E6CF-4055-A860-49F5226F3221}"/>
    <cellStyle name="Normal 30 3 5 4" xfId="4738" xr:uid="{C9F67D53-5F9F-4684-BBE7-F8B3A0BCEF55}"/>
    <cellStyle name="Normal 30 3 5 5" xfId="4739" xr:uid="{2B4C63B6-A928-4506-9C44-15CC26791DEC}"/>
    <cellStyle name="Normal 30 3 6" xfId="4740" xr:uid="{AA5DF559-C6C7-4B6E-988C-4D21CC52F52E}"/>
    <cellStyle name="Normal 30 3 6 2" xfId="4741" xr:uid="{7EEA7F9B-F8B8-448F-A751-F475FCBC6A94}"/>
    <cellStyle name="Normal 30 3 6 2 2" xfId="4742" xr:uid="{800F8835-04F9-40F6-8C9B-385798AA43F7}"/>
    <cellStyle name="Normal 30 3 6 2 2 2" xfId="4743" xr:uid="{C313FCD0-EBA7-4C7F-A9A7-475AF8436E32}"/>
    <cellStyle name="Normal 30 3 6 2 2 3" xfId="4744" xr:uid="{7485E175-517A-406A-B910-C5873E260333}"/>
    <cellStyle name="Normal 30 3 6 2 3" xfId="4745" xr:uid="{2F8662C5-0269-4D08-9213-267779407525}"/>
    <cellStyle name="Normal 30 3 6 2 4" xfId="4746" xr:uid="{DD7EC153-E14D-4B2A-A0F6-ECE5E1D08661}"/>
    <cellStyle name="Normal 30 3 6 3" xfId="4747" xr:uid="{2C61C3B5-7B91-424B-AA69-05C113BBE5C9}"/>
    <cellStyle name="Normal 30 3 6 3 2" xfId="4748" xr:uid="{802A9D53-395D-4ECE-9C66-2D90D0CDCA21}"/>
    <cellStyle name="Normal 30 3 6 3 3" xfId="4749" xr:uid="{B3B777FB-F569-4901-A296-E66028A0FC41}"/>
    <cellStyle name="Normal 30 3 6 4" xfId="4750" xr:uid="{302D8526-DCBD-4ED3-8490-0A9E29785A1C}"/>
    <cellStyle name="Normal 30 3 6 5" xfId="4751" xr:uid="{529DA301-EEAC-4A24-9E29-C24E47C66DB8}"/>
    <cellStyle name="Normal 30 3 7" xfId="4752" xr:uid="{CE17E2D7-6EDA-4B0D-AE1E-762035CD1B30}"/>
    <cellStyle name="Normal 30 3 7 2" xfId="4753" xr:uid="{760FE7EA-602C-424B-8AA4-452B8031896C}"/>
    <cellStyle name="Normal 30 3 7 2 2" xfId="4754" xr:uid="{36B47DC0-774C-40E6-9BCE-12D00922D424}"/>
    <cellStyle name="Normal 30 3 7 2 2 2" xfId="4755" xr:uid="{0E06C8A5-3195-4793-BAB7-47F0FCB891EF}"/>
    <cellStyle name="Normal 30 3 7 2 2 3" xfId="4756" xr:uid="{6B7247A9-3A5E-4257-BB30-C88E319CC0A0}"/>
    <cellStyle name="Normal 30 3 7 2 3" xfId="4757" xr:uid="{214A9013-B5A1-4753-B87F-B79ED89257AB}"/>
    <cellStyle name="Normal 30 3 7 2 4" xfId="4758" xr:uid="{02976B34-9917-47B0-9754-E5E216BD172B}"/>
    <cellStyle name="Normal 30 3 7 3" xfId="4759" xr:uid="{61E613BE-FE0B-4148-8A41-3F99B3371C66}"/>
    <cellStyle name="Normal 30 3 7 3 2" xfId="4760" xr:uid="{5837D400-CD6E-4B29-8B4F-AC7120DA2E74}"/>
    <cellStyle name="Normal 30 3 7 3 3" xfId="4761" xr:uid="{2AD8ED53-7035-4045-8722-8E2D832EF15E}"/>
    <cellStyle name="Normal 30 3 7 4" xfId="4762" xr:uid="{6F5DD6A1-21B6-47B7-8155-A5BC11C34114}"/>
    <cellStyle name="Normal 30 3 7 5" xfId="4763" xr:uid="{41930FC6-C2C6-4458-8639-B25D67E447FF}"/>
    <cellStyle name="Normal 30 3 8" xfId="4764" xr:uid="{E60CFDA0-4761-42D4-860E-ED4656FE2F40}"/>
    <cellStyle name="Normal 30 3 8 2" xfId="4765" xr:uid="{1D0A7F6E-014F-4D12-9E60-D2253D0F2D33}"/>
    <cellStyle name="Normal 30 3 8 2 2" xfId="4766" xr:uid="{0C8F1A71-8BAE-42EF-B7C7-2636C93DF692}"/>
    <cellStyle name="Normal 30 3 8 2 2 2" xfId="4767" xr:uid="{F2EFFDAF-806A-43D3-A14B-F12A990F7FB8}"/>
    <cellStyle name="Normal 30 3 8 2 2 3" xfId="4768" xr:uid="{60DF829E-73A6-4740-B6D1-EF24976EE4BD}"/>
    <cellStyle name="Normal 30 3 8 2 3" xfId="4769" xr:uid="{5F0F37F8-F8E7-4A8E-BE04-62F92DD1688B}"/>
    <cellStyle name="Normal 30 3 8 2 4" xfId="4770" xr:uid="{5FC9E7BD-8602-4158-861F-297CA4CEEEC4}"/>
    <cellStyle name="Normal 30 3 8 3" xfId="4771" xr:uid="{23116F8A-5257-4909-9506-5C0D2CE58B14}"/>
    <cellStyle name="Normal 30 3 8 3 2" xfId="4772" xr:uid="{7063D157-9256-49E8-8CDD-89AC977F3214}"/>
    <cellStyle name="Normal 30 3 8 3 3" xfId="4773" xr:uid="{6FCE7D15-ACD5-47B8-B3B4-7B3A077C511B}"/>
    <cellStyle name="Normal 30 3 8 4" xfId="4774" xr:uid="{9C2EAF19-DECB-45C5-9DA4-AF559C70FDD3}"/>
    <cellStyle name="Normal 30 3 8 5" xfId="4775" xr:uid="{4CEF4E16-6C0D-4795-90DF-0861D6B71E00}"/>
    <cellStyle name="Normal 30 3 9" xfId="4776" xr:uid="{C4F4B48D-1A74-4A04-8A72-4F91E0CC51DA}"/>
    <cellStyle name="Normal 30 3 9 2" xfId="4777" xr:uid="{589B73AB-C29D-4DC1-83B7-28FA92EF15E1}"/>
    <cellStyle name="Normal 30 3 9 2 2" xfId="4778" xr:uid="{D14EA793-925A-4F6B-B80A-B47F73564CA9}"/>
    <cellStyle name="Normal 30 3 9 2 2 2" xfId="4779" xr:uid="{EFD60245-0A3F-4921-80C8-F60D6DEED803}"/>
    <cellStyle name="Normal 30 3 9 2 2 3" xfId="4780" xr:uid="{EEFDE874-6A7F-4EB0-A703-9AFF6368431A}"/>
    <cellStyle name="Normal 30 3 9 2 3" xfId="4781" xr:uid="{51B59F7C-A3A4-41A4-BBCB-5ED30428D1C7}"/>
    <cellStyle name="Normal 30 3 9 2 4" xfId="4782" xr:uid="{A254E77E-4DFC-408A-AB0B-6CAF469EE2A2}"/>
    <cellStyle name="Normal 30 3 9 3" xfId="4783" xr:uid="{9AAED770-D634-4249-8859-6F29068EE231}"/>
    <cellStyle name="Normal 30 3 9 3 2" xfId="4784" xr:uid="{19F70E6F-D8BB-4946-B1C9-92987454BB32}"/>
    <cellStyle name="Normal 30 3 9 3 3" xfId="4785" xr:uid="{D1DE8755-D549-4166-AE2C-41A85EC74981}"/>
    <cellStyle name="Normal 30 3 9 4" xfId="4786" xr:uid="{F5D596C6-6803-43AC-90D9-A680BF7C2307}"/>
    <cellStyle name="Normal 30 3 9 5" xfId="4787" xr:uid="{74D74503-F7D5-429F-B598-637A7CB0B6FE}"/>
    <cellStyle name="Normal 30 4" xfId="4788" xr:uid="{A5AA5F00-5945-490E-AF13-212E9E6240D7}"/>
    <cellStyle name="Normal 30 4 10" xfId="4789" xr:uid="{7C187B3C-85BB-4507-B54A-E3A4232168FC}"/>
    <cellStyle name="Normal 30 4 10 2" xfId="4790" xr:uid="{C21D555C-E995-46DC-810D-8C2A68938BBA}"/>
    <cellStyle name="Normal 30 4 10 2 2" xfId="4791" xr:uid="{A8BFEDC1-7B2C-4F14-BC41-B3B9EC814372}"/>
    <cellStyle name="Normal 30 4 10 2 2 2" xfId="4792" xr:uid="{3362F483-3272-476C-A128-91FFA6A64569}"/>
    <cellStyle name="Normal 30 4 10 2 2 3" xfId="4793" xr:uid="{947CCDC0-69E9-437D-9A1A-9758E04054B5}"/>
    <cellStyle name="Normal 30 4 10 2 3" xfId="4794" xr:uid="{36150487-C586-4222-AC2B-1372DA3BF226}"/>
    <cellStyle name="Normal 30 4 10 2 4" xfId="4795" xr:uid="{0BBBFAA6-3B03-4BDF-8303-32193A3089DF}"/>
    <cellStyle name="Normal 30 4 10 3" xfId="4796" xr:uid="{15229CF7-E9DB-4CB7-B774-B6EEC1DE3606}"/>
    <cellStyle name="Normal 30 4 10 3 2" xfId="4797" xr:uid="{076B4F62-9EF2-4B5D-8EA8-136D50A8B79F}"/>
    <cellStyle name="Normal 30 4 10 3 3" xfId="4798" xr:uid="{D382527F-0C31-44C3-A92B-9C89B75E862F}"/>
    <cellStyle name="Normal 30 4 10 4" xfId="4799" xr:uid="{713E3E1C-51EA-482D-BA48-D1C26784D2BE}"/>
    <cellStyle name="Normal 30 4 10 5" xfId="4800" xr:uid="{C3A5B467-369F-4B89-9A5F-FD00DE16DA58}"/>
    <cellStyle name="Normal 30 4 11" xfId="4801" xr:uid="{B4EDEDC6-A79C-417A-8C9E-C0E9BC643CA5}"/>
    <cellStyle name="Normal 30 4 11 2" xfId="4802" xr:uid="{B2EC7B40-CADB-4FCF-9ADA-4E66D6E94E8B}"/>
    <cellStyle name="Normal 30 4 11 2 2" xfId="4803" xr:uid="{8D33FBAF-BCA6-4920-91AC-FB23B0540D3B}"/>
    <cellStyle name="Normal 30 4 11 2 2 2" xfId="4804" xr:uid="{D499830B-FE56-4190-8F54-B4C1C2F9277F}"/>
    <cellStyle name="Normal 30 4 11 2 2 3" xfId="4805" xr:uid="{2D139016-DC53-4ADB-A132-DA2D1956C0FD}"/>
    <cellStyle name="Normal 30 4 11 2 3" xfId="4806" xr:uid="{A736DD1C-B6AC-4946-B8EB-027EE675BB6D}"/>
    <cellStyle name="Normal 30 4 11 2 4" xfId="4807" xr:uid="{AECB36A7-A61A-4BA0-9A9C-F3598AB214F4}"/>
    <cellStyle name="Normal 30 4 11 3" xfId="4808" xr:uid="{6709F9F0-8FCC-40DC-A254-D0FEF1ECF4E9}"/>
    <cellStyle name="Normal 30 4 11 3 2" xfId="4809" xr:uid="{B591CD18-7BC9-47FB-9894-C531E701A762}"/>
    <cellStyle name="Normal 30 4 11 3 3" xfId="4810" xr:uid="{3DE0BD42-3E60-428E-9590-4265E140EFB5}"/>
    <cellStyle name="Normal 30 4 11 4" xfId="4811" xr:uid="{A24E0A3B-7E37-4303-A5CB-D099B8CBE351}"/>
    <cellStyle name="Normal 30 4 11 5" xfId="4812" xr:uid="{F561F26C-F721-4EC0-BB02-8941B7B1DE92}"/>
    <cellStyle name="Normal 30 4 12" xfId="4813" xr:uid="{AC20A777-1D29-4A79-9407-AA03C40BDE3F}"/>
    <cellStyle name="Normal 30 4 12 2" xfId="4814" xr:uid="{656DF25E-11DB-42AF-A1A7-8E3076BA109E}"/>
    <cellStyle name="Normal 30 4 12 2 2" xfId="4815" xr:uid="{DE31D606-AF4D-408B-8127-DE72C74DBFCF}"/>
    <cellStyle name="Normal 30 4 12 2 2 2" xfId="4816" xr:uid="{D5A900A9-23C3-4F63-BCD8-F24A7ABB5029}"/>
    <cellStyle name="Normal 30 4 12 2 2 3" xfId="4817" xr:uid="{7CBC33AC-19D7-4D9B-8FAD-4AE0F14DB593}"/>
    <cellStyle name="Normal 30 4 12 2 3" xfId="4818" xr:uid="{5217B01D-90DE-409A-8E36-C7C7DA7AF958}"/>
    <cellStyle name="Normal 30 4 12 2 4" xfId="4819" xr:uid="{715632BB-2078-4F3F-A570-99D4B0FE591A}"/>
    <cellStyle name="Normal 30 4 12 3" xfId="4820" xr:uid="{B9AB33EF-442B-49D7-82F3-4AA9CCF05DFF}"/>
    <cellStyle name="Normal 30 4 12 3 2" xfId="4821" xr:uid="{48DC3DC3-1373-4371-9C92-5627F085818E}"/>
    <cellStyle name="Normal 30 4 12 3 3" xfId="4822" xr:uid="{83EE8AC6-08C5-4D87-991D-AB3CCCEBBF93}"/>
    <cellStyle name="Normal 30 4 12 4" xfId="4823" xr:uid="{B7C7A71F-6722-4204-9897-29430D8D3292}"/>
    <cellStyle name="Normal 30 4 12 5" xfId="4824" xr:uid="{C0C62A24-C06F-418F-BD4A-02E4424AEA97}"/>
    <cellStyle name="Normal 30 4 13" xfId="4825" xr:uid="{3F0890B9-A73A-4807-AFEA-29CFE1A429D6}"/>
    <cellStyle name="Normal 30 4 13 2" xfId="4826" xr:uid="{3DF35402-809C-4F4C-9DA8-7906D8E298C5}"/>
    <cellStyle name="Normal 30 4 13 2 2" xfId="4827" xr:uid="{7D0C1BA7-EF15-47AC-B79E-563FDCBAD553}"/>
    <cellStyle name="Normal 30 4 13 2 2 2" xfId="4828" xr:uid="{14897A8A-4CD3-45C8-90E5-0A5294CCD949}"/>
    <cellStyle name="Normal 30 4 13 2 2 3" xfId="4829" xr:uid="{5A56415E-238A-4F03-A933-A7367654A65B}"/>
    <cellStyle name="Normal 30 4 13 2 3" xfId="4830" xr:uid="{598A23C4-4800-4483-A06C-50E95AA75B31}"/>
    <cellStyle name="Normal 30 4 13 2 4" xfId="4831" xr:uid="{790E770B-5114-4B75-92EF-1FFE284AE047}"/>
    <cellStyle name="Normal 30 4 13 3" xfId="4832" xr:uid="{2320223C-F8E6-40BE-B8EF-4AB60EDE05AC}"/>
    <cellStyle name="Normal 30 4 13 3 2" xfId="4833" xr:uid="{50363216-E47E-4968-8AFC-60F5EACF8ED6}"/>
    <cellStyle name="Normal 30 4 13 3 3" xfId="4834" xr:uid="{CB3598CB-EEA9-440A-83D2-20674AD8823C}"/>
    <cellStyle name="Normal 30 4 13 4" xfId="4835" xr:uid="{09A47112-204F-4E45-8A59-82EE07B6CA02}"/>
    <cellStyle name="Normal 30 4 13 5" xfId="4836" xr:uid="{4CA58952-460A-4F45-A7F3-CE0B9C522E12}"/>
    <cellStyle name="Normal 30 4 14" xfId="4837" xr:uid="{B1903E03-CDB0-4642-8454-EEC3699689D0}"/>
    <cellStyle name="Normal 30 4 14 2" xfId="4838" xr:uid="{8A90F9A3-3766-4A12-8E49-56C126560964}"/>
    <cellStyle name="Normal 30 4 14 2 2" xfId="4839" xr:uid="{B2434F0B-6A78-410A-B9A4-AD11E29F758F}"/>
    <cellStyle name="Normal 30 4 14 2 2 2" xfId="4840" xr:uid="{D0A43339-C30B-4A93-B5FF-C4E5F35707D6}"/>
    <cellStyle name="Normal 30 4 14 2 2 3" xfId="4841" xr:uid="{42FDACD0-73F7-40E9-9E87-476A2953217F}"/>
    <cellStyle name="Normal 30 4 14 2 3" xfId="4842" xr:uid="{BB206196-514F-4C3E-9FD1-7FCE3855FAFB}"/>
    <cellStyle name="Normal 30 4 14 2 4" xfId="4843" xr:uid="{76225D0F-55D9-44BF-94FB-AAEB0A095C69}"/>
    <cellStyle name="Normal 30 4 14 3" xfId="4844" xr:uid="{A7A25739-49EA-441E-A308-26B61FD84A34}"/>
    <cellStyle name="Normal 30 4 14 3 2" xfId="4845" xr:uid="{D29FD7AF-E793-42E1-BA17-E826F3A494C3}"/>
    <cellStyle name="Normal 30 4 14 3 3" xfId="4846" xr:uid="{4057D91E-DD11-444E-A9F3-B49835E93D52}"/>
    <cellStyle name="Normal 30 4 14 4" xfId="4847" xr:uid="{16A8C950-8932-4AE1-8F75-14840A7FD131}"/>
    <cellStyle name="Normal 30 4 14 5" xfId="4848" xr:uid="{CA770EAE-A15D-455C-AE45-EB41AD35C071}"/>
    <cellStyle name="Normal 30 4 15" xfId="4849" xr:uid="{82CE1193-3D7C-43C4-9501-9F51BA987CA7}"/>
    <cellStyle name="Normal 30 4 15 2" xfId="4850" xr:uid="{612DC0C5-47BE-49AE-A689-B8CA5B09F5DB}"/>
    <cellStyle name="Normal 30 4 15 2 2" xfId="4851" xr:uid="{A93174A2-2221-4B0B-BC6D-2FD117EF01A0}"/>
    <cellStyle name="Normal 30 4 15 2 2 2" xfId="4852" xr:uid="{A35044A4-1676-45C9-BC8D-57DAA5A36C44}"/>
    <cellStyle name="Normal 30 4 15 2 2 3" xfId="4853" xr:uid="{54AF2B69-A002-4B38-B0AE-C340A345DAA1}"/>
    <cellStyle name="Normal 30 4 15 2 3" xfId="4854" xr:uid="{4F352630-1233-4B2D-B958-BCDA1D6A8C62}"/>
    <cellStyle name="Normal 30 4 15 2 4" xfId="4855" xr:uid="{6E9A7C1E-2BB6-487C-ADBD-AF12816B4D99}"/>
    <cellStyle name="Normal 30 4 15 3" xfId="4856" xr:uid="{4A188804-675F-4CF7-BB2B-877C10DFC8AF}"/>
    <cellStyle name="Normal 30 4 15 3 2" xfId="4857" xr:uid="{E71D14C0-49A9-4961-B584-57B1F324E161}"/>
    <cellStyle name="Normal 30 4 15 3 3" xfId="4858" xr:uid="{B34359AC-75BA-47C0-8BF8-099B13A9744F}"/>
    <cellStyle name="Normal 30 4 15 4" xfId="4859" xr:uid="{A380108A-B945-448C-87C4-A7805505FE4F}"/>
    <cellStyle name="Normal 30 4 15 5" xfId="4860" xr:uid="{3DBECA83-0F3D-46D9-8C06-A2C70A9AE62B}"/>
    <cellStyle name="Normal 30 4 16" xfId="4861" xr:uid="{2B1A5833-D330-481C-B428-2BFD89DAFB37}"/>
    <cellStyle name="Normal 30 4 16 2" xfId="4862" xr:uid="{C5BDA9C0-1D8B-42D6-A5A3-12E6F03BE2BD}"/>
    <cellStyle name="Normal 30 4 16 2 2" xfId="4863" xr:uid="{2615E824-1BC9-43D9-8F15-47E693EAE322}"/>
    <cellStyle name="Normal 30 4 16 2 2 2" xfId="4864" xr:uid="{2E3875C0-883E-4D5E-AF25-97A28C37DA11}"/>
    <cellStyle name="Normal 30 4 16 2 2 3" xfId="4865" xr:uid="{316C0C28-F672-4A50-9D90-039F3E11C562}"/>
    <cellStyle name="Normal 30 4 16 2 3" xfId="4866" xr:uid="{C6438F24-4C3C-4510-B321-B195DB5B04D8}"/>
    <cellStyle name="Normal 30 4 16 2 4" xfId="4867" xr:uid="{C771E037-9459-40C9-92E7-33D674AF030F}"/>
    <cellStyle name="Normal 30 4 16 3" xfId="4868" xr:uid="{6C66DA2C-E983-476C-B147-D0227FAFC018}"/>
    <cellStyle name="Normal 30 4 16 3 2" xfId="4869" xr:uid="{D6935087-D37F-496E-933B-A3CAA752AABC}"/>
    <cellStyle name="Normal 30 4 16 3 3" xfId="4870" xr:uid="{F296FADB-6BD8-4ED0-90CC-048EBB5DABE0}"/>
    <cellStyle name="Normal 30 4 16 4" xfId="4871" xr:uid="{770BDB5A-8C85-477D-A90C-6F4DE5B23315}"/>
    <cellStyle name="Normal 30 4 16 5" xfId="4872" xr:uid="{BCF420DB-485E-4256-81F9-7BFFB5C05425}"/>
    <cellStyle name="Normal 30 4 17" xfId="4873" xr:uid="{CB3A9ED2-0436-4F29-ACC2-F73B341EFC86}"/>
    <cellStyle name="Normal 30 4 17 2" xfId="4874" xr:uid="{69D0C2BD-6238-464F-BCC6-29195F818DE6}"/>
    <cellStyle name="Normal 30 4 17 2 2" xfId="4875" xr:uid="{EC5772B2-7B4C-4EC9-93D1-07D768C96F14}"/>
    <cellStyle name="Normal 30 4 17 2 2 2" xfId="4876" xr:uid="{98E64A7E-B980-4511-94C8-6A713AFFF645}"/>
    <cellStyle name="Normal 30 4 17 2 2 3" xfId="4877" xr:uid="{A88DCED9-FFF0-4F6B-A888-1CD767241225}"/>
    <cellStyle name="Normal 30 4 17 2 3" xfId="4878" xr:uid="{B7D44D83-855F-48F1-8604-31E7AAAD2B94}"/>
    <cellStyle name="Normal 30 4 17 2 4" xfId="4879" xr:uid="{C433C114-ABA4-49DA-A893-86A250D21221}"/>
    <cellStyle name="Normal 30 4 17 3" xfId="4880" xr:uid="{E2A55BFA-5E28-43E0-AC7C-534E100C480B}"/>
    <cellStyle name="Normal 30 4 17 3 2" xfId="4881" xr:uid="{DAF34925-F56E-4FAF-BF8D-B05711AF93E4}"/>
    <cellStyle name="Normal 30 4 17 3 3" xfId="4882" xr:uid="{EC6973FD-5D54-406A-9818-6F68363E026D}"/>
    <cellStyle name="Normal 30 4 17 4" xfId="4883" xr:uid="{8733F857-F0E5-4973-9D65-47A4AFB93D35}"/>
    <cellStyle name="Normal 30 4 17 5" xfId="4884" xr:uid="{3927BC4C-D129-4077-844B-4579AF213865}"/>
    <cellStyle name="Normal 30 4 18" xfId="4885" xr:uid="{3FB95CA1-0E3C-4F47-A51F-2714BC3D306F}"/>
    <cellStyle name="Normal 30 4 18 2" xfId="4886" xr:uid="{EE3B25FC-15FF-4A19-975D-ED9112A143BE}"/>
    <cellStyle name="Normal 30 4 18 2 2" xfId="4887" xr:uid="{A9A12BBC-6664-4325-B063-230A43BD3431}"/>
    <cellStyle name="Normal 30 4 18 2 2 2" xfId="4888" xr:uid="{82BFFDFE-5192-4BCD-840B-38F95B046B67}"/>
    <cellStyle name="Normal 30 4 18 2 2 3" xfId="4889" xr:uid="{793826F2-6139-4E3C-9C46-56850C48C650}"/>
    <cellStyle name="Normal 30 4 18 2 3" xfId="4890" xr:uid="{80A25E25-F103-4404-AC17-D0F37E11879A}"/>
    <cellStyle name="Normal 30 4 18 2 4" xfId="4891" xr:uid="{A24F152F-DCFB-4D5C-8A16-A385B3B580D8}"/>
    <cellStyle name="Normal 30 4 18 3" xfId="4892" xr:uid="{2BB838E6-0820-4536-8FA9-1FAF3BE69B2D}"/>
    <cellStyle name="Normal 30 4 18 3 2" xfId="4893" xr:uid="{A444B20B-88D5-4F67-8831-DA193C8F2853}"/>
    <cellStyle name="Normal 30 4 18 3 3" xfId="4894" xr:uid="{82BEDA17-011B-4103-B2A1-D597660BA4E9}"/>
    <cellStyle name="Normal 30 4 18 4" xfId="4895" xr:uid="{B5171ABB-29F2-49F4-A7C8-E5B2A68289CC}"/>
    <cellStyle name="Normal 30 4 18 5" xfId="4896" xr:uid="{AF6C10A7-CAC7-47F2-BAC0-E4F59F4C346A}"/>
    <cellStyle name="Normal 30 4 19" xfId="4897" xr:uid="{4E8DF8EC-9862-4A08-8503-0DD411932127}"/>
    <cellStyle name="Normal 30 4 19 2" xfId="4898" xr:uid="{FB9D4E34-B0DA-4AA1-9E32-C9ACF8227E09}"/>
    <cellStyle name="Normal 30 4 19 2 2" xfId="4899" xr:uid="{9C6BF646-2CFD-4AD5-9557-F74E3FED6B60}"/>
    <cellStyle name="Normal 30 4 19 2 2 2" xfId="4900" xr:uid="{75FF26AE-1FA8-4A86-8DC4-C8424021DA5B}"/>
    <cellStyle name="Normal 30 4 19 2 2 3" xfId="4901" xr:uid="{B90B55FB-D4BB-4A78-9C06-E519E81D63D8}"/>
    <cellStyle name="Normal 30 4 19 2 3" xfId="4902" xr:uid="{36966E71-CA70-4651-8945-D85F6D6781D9}"/>
    <cellStyle name="Normal 30 4 19 2 4" xfId="4903" xr:uid="{61A70156-CA9E-4680-A97A-37FA1D2614E2}"/>
    <cellStyle name="Normal 30 4 19 3" xfId="4904" xr:uid="{819EC866-340F-41A6-A5AA-6EF5A33822CF}"/>
    <cellStyle name="Normal 30 4 19 3 2" xfId="4905" xr:uid="{543BE0E5-AC1E-4842-8A30-109AADFAEA8A}"/>
    <cellStyle name="Normal 30 4 19 3 3" xfId="4906" xr:uid="{2A611867-3179-46A2-AA3C-25FE4A87A37D}"/>
    <cellStyle name="Normal 30 4 19 4" xfId="4907" xr:uid="{0E307F7A-22AF-41E2-8E2C-147E4A663FFF}"/>
    <cellStyle name="Normal 30 4 19 5" xfId="4908" xr:uid="{093DA7F9-7C2F-4D04-B75A-FDBEADC0D6CC}"/>
    <cellStyle name="Normal 30 4 2" xfId="4909" xr:uid="{7EC48716-CC02-4A5B-AB21-EA9454F60720}"/>
    <cellStyle name="Normal 30 4 2 2" xfId="4910" xr:uid="{48C59E40-B11E-4FF3-8237-F537F488A9EF}"/>
    <cellStyle name="Normal 30 4 2 2 2" xfId="4911" xr:uid="{A4C0AC6E-2054-4C82-B0C2-52D26E4B0479}"/>
    <cellStyle name="Normal 30 4 2 2 2 2" xfId="4912" xr:uid="{D29C9409-B69C-4B0C-8B53-06D6EEFBB0D5}"/>
    <cellStyle name="Normal 30 4 2 2 2 3" xfId="4913" xr:uid="{3332CE40-AB10-4656-AC48-B0FB98944E8B}"/>
    <cellStyle name="Normal 30 4 2 2 3" xfId="4914" xr:uid="{3EC3057E-180A-4B40-B9F7-3EAFE52C70E1}"/>
    <cellStyle name="Normal 30 4 2 2 4" xfId="4915" xr:uid="{8F59D2DE-633B-4FC0-B164-16BCBAC053D6}"/>
    <cellStyle name="Normal 30 4 2 3" xfId="4916" xr:uid="{D487EE00-0D17-42CE-A5B3-C6024AC4B717}"/>
    <cellStyle name="Normal 30 4 2 3 2" xfId="4917" xr:uid="{BD4B34C6-C988-4A9C-B0D4-3CD9A8710A3F}"/>
    <cellStyle name="Normal 30 4 2 3 3" xfId="4918" xr:uid="{0743B482-504E-47D8-8D74-172A23226850}"/>
    <cellStyle name="Normal 30 4 2 4" xfId="4919" xr:uid="{B8B21C57-B744-40CB-B16F-0069E1B67666}"/>
    <cellStyle name="Normal 30 4 2 5" xfId="4920" xr:uid="{FF73EE02-28F8-4954-8970-ED2686118539}"/>
    <cellStyle name="Normal 30 4 20" xfId="4921" xr:uid="{1C944EA6-687F-40F1-B899-7CE2A7F097E7}"/>
    <cellStyle name="Normal 30 4 20 2" xfId="4922" xr:uid="{0DF2F354-D5E1-4906-9BE9-4CA61E769DDA}"/>
    <cellStyle name="Normal 30 4 20 2 2" xfId="4923" xr:uid="{E5D7228A-98A0-4EA0-8DCF-38D15EBF9701}"/>
    <cellStyle name="Normal 30 4 20 2 3" xfId="4924" xr:uid="{6E323DD0-990B-4E54-8710-88F6C34140DA}"/>
    <cellStyle name="Normal 30 4 20 3" xfId="4925" xr:uid="{7F69185D-1CFF-4BA3-B532-03B8A1FC4EF5}"/>
    <cellStyle name="Normal 30 4 20 4" xfId="4926" xr:uid="{FC34DCE4-001F-48CE-8144-FFE6F0062961}"/>
    <cellStyle name="Normal 30 4 21" xfId="4927" xr:uid="{A6AC6BF0-7D45-48D5-8C3C-6CED519CBEB0}"/>
    <cellStyle name="Normal 30 4 21 2" xfId="4928" xr:uid="{6AE4C055-0A6A-45A2-8872-9CD6FE6F9D55}"/>
    <cellStyle name="Normal 30 4 21 3" xfId="4929" xr:uid="{3D5492ED-EA8F-42CE-8612-A78BA5E7466C}"/>
    <cellStyle name="Normal 30 4 22" xfId="4930" xr:uid="{68B2C0A4-705C-435A-95D2-F53CF1F1FA5A}"/>
    <cellStyle name="Normal 30 4 23" xfId="4931" xr:uid="{CB519728-1200-4192-9716-ACE640D5E024}"/>
    <cellStyle name="Normal 30 4 3" xfId="4932" xr:uid="{DC7A7EF8-8A13-483C-B117-DD4AEB76894A}"/>
    <cellStyle name="Normal 30 4 3 2" xfId="4933" xr:uid="{CFAECD6A-5858-498D-BF63-D15C92E7A47F}"/>
    <cellStyle name="Normal 30 4 3 2 2" xfId="4934" xr:uid="{50739E44-4666-412F-9D0F-868380A59C42}"/>
    <cellStyle name="Normal 30 4 3 2 2 2" xfId="4935" xr:uid="{27CFC481-9621-4F01-99CC-ECEC9BD6F447}"/>
    <cellStyle name="Normal 30 4 3 2 2 3" xfId="4936" xr:uid="{81C4CE43-7E85-4E36-AE13-537C50D1FA5F}"/>
    <cellStyle name="Normal 30 4 3 2 3" xfId="4937" xr:uid="{51471764-CCBF-43E7-9BE6-1F4B3580E15F}"/>
    <cellStyle name="Normal 30 4 3 2 4" xfId="4938" xr:uid="{FF948212-232D-45B0-A8B8-09D61F5DBE5B}"/>
    <cellStyle name="Normal 30 4 3 3" xfId="4939" xr:uid="{D3068CC1-61AE-4C34-8B38-775E13CA4802}"/>
    <cellStyle name="Normal 30 4 3 3 2" xfId="4940" xr:uid="{4CE8E204-2CA8-46E2-8C97-0EC9D3DE0AFB}"/>
    <cellStyle name="Normal 30 4 3 3 3" xfId="4941" xr:uid="{C1732555-38AC-4A2E-8A50-53DD900A6C81}"/>
    <cellStyle name="Normal 30 4 3 4" xfId="4942" xr:uid="{3DE49FB6-13AA-462C-8969-FA1454269571}"/>
    <cellStyle name="Normal 30 4 3 5" xfId="4943" xr:uid="{09DF3855-0B2A-4C2B-878E-09991A468D25}"/>
    <cellStyle name="Normal 30 4 4" xfId="4944" xr:uid="{60EFB61C-4398-42A6-BBC3-669CBD1116C7}"/>
    <cellStyle name="Normal 30 4 4 2" xfId="4945" xr:uid="{C42B3E26-6C6C-42D7-9931-B942E83A2237}"/>
    <cellStyle name="Normal 30 4 4 2 2" xfId="4946" xr:uid="{B744BDC4-8712-4999-A44F-5BB4AD9F3854}"/>
    <cellStyle name="Normal 30 4 4 2 2 2" xfId="4947" xr:uid="{CD72ED80-DC88-4D4E-9C95-61A045C79545}"/>
    <cellStyle name="Normal 30 4 4 2 2 3" xfId="4948" xr:uid="{2DA33BF1-3EC2-4DB0-A0BC-EEFD4970DFE1}"/>
    <cellStyle name="Normal 30 4 4 2 3" xfId="4949" xr:uid="{9ED9E75D-D528-49D7-8A63-2D2D53093FCD}"/>
    <cellStyle name="Normal 30 4 4 2 4" xfId="4950" xr:uid="{9737825E-3718-40AE-A788-CAD7D35458D7}"/>
    <cellStyle name="Normal 30 4 4 3" xfId="4951" xr:uid="{4E871759-3D57-4BEA-A202-A56C5A700C44}"/>
    <cellStyle name="Normal 30 4 4 3 2" xfId="4952" xr:uid="{EEADFF38-73C2-46A4-8488-EA0F76E98DC4}"/>
    <cellStyle name="Normal 30 4 4 3 3" xfId="4953" xr:uid="{915FE534-8CA5-48D1-A31C-1D3DCFB9A8EF}"/>
    <cellStyle name="Normal 30 4 4 4" xfId="4954" xr:uid="{AAF6CF5B-A8E3-4EB0-9DFA-26DBA0C04EF9}"/>
    <cellStyle name="Normal 30 4 4 5" xfId="4955" xr:uid="{2316627E-4173-429D-A719-FC806105E5BF}"/>
    <cellStyle name="Normal 30 4 5" xfId="4956" xr:uid="{C0B35314-8808-419E-A20C-84AB9CE366B0}"/>
    <cellStyle name="Normal 30 4 5 2" xfId="4957" xr:uid="{56929665-F772-43F9-81BB-471ABD1E680E}"/>
    <cellStyle name="Normal 30 4 5 2 2" xfId="4958" xr:uid="{6781AC2A-C125-4EFE-8B87-B0EF1D7C5289}"/>
    <cellStyle name="Normal 30 4 5 2 2 2" xfId="4959" xr:uid="{1DF44CA7-0517-4D87-A473-E7CFBE397DDF}"/>
    <cellStyle name="Normal 30 4 5 2 2 3" xfId="4960" xr:uid="{355B3965-53EA-457A-9D7D-32D36AB1E44B}"/>
    <cellStyle name="Normal 30 4 5 2 3" xfId="4961" xr:uid="{B969E48A-A035-4035-BF01-26B0109E88AB}"/>
    <cellStyle name="Normal 30 4 5 2 4" xfId="4962" xr:uid="{85B5FB16-2873-4432-A709-5CE3D94A65D2}"/>
    <cellStyle name="Normal 30 4 5 3" xfId="4963" xr:uid="{32896DA3-2F17-49AD-9CB7-7194767F79E4}"/>
    <cellStyle name="Normal 30 4 5 3 2" xfId="4964" xr:uid="{965476E8-04A9-4B56-BD61-B247143FD133}"/>
    <cellStyle name="Normal 30 4 5 3 3" xfId="4965" xr:uid="{208CA693-90AB-4EB2-BD27-F5A4828F0A03}"/>
    <cellStyle name="Normal 30 4 5 4" xfId="4966" xr:uid="{A82A8868-FB87-4154-A9E3-7F2F58672986}"/>
    <cellStyle name="Normal 30 4 5 5" xfId="4967" xr:uid="{DF192B93-734B-41CD-B34C-F848770A4C90}"/>
    <cellStyle name="Normal 30 4 6" xfId="4968" xr:uid="{BE0FD7E1-51F0-451D-85D2-C8B09E9D8F13}"/>
    <cellStyle name="Normal 30 4 6 2" xfId="4969" xr:uid="{F9E0BD5F-33CC-4AAF-B00F-4378F92A07AE}"/>
    <cellStyle name="Normal 30 4 6 2 2" xfId="4970" xr:uid="{6B7ACA32-B0CE-459E-B869-A74AE1BF587D}"/>
    <cellStyle name="Normal 30 4 6 2 2 2" xfId="4971" xr:uid="{1A3AE837-ED1E-40D9-A773-F6F3DA49FCCA}"/>
    <cellStyle name="Normal 30 4 6 2 2 3" xfId="4972" xr:uid="{A97B7074-6C35-4B94-98D2-1F20A880C821}"/>
    <cellStyle name="Normal 30 4 6 2 3" xfId="4973" xr:uid="{03155E11-3501-44D9-8753-2321E22CFF34}"/>
    <cellStyle name="Normal 30 4 6 2 4" xfId="4974" xr:uid="{D2DA7C59-63D0-4E15-B838-E7BB882131D5}"/>
    <cellStyle name="Normal 30 4 6 3" xfId="4975" xr:uid="{4807BDE2-C071-4C18-A017-A7C9D49D157F}"/>
    <cellStyle name="Normal 30 4 6 3 2" xfId="4976" xr:uid="{A91342E2-077F-43DF-AA2B-CBAB38EFCAC2}"/>
    <cellStyle name="Normal 30 4 6 3 3" xfId="4977" xr:uid="{1C9744C1-12DB-480E-9BDF-E4BFA3509E71}"/>
    <cellStyle name="Normal 30 4 6 4" xfId="4978" xr:uid="{FEB5B4D2-C2A8-43B4-ABFE-E89B85D9ED48}"/>
    <cellStyle name="Normal 30 4 6 5" xfId="4979" xr:uid="{9BFACC51-22FF-4778-BF88-691E352D15F0}"/>
    <cellStyle name="Normal 30 4 7" xfId="4980" xr:uid="{274B6532-4FA8-436C-86A7-FBDA8D23CAE9}"/>
    <cellStyle name="Normal 30 4 7 2" xfId="4981" xr:uid="{42E16148-8B9E-4D7E-B066-D29E652C1D9D}"/>
    <cellStyle name="Normal 30 4 7 2 2" xfId="4982" xr:uid="{1B4989C1-6488-4C67-B32C-14B66E0D7A54}"/>
    <cellStyle name="Normal 30 4 7 2 2 2" xfId="4983" xr:uid="{444129A7-E8B2-46A7-AC18-1D9EE50003B3}"/>
    <cellStyle name="Normal 30 4 7 2 2 3" xfId="4984" xr:uid="{E1D7DF91-F8B7-4575-83E1-D1BF6D2292B4}"/>
    <cellStyle name="Normal 30 4 7 2 3" xfId="4985" xr:uid="{872F99FE-3844-416B-A258-1B19F7D22631}"/>
    <cellStyle name="Normal 30 4 7 2 4" xfId="4986" xr:uid="{8F80725F-892C-4FD4-B0B4-4DFCB655980B}"/>
    <cellStyle name="Normal 30 4 7 3" xfId="4987" xr:uid="{EC407A60-5ECB-4EEA-B6ED-96AC5850F5FB}"/>
    <cellStyle name="Normal 30 4 7 3 2" xfId="4988" xr:uid="{F1AC7C95-899F-4029-ADF0-4CAD7A3FF13B}"/>
    <cellStyle name="Normal 30 4 7 3 3" xfId="4989" xr:uid="{20990006-6F3B-47E8-826C-BF7336D5CECD}"/>
    <cellStyle name="Normal 30 4 7 4" xfId="4990" xr:uid="{6BC25A8A-7BA5-4156-A75F-67012EE00BEA}"/>
    <cellStyle name="Normal 30 4 7 5" xfId="4991" xr:uid="{8AAE5CBD-6E98-4734-A215-A70EAFFA7858}"/>
    <cellStyle name="Normal 30 4 8" xfId="4992" xr:uid="{0BEF88C9-4DF0-4FF6-887F-2E2B21EEB64E}"/>
    <cellStyle name="Normal 30 4 8 2" xfId="4993" xr:uid="{4D6BCD06-27FF-42AC-A1A8-5E77A824F52A}"/>
    <cellStyle name="Normal 30 4 8 2 2" xfId="4994" xr:uid="{60BC0631-1675-4BED-90A4-FF4F19386350}"/>
    <cellStyle name="Normal 30 4 8 2 2 2" xfId="4995" xr:uid="{65D8463E-0F06-422C-B96C-FF9B498554C5}"/>
    <cellStyle name="Normal 30 4 8 2 2 3" xfId="4996" xr:uid="{93F16671-FD8B-4C70-BC01-6FF44191D502}"/>
    <cellStyle name="Normal 30 4 8 2 3" xfId="4997" xr:uid="{05DAA1F0-63DD-4A35-9030-E1ABE5100374}"/>
    <cellStyle name="Normal 30 4 8 2 4" xfId="4998" xr:uid="{F1E25928-0F24-453D-AF1D-9A8EFACAF78C}"/>
    <cellStyle name="Normal 30 4 8 3" xfId="4999" xr:uid="{53C8C402-47E8-4172-84DB-CAE1BE787B33}"/>
    <cellStyle name="Normal 30 4 8 3 2" xfId="5000" xr:uid="{33AE1138-96C1-49FA-B037-783231C6C018}"/>
    <cellStyle name="Normal 30 4 8 3 3" xfId="5001" xr:uid="{2A3062F5-F7C7-4694-9F36-6C5886B76E04}"/>
    <cellStyle name="Normal 30 4 8 4" xfId="5002" xr:uid="{47D03E9B-539A-48B9-91F0-09E83A9D0C48}"/>
    <cellStyle name="Normal 30 4 8 5" xfId="5003" xr:uid="{4FD5B009-5E8C-4FC8-B375-B2807BD3344E}"/>
    <cellStyle name="Normal 30 4 9" xfId="5004" xr:uid="{ECEE5570-92FA-4773-99DA-AECC4306DD3A}"/>
    <cellStyle name="Normal 30 4 9 2" xfId="5005" xr:uid="{B0E2C517-B3E4-4768-AC22-A6D8F848C83B}"/>
    <cellStyle name="Normal 30 4 9 2 2" xfId="5006" xr:uid="{446FCC97-51C3-4D32-823B-A576F959F07D}"/>
    <cellStyle name="Normal 30 4 9 2 2 2" xfId="5007" xr:uid="{1EEE3B08-3573-4305-A053-0C3CD80AFB45}"/>
    <cellStyle name="Normal 30 4 9 2 2 3" xfId="5008" xr:uid="{A58CDE8B-F112-4E51-B5EE-4FD6A657F988}"/>
    <cellStyle name="Normal 30 4 9 2 3" xfId="5009" xr:uid="{82BB0D1E-B27C-4609-8625-A177A7F52A97}"/>
    <cellStyle name="Normal 30 4 9 2 4" xfId="5010" xr:uid="{789536BD-308D-4C86-8D28-D4CE523F5087}"/>
    <cellStyle name="Normal 30 4 9 3" xfId="5011" xr:uid="{77177125-D760-450A-AB2A-D53126EAFF31}"/>
    <cellStyle name="Normal 30 4 9 3 2" xfId="5012" xr:uid="{A5C0356B-A77F-4A04-85C1-B9F94651A07D}"/>
    <cellStyle name="Normal 30 4 9 3 3" xfId="5013" xr:uid="{78DDD49B-0644-44EE-9FD7-8EB08EC618BD}"/>
    <cellStyle name="Normal 30 4 9 4" xfId="5014" xr:uid="{13D223B8-F153-416E-9095-8CAA551E3145}"/>
    <cellStyle name="Normal 30 4 9 5" xfId="5015" xr:uid="{322FCA2D-AB3E-46EE-904D-BB1753FAB4EF}"/>
    <cellStyle name="Normal 30 5" xfId="5016" xr:uid="{D1E9D5E1-CE4A-4C3E-BEF9-498B51B5C89C}"/>
    <cellStyle name="Normal 30 5 10" xfId="5017" xr:uid="{ED672B27-5E2E-4800-998E-69D51C2295E8}"/>
    <cellStyle name="Normal 30 5 10 2" xfId="5018" xr:uid="{6982C045-0FC4-4F2E-AEEF-1C79D269D81B}"/>
    <cellStyle name="Normal 30 5 10 2 2" xfId="5019" xr:uid="{81E2EC3E-6C90-4DF1-A16E-C95D4C8AD0F6}"/>
    <cellStyle name="Normal 30 5 10 2 2 2" xfId="5020" xr:uid="{F7542316-01EC-4AAB-B8D4-8981E9DE87F2}"/>
    <cellStyle name="Normal 30 5 10 2 2 3" xfId="5021" xr:uid="{219FC992-D5ED-4C10-90E5-DCA90F2FC678}"/>
    <cellStyle name="Normal 30 5 10 2 3" xfId="5022" xr:uid="{465E54F8-9322-4038-9D53-B1CB31F6C6A8}"/>
    <cellStyle name="Normal 30 5 10 2 4" xfId="5023" xr:uid="{B2D2B360-1385-45A1-99B7-E7542DD41039}"/>
    <cellStyle name="Normal 30 5 10 3" xfId="5024" xr:uid="{6D2F4C7C-1517-4FD7-AD3E-C9DFF85874AF}"/>
    <cellStyle name="Normal 30 5 10 3 2" xfId="5025" xr:uid="{99A35980-15CE-4EEE-8CD7-F7C8BCC6F265}"/>
    <cellStyle name="Normal 30 5 10 3 3" xfId="5026" xr:uid="{B2269178-FDF7-46BA-8D53-96886B9BED62}"/>
    <cellStyle name="Normal 30 5 10 4" xfId="5027" xr:uid="{E8250D0E-BA99-4D24-AC2E-CC089AB7B0CB}"/>
    <cellStyle name="Normal 30 5 10 5" xfId="5028" xr:uid="{DB235922-68F8-4AB9-9B55-2A88A38E5171}"/>
    <cellStyle name="Normal 30 5 11" xfId="5029" xr:uid="{31826660-9208-4E69-8061-6BBFA1EC53E9}"/>
    <cellStyle name="Normal 30 5 11 2" xfId="5030" xr:uid="{5EBFB05B-4743-4F05-BFAA-399012908D94}"/>
    <cellStyle name="Normal 30 5 11 2 2" xfId="5031" xr:uid="{C3557102-FCB2-43F1-B195-F9ECD8C5E8B9}"/>
    <cellStyle name="Normal 30 5 11 2 2 2" xfId="5032" xr:uid="{40A2AC0B-ED31-47FC-ABCE-ABECB82B257D}"/>
    <cellStyle name="Normal 30 5 11 2 2 3" xfId="5033" xr:uid="{EFD06962-B425-448F-8B4C-25DEBF75F2BC}"/>
    <cellStyle name="Normal 30 5 11 2 3" xfId="5034" xr:uid="{6AAD6D01-818B-4E16-991D-F7F068FBD111}"/>
    <cellStyle name="Normal 30 5 11 2 4" xfId="5035" xr:uid="{17B1F720-53C3-4FE0-93D9-050C006BF1E6}"/>
    <cellStyle name="Normal 30 5 11 3" xfId="5036" xr:uid="{EADFF427-C703-4E63-80BD-1A2D51E9497B}"/>
    <cellStyle name="Normal 30 5 11 3 2" xfId="5037" xr:uid="{B9E149F5-F2AD-4C15-B656-3BD6862CCDB5}"/>
    <cellStyle name="Normal 30 5 11 3 3" xfId="5038" xr:uid="{ED591E50-6B09-4D1C-8261-3286C1B56940}"/>
    <cellStyle name="Normal 30 5 11 4" xfId="5039" xr:uid="{90DB09B9-6053-4562-B404-C65E47B6FB30}"/>
    <cellStyle name="Normal 30 5 11 5" xfId="5040" xr:uid="{3405202A-BF43-4304-9179-47240C9C1140}"/>
    <cellStyle name="Normal 30 5 12" xfId="5041" xr:uid="{07B50CAF-9E10-4A42-94CE-6CF96EAE2ED2}"/>
    <cellStyle name="Normal 30 5 12 2" xfId="5042" xr:uid="{1B619F76-9E6F-428E-9A90-65DC2F33B7DA}"/>
    <cellStyle name="Normal 30 5 12 2 2" xfId="5043" xr:uid="{42C6F61A-7B6F-45B6-A2C8-DA686A2A76D7}"/>
    <cellStyle name="Normal 30 5 12 2 2 2" xfId="5044" xr:uid="{CC1BCD46-35B6-4BF6-9CF8-AFB80378D975}"/>
    <cellStyle name="Normal 30 5 12 2 2 3" xfId="5045" xr:uid="{A92F51B5-8697-42DB-AF59-D87F6F2EDCF6}"/>
    <cellStyle name="Normal 30 5 12 2 3" xfId="5046" xr:uid="{4F482C4E-DA2E-4584-BBFF-3FD1FDC5BABC}"/>
    <cellStyle name="Normal 30 5 12 2 4" xfId="5047" xr:uid="{01091698-0712-4423-A69E-94122BEDFC61}"/>
    <cellStyle name="Normal 30 5 12 3" xfId="5048" xr:uid="{EC180AD2-6DB9-4C56-8CB9-C13A11143D32}"/>
    <cellStyle name="Normal 30 5 12 3 2" xfId="5049" xr:uid="{A8BC4281-EDB7-48AE-9BDA-99694AB835DB}"/>
    <cellStyle name="Normal 30 5 12 3 3" xfId="5050" xr:uid="{083237FF-CDCE-4AEB-B1EF-953095E84644}"/>
    <cellStyle name="Normal 30 5 12 4" xfId="5051" xr:uid="{1EC2EF2C-73E2-4FF9-A7DA-21DB078DD4DD}"/>
    <cellStyle name="Normal 30 5 12 5" xfId="5052" xr:uid="{96503545-DCC0-43E5-A007-E996CFD5F4B7}"/>
    <cellStyle name="Normal 30 5 13" xfId="5053" xr:uid="{7EAF8A65-2BB2-4AD7-A63B-FE4CEFEAC523}"/>
    <cellStyle name="Normal 30 5 13 2" xfId="5054" xr:uid="{4FFBEF80-4B86-4327-A84D-3A888AEF9F0E}"/>
    <cellStyle name="Normal 30 5 13 2 2" xfId="5055" xr:uid="{D7AB2A4C-12DF-476B-9C95-19674A868453}"/>
    <cellStyle name="Normal 30 5 13 2 2 2" xfId="5056" xr:uid="{D9DD745F-6010-40D6-ACB4-E0667D35C497}"/>
    <cellStyle name="Normal 30 5 13 2 2 3" xfId="5057" xr:uid="{572D81F8-CF1F-4AF5-A8CD-61CE037B69B2}"/>
    <cellStyle name="Normal 30 5 13 2 3" xfId="5058" xr:uid="{A06FC2D6-753A-4154-B187-6828EDE8E76E}"/>
    <cellStyle name="Normal 30 5 13 2 4" xfId="5059" xr:uid="{5046A5EF-06AA-4DA1-A364-612F647251E5}"/>
    <cellStyle name="Normal 30 5 13 3" xfId="5060" xr:uid="{6886796D-091A-4417-9875-8E7DF3085C93}"/>
    <cellStyle name="Normal 30 5 13 3 2" xfId="5061" xr:uid="{EC100CFD-E583-4B5A-94AC-DF7AED4F92BD}"/>
    <cellStyle name="Normal 30 5 13 3 3" xfId="5062" xr:uid="{C1D63DD5-E09D-4007-90D0-BC5D3403C4CC}"/>
    <cellStyle name="Normal 30 5 13 4" xfId="5063" xr:uid="{980FAF10-F212-4C5C-BDF5-DB9A4FE65B12}"/>
    <cellStyle name="Normal 30 5 13 5" xfId="5064" xr:uid="{9554A4C9-B532-408F-876E-0DA53F16DC8A}"/>
    <cellStyle name="Normal 30 5 14" xfId="5065" xr:uid="{E19DDFBA-660F-41B5-AA14-710BA6222366}"/>
    <cellStyle name="Normal 30 5 14 2" xfId="5066" xr:uid="{CC47CC1E-236D-492F-A44D-A430A7E6F3AF}"/>
    <cellStyle name="Normal 30 5 14 2 2" xfId="5067" xr:uid="{7ACCFAEA-6E72-4211-B9BA-EA88A5817CFA}"/>
    <cellStyle name="Normal 30 5 14 2 2 2" xfId="5068" xr:uid="{BCB14FC0-F1D8-4E90-8FD0-21BF40E9AF96}"/>
    <cellStyle name="Normal 30 5 14 2 2 3" xfId="5069" xr:uid="{AC4280DC-5B7C-4FA7-A5E1-D0EAA4F1CE84}"/>
    <cellStyle name="Normal 30 5 14 2 3" xfId="5070" xr:uid="{9F872E43-E2B3-465E-A961-6AA186290B4C}"/>
    <cellStyle name="Normal 30 5 14 2 4" xfId="5071" xr:uid="{E5B3DFE6-985F-47E2-B1C3-80D9A1D5CA93}"/>
    <cellStyle name="Normal 30 5 14 3" xfId="5072" xr:uid="{CE78F033-22E4-47BF-97FF-A0501E9BCDE5}"/>
    <cellStyle name="Normal 30 5 14 3 2" xfId="5073" xr:uid="{2613F241-E499-46E0-A969-03892BB4D68B}"/>
    <cellStyle name="Normal 30 5 14 3 3" xfId="5074" xr:uid="{6AEB671E-7300-4182-969F-E2167EF59C38}"/>
    <cellStyle name="Normal 30 5 14 4" xfId="5075" xr:uid="{09C034C1-38A6-44D3-9071-6F3DCFFB7550}"/>
    <cellStyle name="Normal 30 5 14 5" xfId="5076" xr:uid="{BD79EAA6-A190-4B34-AFB9-4FC358F0962E}"/>
    <cellStyle name="Normal 30 5 15" xfId="5077" xr:uid="{89876B8F-A4FF-49DC-BF09-ADE6B8087062}"/>
    <cellStyle name="Normal 30 5 15 2" xfId="5078" xr:uid="{D886086A-F30F-46C7-8FFC-9A3C954F50C6}"/>
    <cellStyle name="Normal 30 5 15 2 2" xfId="5079" xr:uid="{4CBBEC41-985D-4C66-A47B-423D68D56F6F}"/>
    <cellStyle name="Normal 30 5 15 2 2 2" xfId="5080" xr:uid="{0CB71608-AF21-4E59-8AEE-11A986A30748}"/>
    <cellStyle name="Normal 30 5 15 2 2 3" xfId="5081" xr:uid="{1CAC78C8-FC6D-40B7-ADF4-A3EB2693512F}"/>
    <cellStyle name="Normal 30 5 15 2 3" xfId="5082" xr:uid="{15005409-2856-427C-8435-12C22493E2EF}"/>
    <cellStyle name="Normal 30 5 15 2 4" xfId="5083" xr:uid="{E99A9E52-3464-4E11-AF31-23499B3D9A89}"/>
    <cellStyle name="Normal 30 5 15 3" xfId="5084" xr:uid="{4EFD30A0-1095-4819-86ED-411E888C49EF}"/>
    <cellStyle name="Normal 30 5 15 3 2" xfId="5085" xr:uid="{B850ABF0-4070-43D0-BA86-83D52877D32D}"/>
    <cellStyle name="Normal 30 5 15 3 3" xfId="5086" xr:uid="{AD1326C7-2C04-4EF6-8563-1EADC9821E2B}"/>
    <cellStyle name="Normal 30 5 15 4" xfId="5087" xr:uid="{2C98F3B2-576E-40CC-9E1A-161E91725195}"/>
    <cellStyle name="Normal 30 5 15 5" xfId="5088" xr:uid="{C17FD966-44BA-480F-A592-AEC25144F374}"/>
    <cellStyle name="Normal 30 5 16" xfId="5089" xr:uid="{E44330D7-4B6B-4D16-B5DF-A93A876AF991}"/>
    <cellStyle name="Normal 30 5 16 2" xfId="5090" xr:uid="{837C01DC-04C9-413C-88BE-4294CED25D80}"/>
    <cellStyle name="Normal 30 5 16 2 2" xfId="5091" xr:uid="{1F7630E4-3D1D-49D8-8B2D-B202E8787C98}"/>
    <cellStyle name="Normal 30 5 16 2 2 2" xfId="5092" xr:uid="{4BAA99F6-437E-4653-A11A-EBD18A33F48F}"/>
    <cellStyle name="Normal 30 5 16 2 2 3" xfId="5093" xr:uid="{05022675-E128-4D0F-B99F-0EEE24A7E299}"/>
    <cellStyle name="Normal 30 5 16 2 3" xfId="5094" xr:uid="{A19F605F-5998-498E-93CE-8AA27A653262}"/>
    <cellStyle name="Normal 30 5 16 2 4" xfId="5095" xr:uid="{BE431BDC-246F-4560-B47F-C3B4C1FB5C48}"/>
    <cellStyle name="Normal 30 5 16 3" xfId="5096" xr:uid="{E6936F68-6838-4D95-9FE7-C4E8DC970387}"/>
    <cellStyle name="Normal 30 5 16 3 2" xfId="5097" xr:uid="{F4887587-638A-4118-AB93-579AD164608A}"/>
    <cellStyle name="Normal 30 5 16 3 3" xfId="5098" xr:uid="{86C7B33D-2F87-4D0F-B2FE-CEE61B2D2E77}"/>
    <cellStyle name="Normal 30 5 16 4" xfId="5099" xr:uid="{1C0E0155-2537-48A6-BA91-821918E7872C}"/>
    <cellStyle name="Normal 30 5 16 5" xfId="5100" xr:uid="{40CF5BD4-3487-4E46-8D0B-ABD284F4402B}"/>
    <cellStyle name="Normal 30 5 17" xfId="5101" xr:uid="{4EDDCF55-F67D-4339-B43D-5BEEAED9DFA7}"/>
    <cellStyle name="Normal 30 5 17 2" xfId="5102" xr:uid="{F7DD9C2D-255E-4A0A-9646-554460D55024}"/>
    <cellStyle name="Normal 30 5 17 2 2" xfId="5103" xr:uid="{93C0C6D6-302D-46DB-9A55-FD2219DEFC9D}"/>
    <cellStyle name="Normal 30 5 17 2 2 2" xfId="5104" xr:uid="{5351BA20-4BDA-4AC3-8590-5CEE939B46B0}"/>
    <cellStyle name="Normal 30 5 17 2 2 3" xfId="5105" xr:uid="{F6428441-5C2C-408C-BFE1-E72015F9337B}"/>
    <cellStyle name="Normal 30 5 17 2 3" xfId="5106" xr:uid="{540189E6-639E-4679-AC79-716B2B143D09}"/>
    <cellStyle name="Normal 30 5 17 2 4" xfId="5107" xr:uid="{03201316-9F3D-4A1A-A1CD-1EEDF4E0FABA}"/>
    <cellStyle name="Normal 30 5 17 3" xfId="5108" xr:uid="{D83EE23D-678F-4D1C-B487-8524400EF557}"/>
    <cellStyle name="Normal 30 5 17 3 2" xfId="5109" xr:uid="{149E69F4-D2C2-4E87-A378-B35540C03B19}"/>
    <cellStyle name="Normal 30 5 17 3 3" xfId="5110" xr:uid="{BA55188C-8C8B-4754-9441-756DC3769B31}"/>
    <cellStyle name="Normal 30 5 17 4" xfId="5111" xr:uid="{E0D929CD-E444-4711-8A6C-7149805055A0}"/>
    <cellStyle name="Normal 30 5 17 5" xfId="5112" xr:uid="{21C53687-7D29-48C7-800D-A535D998536A}"/>
    <cellStyle name="Normal 30 5 18" xfId="5113" xr:uid="{86A11296-B704-4D23-9DC6-052581C89251}"/>
    <cellStyle name="Normal 30 5 18 2" xfId="5114" xr:uid="{83748F9F-3FDE-42FA-B627-AE44966AA93E}"/>
    <cellStyle name="Normal 30 5 18 2 2" xfId="5115" xr:uid="{8E73BC83-C61A-4C56-9AF6-94C614B03D61}"/>
    <cellStyle name="Normal 30 5 18 2 2 2" xfId="5116" xr:uid="{8C168B95-1203-4A16-9F93-5FA7FDE19D46}"/>
    <cellStyle name="Normal 30 5 18 2 2 3" xfId="5117" xr:uid="{9FFF7430-397A-49ED-82A9-6CABF591E05B}"/>
    <cellStyle name="Normal 30 5 18 2 3" xfId="5118" xr:uid="{CC20826C-6013-4D7A-8D45-75259F42C377}"/>
    <cellStyle name="Normal 30 5 18 2 4" xfId="5119" xr:uid="{960FE798-0696-475D-9173-E3EDCFDE04A2}"/>
    <cellStyle name="Normal 30 5 18 3" xfId="5120" xr:uid="{5065D313-21DD-47C4-B630-EF2ACA258193}"/>
    <cellStyle name="Normal 30 5 18 3 2" xfId="5121" xr:uid="{07F165BB-0BA2-40BE-9325-C8F998D00E3C}"/>
    <cellStyle name="Normal 30 5 18 3 3" xfId="5122" xr:uid="{AC4022E1-5261-407F-8763-01B4EF085DDA}"/>
    <cellStyle name="Normal 30 5 18 4" xfId="5123" xr:uid="{C9FDD37B-213D-4A31-852B-17797C7E70A1}"/>
    <cellStyle name="Normal 30 5 18 5" xfId="5124" xr:uid="{3AE79562-925D-40E3-8651-A3FAC86059C4}"/>
    <cellStyle name="Normal 30 5 19" xfId="5125" xr:uid="{973BBB79-5046-40FA-8905-1ECEF577D693}"/>
    <cellStyle name="Normal 30 5 19 2" xfId="5126" xr:uid="{BB4E8051-F8D6-4BE4-B81D-3EC8630D959A}"/>
    <cellStyle name="Normal 30 5 19 2 2" xfId="5127" xr:uid="{8F25B91C-515C-4C8B-9BC9-D3A9BC00F63C}"/>
    <cellStyle name="Normal 30 5 19 2 2 2" xfId="5128" xr:uid="{BB1DAE86-0218-45AF-8D0D-29C61A9441BF}"/>
    <cellStyle name="Normal 30 5 19 2 2 3" xfId="5129" xr:uid="{BC173D9D-1086-4A43-AFFD-1594BFA6B4A5}"/>
    <cellStyle name="Normal 30 5 19 2 3" xfId="5130" xr:uid="{1E7DFF73-2414-4635-AEF8-40FF0553609C}"/>
    <cellStyle name="Normal 30 5 19 2 4" xfId="5131" xr:uid="{20716C5B-8BD4-4FD0-B14E-D8DC12F1E313}"/>
    <cellStyle name="Normal 30 5 19 3" xfId="5132" xr:uid="{D56E3032-487D-4A27-8223-8FA77B24B361}"/>
    <cellStyle name="Normal 30 5 19 3 2" xfId="5133" xr:uid="{CC7023D4-C703-47D8-A732-39C909022C2A}"/>
    <cellStyle name="Normal 30 5 19 3 3" xfId="5134" xr:uid="{34E8CBF3-8879-411C-AD81-4F037C44C0B1}"/>
    <cellStyle name="Normal 30 5 19 4" xfId="5135" xr:uid="{98811778-3D35-4656-873B-E330948941B8}"/>
    <cellStyle name="Normal 30 5 19 5" xfId="5136" xr:uid="{5FFED173-8F4B-43DF-B19F-BE4D0A3C851E}"/>
    <cellStyle name="Normal 30 5 2" xfId="5137" xr:uid="{099C74F0-D79B-4A5B-95A5-1F59FA4FADAB}"/>
    <cellStyle name="Normal 30 5 2 2" xfId="5138" xr:uid="{778035B9-D437-45F6-9D72-1AC5E16E28A4}"/>
    <cellStyle name="Normal 30 5 2 2 2" xfId="5139" xr:uid="{8824988B-7BCB-446A-9B7D-49AA90173B96}"/>
    <cellStyle name="Normal 30 5 2 2 2 2" xfId="5140" xr:uid="{FDD4F5B4-CB7A-4E52-8492-489C996030FD}"/>
    <cellStyle name="Normal 30 5 2 2 2 3" xfId="5141" xr:uid="{2BF81A03-2515-4411-9359-7DD40D968FA5}"/>
    <cellStyle name="Normal 30 5 2 2 3" xfId="5142" xr:uid="{C6F9CC24-0321-4A94-8DD2-8531AA573130}"/>
    <cellStyle name="Normal 30 5 2 2 4" xfId="5143" xr:uid="{D8C52345-D50E-41F2-98A2-1B4324394F55}"/>
    <cellStyle name="Normal 30 5 2 3" xfId="5144" xr:uid="{DAC0BB09-1EC1-45C4-A1B8-543A901E689D}"/>
    <cellStyle name="Normal 30 5 2 3 2" xfId="5145" xr:uid="{FCF213C4-F26C-4EEB-8071-208AE34808A7}"/>
    <cellStyle name="Normal 30 5 2 3 3" xfId="5146" xr:uid="{F8739D22-AE0C-4071-B617-2712232897D6}"/>
    <cellStyle name="Normal 30 5 2 4" xfId="5147" xr:uid="{C80AC114-C488-4363-831D-A302B9F6BF94}"/>
    <cellStyle name="Normal 30 5 2 5" xfId="5148" xr:uid="{2419C1A6-95FD-4640-B9E0-CF1B5444542D}"/>
    <cellStyle name="Normal 30 5 20" xfId="5149" xr:uid="{BA24901F-B315-4E0E-BB37-EE6E4596B52C}"/>
    <cellStyle name="Normal 30 5 20 2" xfId="5150" xr:uid="{BB5E80AA-E65A-464A-B7C8-FE9802761EC0}"/>
    <cellStyle name="Normal 30 5 20 2 2" xfId="5151" xr:uid="{22CFC27E-9E83-4B49-B35D-0C94E8C995D8}"/>
    <cellStyle name="Normal 30 5 20 2 3" xfId="5152" xr:uid="{A59D3A64-7611-4CDC-8E0B-986F33C88C7F}"/>
    <cellStyle name="Normal 30 5 20 3" xfId="5153" xr:uid="{4B96BCDC-5EDD-47D3-A1ED-C851F9379CEA}"/>
    <cellStyle name="Normal 30 5 20 4" xfId="5154" xr:uid="{764FC77D-AC98-440B-907E-2697A7D7C251}"/>
    <cellStyle name="Normal 30 5 21" xfId="5155" xr:uid="{11F1FE90-AF53-4EDC-9A00-7EC156462FB7}"/>
    <cellStyle name="Normal 30 5 21 2" xfId="5156" xr:uid="{60D3A712-F53A-4D23-9C80-814B90AF6251}"/>
    <cellStyle name="Normal 30 5 21 3" xfId="5157" xr:uid="{2A009DFC-0B59-45D5-B4E9-F162FA14B3F3}"/>
    <cellStyle name="Normal 30 5 22" xfId="5158" xr:uid="{524373D2-5F5D-4B41-9B9A-B4A3AEC0C907}"/>
    <cellStyle name="Normal 30 5 23" xfId="5159" xr:uid="{F906DD0E-B348-4A7E-97A0-31514BD17890}"/>
    <cellStyle name="Normal 30 5 3" xfId="5160" xr:uid="{4DF246BB-2F81-49C5-9BA5-CB8D0CE53032}"/>
    <cellStyle name="Normal 30 5 3 2" xfId="5161" xr:uid="{B2218D4C-5DAF-422E-AF5E-53025E838F9C}"/>
    <cellStyle name="Normal 30 5 3 2 2" xfId="5162" xr:uid="{3FE1FAD9-44E6-46C8-AE97-2249858369CF}"/>
    <cellStyle name="Normal 30 5 3 2 2 2" xfId="5163" xr:uid="{20E86B6C-FF0C-4616-84DE-9C16833A5E39}"/>
    <cellStyle name="Normal 30 5 3 2 2 3" xfId="5164" xr:uid="{840A5386-9655-4B69-9F31-0A640F8E8711}"/>
    <cellStyle name="Normal 30 5 3 2 3" xfId="5165" xr:uid="{CF428ED8-AD09-4141-975E-B591E7189806}"/>
    <cellStyle name="Normal 30 5 3 2 4" xfId="5166" xr:uid="{FE5D722E-18FC-4B18-84D1-E1D072BE4EDB}"/>
    <cellStyle name="Normal 30 5 3 3" xfId="5167" xr:uid="{E8B96B9F-917A-40A4-B08B-E89ACEAA4974}"/>
    <cellStyle name="Normal 30 5 3 3 2" xfId="5168" xr:uid="{470B596E-94FB-4D5E-96D3-97E3ADEAA3E7}"/>
    <cellStyle name="Normal 30 5 3 3 3" xfId="5169" xr:uid="{21074BC6-708A-431A-9DD0-3477F953E729}"/>
    <cellStyle name="Normal 30 5 3 4" xfId="5170" xr:uid="{C7D9A927-59C3-43E5-AE09-AE8EB81EBF17}"/>
    <cellStyle name="Normal 30 5 3 5" xfId="5171" xr:uid="{59555961-CDFF-437A-B8EA-3391B9D77221}"/>
    <cellStyle name="Normal 30 5 4" xfId="5172" xr:uid="{58E8F510-0BD7-48C4-BAEA-40A8A233FFB4}"/>
    <cellStyle name="Normal 30 5 4 2" xfId="5173" xr:uid="{FFDA5C30-1A49-4168-99FB-2751F6AD42A4}"/>
    <cellStyle name="Normal 30 5 4 2 2" xfId="5174" xr:uid="{7E2D8EC8-EC03-457E-B182-88EF2EA76018}"/>
    <cellStyle name="Normal 30 5 4 2 2 2" xfId="5175" xr:uid="{99C795FE-BCDD-404A-AB58-AC8B42A64395}"/>
    <cellStyle name="Normal 30 5 4 2 2 3" xfId="5176" xr:uid="{0ED00279-D6F0-44C1-B089-C30FE5E42100}"/>
    <cellStyle name="Normal 30 5 4 2 3" xfId="5177" xr:uid="{B0751DBE-5436-4F1A-B904-1752F05DB757}"/>
    <cellStyle name="Normal 30 5 4 2 4" xfId="5178" xr:uid="{1B1C379F-B8F5-4535-A73C-0436CE52A248}"/>
    <cellStyle name="Normal 30 5 4 3" xfId="5179" xr:uid="{CE27DF96-D4B3-41A8-9649-80ED3E001DBF}"/>
    <cellStyle name="Normal 30 5 4 3 2" xfId="5180" xr:uid="{A93AFD0C-56FB-492E-98D1-9E2127FE82A6}"/>
    <cellStyle name="Normal 30 5 4 3 3" xfId="5181" xr:uid="{BCE492AE-98CD-49C0-ADE7-3FF0745A7761}"/>
    <cellStyle name="Normal 30 5 4 4" xfId="5182" xr:uid="{2235CFD8-5962-4B82-BD25-C171337BE1E0}"/>
    <cellStyle name="Normal 30 5 4 5" xfId="5183" xr:uid="{752666B1-3EE3-4673-976D-3A1D9B9046FE}"/>
    <cellStyle name="Normal 30 5 5" xfId="5184" xr:uid="{99A79EA5-9443-48F9-9FBD-E5D0E7575683}"/>
    <cellStyle name="Normal 30 5 5 2" xfId="5185" xr:uid="{60000447-3912-4C8F-9AF9-E15B3A4047CA}"/>
    <cellStyle name="Normal 30 5 5 2 2" xfId="5186" xr:uid="{220D0EC2-0893-4EE7-9DB3-29CE0DC78D1D}"/>
    <cellStyle name="Normal 30 5 5 2 2 2" xfId="5187" xr:uid="{A720C0F6-8BEE-47F8-85B6-C6F1AC6C6FFE}"/>
    <cellStyle name="Normal 30 5 5 2 2 3" xfId="5188" xr:uid="{60233788-BBB3-4DEC-A456-BF9E8F58D372}"/>
    <cellStyle name="Normal 30 5 5 2 3" xfId="5189" xr:uid="{DDA43C2A-D17D-440A-9C8E-449185B8C68E}"/>
    <cellStyle name="Normal 30 5 5 2 4" xfId="5190" xr:uid="{4AB6CED6-9DA9-4B04-92DF-98C71587ABF3}"/>
    <cellStyle name="Normal 30 5 5 3" xfId="5191" xr:uid="{E32414AD-37A9-4CFF-ABF9-D48C09B641A8}"/>
    <cellStyle name="Normal 30 5 5 3 2" xfId="5192" xr:uid="{F0BEB65F-FBFA-4104-BBB9-057D8D6AF27E}"/>
    <cellStyle name="Normal 30 5 5 3 3" xfId="5193" xr:uid="{D4FB3FFC-C7D3-4030-B4D8-AC32C0072B5D}"/>
    <cellStyle name="Normal 30 5 5 4" xfId="5194" xr:uid="{E9556623-D44E-4BAC-BBF2-E3B5F6D768C5}"/>
    <cellStyle name="Normal 30 5 5 5" xfId="5195" xr:uid="{7DB1D03B-31A9-4934-A03A-9659CC247918}"/>
    <cellStyle name="Normal 30 5 6" xfId="5196" xr:uid="{1139E603-5BBC-4C5F-BCE5-52F352C7B2EA}"/>
    <cellStyle name="Normal 30 5 6 2" xfId="5197" xr:uid="{4BBE2B32-2212-4637-9709-3FD94D714E6E}"/>
    <cellStyle name="Normal 30 5 6 2 2" xfId="5198" xr:uid="{180553E4-A374-4E71-97A3-7932B081889C}"/>
    <cellStyle name="Normal 30 5 6 2 2 2" xfId="5199" xr:uid="{17968994-DEFA-4E66-8F13-2D03E226B910}"/>
    <cellStyle name="Normal 30 5 6 2 2 3" xfId="5200" xr:uid="{B727600A-33D7-49E8-9410-8AE5187D9B71}"/>
    <cellStyle name="Normal 30 5 6 2 3" xfId="5201" xr:uid="{6CCD79B6-0108-46FE-B6D9-66112FB78627}"/>
    <cellStyle name="Normal 30 5 6 2 4" xfId="5202" xr:uid="{60619C92-5BEA-4128-B951-890114ADD5D5}"/>
    <cellStyle name="Normal 30 5 6 3" xfId="5203" xr:uid="{81742693-AE61-47B4-A241-8A8CEF3ED58A}"/>
    <cellStyle name="Normal 30 5 6 3 2" xfId="5204" xr:uid="{5ED90601-DF8A-4B6D-8BEF-EEC1BE9F844F}"/>
    <cellStyle name="Normal 30 5 6 3 3" xfId="5205" xr:uid="{5FD942AA-85AF-40D4-BA2C-3A14330B776C}"/>
    <cellStyle name="Normal 30 5 6 4" xfId="5206" xr:uid="{F40E60D8-6599-4EF8-AFE2-B451637A0580}"/>
    <cellStyle name="Normal 30 5 6 5" xfId="5207" xr:uid="{2C5C4903-5AE4-4035-8728-09A29EC8FF13}"/>
    <cellStyle name="Normal 30 5 7" xfId="5208" xr:uid="{3E7E1136-BDCA-4B20-ADD4-4D9510A52233}"/>
    <cellStyle name="Normal 30 5 7 2" xfId="5209" xr:uid="{D074B295-A4F0-4221-8692-251F66BB35EB}"/>
    <cellStyle name="Normal 30 5 7 2 2" xfId="5210" xr:uid="{A313FB92-9A2E-4F55-9D67-8132D5D75556}"/>
    <cellStyle name="Normal 30 5 7 2 2 2" xfId="5211" xr:uid="{FD40A155-F66A-4072-80A9-3205B78113FA}"/>
    <cellStyle name="Normal 30 5 7 2 2 3" xfId="5212" xr:uid="{0C3BF519-94C3-46B2-B81B-A090307363A5}"/>
    <cellStyle name="Normal 30 5 7 2 3" xfId="5213" xr:uid="{AAACCE68-DC67-4ABB-8DD4-AD78B859D1FB}"/>
    <cellStyle name="Normal 30 5 7 2 4" xfId="5214" xr:uid="{429E98A1-DD10-4701-9CC1-078314ADCA44}"/>
    <cellStyle name="Normal 30 5 7 3" xfId="5215" xr:uid="{585AE4C3-C2E0-4001-9926-DDDA060E99D9}"/>
    <cellStyle name="Normal 30 5 7 3 2" xfId="5216" xr:uid="{E42617FB-0333-4F18-9ABA-D9799AF92377}"/>
    <cellStyle name="Normal 30 5 7 3 3" xfId="5217" xr:uid="{D2E91F48-2009-43F9-87DF-264D4C0ADF55}"/>
    <cellStyle name="Normal 30 5 7 4" xfId="5218" xr:uid="{02B7D6E5-2620-46F6-A94A-FAC5ECDD0B7B}"/>
    <cellStyle name="Normal 30 5 7 5" xfId="5219" xr:uid="{A20E3CF0-C88C-4AF1-BBCF-64471A329B7D}"/>
    <cellStyle name="Normal 30 5 8" xfId="5220" xr:uid="{7AEDC7AD-E0A5-4ECE-981A-89C80F5512BF}"/>
    <cellStyle name="Normal 30 5 8 2" xfId="5221" xr:uid="{6986820D-F427-47B7-93BD-7694AB5C1026}"/>
    <cellStyle name="Normal 30 5 8 2 2" xfId="5222" xr:uid="{D5E4756D-20B2-4449-A407-3CBDC4F34A05}"/>
    <cellStyle name="Normal 30 5 8 2 2 2" xfId="5223" xr:uid="{365281A9-80D5-4750-A94C-9BA86E561816}"/>
    <cellStyle name="Normal 30 5 8 2 2 3" xfId="5224" xr:uid="{CF0E0920-5280-4AD0-AA0C-790C8415F7FC}"/>
    <cellStyle name="Normal 30 5 8 2 3" xfId="5225" xr:uid="{5F7A3C3C-84AD-45B9-8009-0524F176CDC5}"/>
    <cellStyle name="Normal 30 5 8 2 4" xfId="5226" xr:uid="{82353E59-772A-429F-85A9-2F61AD3471EF}"/>
    <cellStyle name="Normal 30 5 8 3" xfId="5227" xr:uid="{CB77A347-D8B1-44CD-967E-D9E22FBE9BDD}"/>
    <cellStyle name="Normal 30 5 8 3 2" xfId="5228" xr:uid="{02BA3E20-2904-4091-B861-F93841A3C606}"/>
    <cellStyle name="Normal 30 5 8 3 3" xfId="5229" xr:uid="{7628E3FB-2CA6-40E6-823F-89A42ECF86B5}"/>
    <cellStyle name="Normal 30 5 8 4" xfId="5230" xr:uid="{9C2E2BA8-88BB-4AF3-9ED1-8D4C7DBEB390}"/>
    <cellStyle name="Normal 30 5 8 5" xfId="5231" xr:uid="{49536F2C-867A-4691-8FF7-FD5C60AA284A}"/>
    <cellStyle name="Normal 30 5 9" xfId="5232" xr:uid="{3F1258B9-AB6C-416A-9919-9B6B565B886E}"/>
    <cellStyle name="Normal 30 5 9 2" xfId="5233" xr:uid="{3F6013D8-8B3E-473F-ACC9-9A9465E5ADA6}"/>
    <cellStyle name="Normal 30 5 9 2 2" xfId="5234" xr:uid="{9890F06C-813F-43C6-B506-87E3DD1CF93E}"/>
    <cellStyle name="Normal 30 5 9 2 2 2" xfId="5235" xr:uid="{0C0A6233-095A-40A6-8404-728C0249DF2F}"/>
    <cellStyle name="Normal 30 5 9 2 2 3" xfId="5236" xr:uid="{C7632A94-90D9-4D6B-95F6-A30B3FBA90F5}"/>
    <cellStyle name="Normal 30 5 9 2 3" xfId="5237" xr:uid="{65CEED6C-0A10-409F-8ACC-9B0BC5141055}"/>
    <cellStyle name="Normal 30 5 9 2 4" xfId="5238" xr:uid="{2B890CDE-4B09-4EFF-B50A-19AB29FFE911}"/>
    <cellStyle name="Normal 30 5 9 3" xfId="5239" xr:uid="{9451EC6C-7613-424A-81A0-64B9171C2CDB}"/>
    <cellStyle name="Normal 30 5 9 3 2" xfId="5240" xr:uid="{6533F952-3998-4CA9-AC82-BDE7B1585F4F}"/>
    <cellStyle name="Normal 30 5 9 3 3" xfId="5241" xr:uid="{7A94C746-499F-467E-BC95-A9ABB243DAA9}"/>
    <cellStyle name="Normal 30 5 9 4" xfId="5242" xr:uid="{23344C11-5793-4B3A-93B8-5C9736188695}"/>
    <cellStyle name="Normal 30 5 9 5" xfId="5243" xr:uid="{7267F3BE-056A-495F-8E6C-9E4600111C54}"/>
    <cellStyle name="Normal 30 6" xfId="5244" xr:uid="{329E3B3E-E03C-4EE9-B836-FEAE182103EF}"/>
    <cellStyle name="Normal 30 6 2" xfId="5245" xr:uid="{FB094BA4-4DBB-47BA-8188-9F106A185B3D}"/>
    <cellStyle name="Normal 30 6 2 2" xfId="5246" xr:uid="{30B0F8ED-7F4C-4E76-B673-197F6ACF9693}"/>
    <cellStyle name="Normal 30 6 2 2 2" xfId="5247" xr:uid="{553EC068-AE98-409B-BA5F-9B625F328164}"/>
    <cellStyle name="Normal 30 6 2 2 3" xfId="5248" xr:uid="{F208A9BB-3C7D-40CC-9852-3FA49BBFF6B3}"/>
    <cellStyle name="Normal 30 6 2 3" xfId="5249" xr:uid="{313A8831-001C-45A8-A527-1EEA6165D98C}"/>
    <cellStyle name="Normal 30 6 2 4" xfId="5250" xr:uid="{B59F03F5-DE35-4C68-9E24-E41962F2420F}"/>
    <cellStyle name="Normal 30 6 3" xfId="5251" xr:uid="{50F92400-88F9-4853-9EE0-B98F1FF45785}"/>
    <cellStyle name="Normal 30 6 3 2" xfId="5252" xr:uid="{0FC72AB4-D869-4306-AD80-1AACCE21AE70}"/>
    <cellStyle name="Normal 30 6 3 3" xfId="5253" xr:uid="{C5DC2036-F58C-4E31-BEC1-76313C654F83}"/>
    <cellStyle name="Normal 30 6 4" xfId="5254" xr:uid="{D50192C6-8A86-4645-B00B-A10AC155AA86}"/>
    <cellStyle name="Normal 30 6 5" xfId="5255" xr:uid="{2FC99B9A-21A9-404E-91BA-CCC7B53F553E}"/>
    <cellStyle name="Normal 30 7" xfId="5256" xr:uid="{A2516505-5099-42DD-B4A7-D839BFFE89A1}"/>
    <cellStyle name="Normal 30 7 2" xfId="5257" xr:uid="{B3448F88-4D40-4934-8391-C5E3A666A2B5}"/>
    <cellStyle name="Normal 30 7 2 2" xfId="5258" xr:uid="{BBD8FE19-EC73-448F-B7A7-2E4EA61F3420}"/>
    <cellStyle name="Normal 30 7 2 2 2" xfId="5259" xr:uid="{A1293638-8FF3-4F2E-A1A6-3CDFFC4B110A}"/>
    <cellStyle name="Normal 30 7 2 2 3" xfId="5260" xr:uid="{BD39B4A7-75B5-439E-A54E-052695DC2939}"/>
    <cellStyle name="Normal 30 7 2 3" xfId="5261" xr:uid="{B67DB3FB-0053-4287-92AA-4B07BDB3B851}"/>
    <cellStyle name="Normal 30 7 2 4" xfId="5262" xr:uid="{B474F9BA-4D26-4B64-9F2E-CAD6DF3095F8}"/>
    <cellStyle name="Normal 30 7 3" xfId="5263" xr:uid="{68616FC8-C611-4529-B109-4EEF61EF2D66}"/>
    <cellStyle name="Normal 30 7 3 2" xfId="5264" xr:uid="{482EF875-099A-486F-B1EE-EFA2F9ADD9F2}"/>
    <cellStyle name="Normal 30 7 3 3" xfId="5265" xr:uid="{9A212034-D124-40F7-BF75-9811C91291A5}"/>
    <cellStyle name="Normal 30 7 4" xfId="5266" xr:uid="{5AF7A1F0-2116-4520-98C4-356041D06281}"/>
    <cellStyle name="Normal 30 7 5" xfId="5267" xr:uid="{2FD47236-11C6-45E4-9528-597FD4606B2C}"/>
    <cellStyle name="Normal 30 8" xfId="5268" xr:uid="{DB21F31B-A6C8-4D18-8A62-A7DE7F212261}"/>
    <cellStyle name="Normal 30 8 2" xfId="5269" xr:uid="{A07D3610-AE8C-4A33-AD62-00E0578E6723}"/>
    <cellStyle name="Normal 30 8 2 2" xfId="5270" xr:uid="{CA3664C9-5C47-4D65-B950-8BF02432567F}"/>
    <cellStyle name="Normal 30 8 2 2 2" xfId="5271" xr:uid="{8DC383BA-36E5-4369-9501-BD68438CBF3E}"/>
    <cellStyle name="Normal 30 8 2 2 3" xfId="5272" xr:uid="{42F8AD50-9F5B-4831-8BA8-268F97D6DB5E}"/>
    <cellStyle name="Normal 30 8 2 3" xfId="5273" xr:uid="{A84789CD-DF5C-4E82-8947-2FAB7E20F3A1}"/>
    <cellStyle name="Normal 30 8 2 4" xfId="5274" xr:uid="{19ECBE40-D747-4AED-994B-0A1D388194E4}"/>
    <cellStyle name="Normal 30 8 3" xfId="5275" xr:uid="{6E13070F-C06C-47C3-AEF5-ACFAAD25D205}"/>
    <cellStyle name="Normal 30 8 3 2" xfId="5276" xr:uid="{0B285B71-E1D9-4105-8EE9-42C2DDCB84E7}"/>
    <cellStyle name="Normal 30 8 3 3" xfId="5277" xr:uid="{5127924C-68BF-4C3E-B845-E42B157D8385}"/>
    <cellStyle name="Normal 30 8 4" xfId="5278" xr:uid="{5686601F-1D3D-4A94-AA11-644C8279C63C}"/>
    <cellStyle name="Normal 30 8 5" xfId="5279" xr:uid="{B77A41EB-A633-4797-87CC-DA5C2519644C}"/>
    <cellStyle name="Normal 30 9" xfId="5280" xr:uid="{24AEEE6A-F50B-4097-A5C7-6A1C2CD7FB35}"/>
    <cellStyle name="Normal 30 9 2" xfId="5281" xr:uid="{D9776709-60FD-4C48-9C69-45C91F2BC85A}"/>
    <cellStyle name="Normal 30 9 2 2" xfId="5282" xr:uid="{46F830F1-2FE3-467C-99DE-49898C0048DF}"/>
    <cellStyle name="Normal 30 9 2 2 2" xfId="5283" xr:uid="{ED640932-63EB-49B9-9A02-6495994550EA}"/>
    <cellStyle name="Normal 30 9 2 2 3" xfId="5284" xr:uid="{DA0A3965-0683-4AF0-B942-AB2C151A3CA9}"/>
    <cellStyle name="Normal 30 9 2 3" xfId="5285" xr:uid="{FD068242-DC06-4DF6-A1D5-4CF742F1BB83}"/>
    <cellStyle name="Normal 30 9 2 4" xfId="5286" xr:uid="{97408325-4650-4A42-8052-6853794D02E6}"/>
    <cellStyle name="Normal 30 9 3" xfId="5287" xr:uid="{2657F8E1-8C70-4E7C-8306-0E2A95763B75}"/>
    <cellStyle name="Normal 30 9 3 2" xfId="5288" xr:uid="{4866C116-A7B1-4DAA-9012-85BA33B34F8A}"/>
    <cellStyle name="Normal 30 9 3 3" xfId="5289" xr:uid="{DE7E3B88-77F3-434A-B724-0D2C78835355}"/>
    <cellStyle name="Normal 30 9 4" xfId="5290" xr:uid="{646B11CC-128A-4E22-AD07-AB5268149F6A}"/>
    <cellStyle name="Normal 30 9 5" xfId="5291" xr:uid="{C23AF8A1-B327-47B0-B60F-384A407CAD1D}"/>
    <cellStyle name="Normal 31" xfId="5292" xr:uid="{C0083956-11A5-45E9-9FE8-189DC8D9608D}"/>
    <cellStyle name="Normal 31 2" xfId="5293" xr:uid="{B42F33C7-D998-410F-B066-0069FF339BD8}"/>
    <cellStyle name="Normal 32" xfId="14528" xr:uid="{4CDD1DC8-50AB-4C71-AD47-E36C108DC180}"/>
    <cellStyle name="Normal 32 2" xfId="16071" xr:uid="{11FE01B3-9F6F-469E-9564-4F0D701B9620}"/>
    <cellStyle name="Normal 33" xfId="5294" xr:uid="{945C87D9-DA4C-43F8-8BAE-958C16A29F83}"/>
    <cellStyle name="Normal 33 10" xfId="5295" xr:uid="{AB2AB37D-C8DD-4804-B482-BC23655DED21}"/>
    <cellStyle name="Normal 33 10 2" xfId="5296" xr:uid="{923ECB4F-B230-4118-B35D-D4B54C07B58D}"/>
    <cellStyle name="Normal 33 10 2 2" xfId="5297" xr:uid="{9D97A8DF-ECF3-47FB-A401-91568F265CAD}"/>
    <cellStyle name="Normal 33 10 2 2 2" xfId="5298" xr:uid="{18C927ED-EC51-43A6-AA7E-9A4E3BE5FB4E}"/>
    <cellStyle name="Normal 33 10 2 2 3" xfId="5299" xr:uid="{DD8E6156-A406-4776-B368-6F780E07A008}"/>
    <cellStyle name="Normal 33 10 2 3" xfId="5300" xr:uid="{ED1F9A62-A75D-42A9-BECB-7CF9E1D81AB4}"/>
    <cellStyle name="Normal 33 10 2 4" xfId="5301" xr:uid="{D370A45A-7DC6-42A1-ADB8-B817FF9507F0}"/>
    <cellStyle name="Normal 33 10 3" xfId="5302" xr:uid="{EA7499FA-5B83-4087-A0AF-4665190DE59A}"/>
    <cellStyle name="Normal 33 10 3 2" xfId="5303" xr:uid="{2366E2D1-BAFD-4C52-B36E-E7DFAF2822C0}"/>
    <cellStyle name="Normal 33 10 3 3" xfId="5304" xr:uid="{EE8046A5-156E-42A8-A1FA-7ECDF12FF110}"/>
    <cellStyle name="Normal 33 10 4" xfId="5305" xr:uid="{44655CDB-6430-460C-B71C-91AD64FCA662}"/>
    <cellStyle name="Normal 33 10 5" xfId="5306" xr:uid="{447FBA0B-8ABF-44AE-B2CC-924D425EB2E0}"/>
    <cellStyle name="Normal 33 11" xfId="5307" xr:uid="{A6E89D8A-4662-485E-B7DB-C222104B8AC9}"/>
    <cellStyle name="Normal 33 11 2" xfId="5308" xr:uid="{BA6ADFF3-2DEA-4334-B590-236587E4DA3A}"/>
    <cellStyle name="Normal 33 11 2 2" xfId="5309" xr:uid="{3FBED1AE-7FB0-472F-B5C8-2018B5CD3D04}"/>
    <cellStyle name="Normal 33 11 2 2 2" xfId="5310" xr:uid="{AF4293A1-AC31-4031-A091-DC46D91198B9}"/>
    <cellStyle name="Normal 33 11 2 2 3" xfId="5311" xr:uid="{C285D44B-4DFE-4D34-939C-9C77AD0EE6C3}"/>
    <cellStyle name="Normal 33 11 2 3" xfId="5312" xr:uid="{F1A56F7E-53BA-4BCA-BCEC-8BCBE10632D1}"/>
    <cellStyle name="Normal 33 11 2 4" xfId="5313" xr:uid="{29F581A2-8037-4A5F-BB10-9C1E0913B7AE}"/>
    <cellStyle name="Normal 33 11 3" xfId="5314" xr:uid="{6280C184-AEE6-4877-B741-D350613DBDF5}"/>
    <cellStyle name="Normal 33 11 3 2" xfId="5315" xr:uid="{B781CBE4-5BF9-45DD-B638-25A3DFE02844}"/>
    <cellStyle name="Normal 33 11 3 3" xfId="5316" xr:uid="{BE3E6883-DA45-4861-AC4D-853FA6F9A7F5}"/>
    <cellStyle name="Normal 33 11 4" xfId="5317" xr:uid="{FDA59095-5444-495D-B0B2-4524D670C6DE}"/>
    <cellStyle name="Normal 33 11 5" xfId="5318" xr:uid="{5C35F5C7-0F06-4016-B6FD-A91145125157}"/>
    <cellStyle name="Normal 33 12" xfId="5319" xr:uid="{4367705A-BA56-46EB-9A49-8B7A1D9E701B}"/>
    <cellStyle name="Normal 33 12 2" xfId="5320" xr:uid="{9986A3A6-9A94-4781-9657-632B712EEB32}"/>
    <cellStyle name="Normal 33 12 2 2" xfId="5321" xr:uid="{2BD9AAD9-BA51-4E44-B2B4-59129BA8EBCC}"/>
    <cellStyle name="Normal 33 12 2 2 2" xfId="5322" xr:uid="{5641A39B-7AE6-4928-A54C-6F85EA2F5501}"/>
    <cellStyle name="Normal 33 12 2 2 3" xfId="5323" xr:uid="{247F027E-2756-47D7-9C75-B589D9EFFD7B}"/>
    <cellStyle name="Normal 33 12 2 3" xfId="5324" xr:uid="{142B0F7D-B2C1-4388-A595-F0FE1F3DF74E}"/>
    <cellStyle name="Normal 33 12 2 4" xfId="5325" xr:uid="{9197DD96-17E6-43E6-A08C-F199FF9C3955}"/>
    <cellStyle name="Normal 33 12 3" xfId="5326" xr:uid="{49E3513D-B087-4006-9BF7-DFF62F3ACDBE}"/>
    <cellStyle name="Normal 33 12 3 2" xfId="5327" xr:uid="{77E75E7E-FBD5-4F10-870F-947C94658CAF}"/>
    <cellStyle name="Normal 33 12 3 3" xfId="5328" xr:uid="{CAFB2F4C-42C4-4397-BD13-C402CB81C1D8}"/>
    <cellStyle name="Normal 33 12 4" xfId="5329" xr:uid="{A3949945-1B31-4666-82C8-AFADCA935A06}"/>
    <cellStyle name="Normal 33 12 5" xfId="5330" xr:uid="{E75043B0-71D0-430B-B8A1-3C8784AD6CA3}"/>
    <cellStyle name="Normal 33 13" xfId="5331" xr:uid="{F4B8CE47-E388-426A-B0E1-44A216688257}"/>
    <cellStyle name="Normal 33 13 2" xfId="5332" xr:uid="{CA4952E8-1203-48CD-8FEA-74DE6EBB6884}"/>
    <cellStyle name="Normal 33 13 2 2" xfId="5333" xr:uid="{01213249-2E4E-48B6-9C8F-D4224A0FA261}"/>
    <cellStyle name="Normal 33 13 2 2 2" xfId="5334" xr:uid="{54775E90-2FB7-41C7-A7D9-A6059D4FD301}"/>
    <cellStyle name="Normal 33 13 2 2 3" xfId="5335" xr:uid="{CD0F0411-570F-4CF8-BCBA-A3A56BAA1251}"/>
    <cellStyle name="Normal 33 13 2 3" xfId="5336" xr:uid="{6506F9C5-BD3D-4DEA-8138-FB3056C85D76}"/>
    <cellStyle name="Normal 33 13 2 4" xfId="5337" xr:uid="{D886A42B-13BA-422E-9435-0DBF7D62AF6A}"/>
    <cellStyle name="Normal 33 13 3" xfId="5338" xr:uid="{F7854462-59BD-47AD-9E02-D3CE73ED5648}"/>
    <cellStyle name="Normal 33 13 3 2" xfId="5339" xr:uid="{F094BE24-6FE7-45C2-BDF3-E6D0CD501294}"/>
    <cellStyle name="Normal 33 13 3 3" xfId="5340" xr:uid="{3DA64CB2-7014-4AE9-8845-190AC365EB06}"/>
    <cellStyle name="Normal 33 13 4" xfId="5341" xr:uid="{13B1A30F-2979-47F9-8968-83F077B9F80D}"/>
    <cellStyle name="Normal 33 13 5" xfId="5342" xr:uid="{C1B6172F-B73B-4FDD-8DFC-1D37F61A7EFE}"/>
    <cellStyle name="Normal 33 14" xfId="5343" xr:uid="{AA480BAD-0B84-41A3-AE76-000017860A13}"/>
    <cellStyle name="Normal 33 14 2" xfId="5344" xr:uid="{EEA457D6-EE35-41E6-9196-A34CA5DA8C7A}"/>
    <cellStyle name="Normal 33 14 2 2" xfId="5345" xr:uid="{20E74BDB-5FF9-417D-8C57-305859A067D9}"/>
    <cellStyle name="Normal 33 14 2 2 2" xfId="5346" xr:uid="{89F777C2-B660-4A8C-B332-ABC4D8BDFFE7}"/>
    <cellStyle name="Normal 33 14 2 2 3" xfId="5347" xr:uid="{E85B1432-7D3F-4867-8006-1B8D2EE56648}"/>
    <cellStyle name="Normal 33 14 2 3" xfId="5348" xr:uid="{6DBD4274-ADA7-4676-9E79-FF19AEAEF0AE}"/>
    <cellStyle name="Normal 33 14 2 4" xfId="5349" xr:uid="{08A81BBF-8044-4D46-8F73-F47BACB9567B}"/>
    <cellStyle name="Normal 33 14 3" xfId="5350" xr:uid="{22B10131-DF33-40DF-BD39-7FB7711CC80D}"/>
    <cellStyle name="Normal 33 14 3 2" xfId="5351" xr:uid="{A8F14E55-FD31-4655-A132-107227DBE3DC}"/>
    <cellStyle name="Normal 33 14 3 3" xfId="5352" xr:uid="{B8F5C6F4-677B-4A51-BE8B-5079D7F90657}"/>
    <cellStyle name="Normal 33 14 4" xfId="5353" xr:uid="{5B50FC66-0082-4E92-9D00-8A3DEC4DC58E}"/>
    <cellStyle name="Normal 33 14 5" xfId="5354" xr:uid="{69D9E9D8-CD44-4CB1-BCE8-E09CED028B71}"/>
    <cellStyle name="Normal 33 15" xfId="5355" xr:uid="{44AE7DDF-6ADA-42AB-8BE7-F87D7E0D8B58}"/>
    <cellStyle name="Normal 33 15 2" xfId="5356" xr:uid="{3E83FC24-41B5-4CE8-B958-8708B678B81B}"/>
    <cellStyle name="Normal 33 15 2 2" xfId="5357" xr:uid="{FF824EEF-1098-481B-AD22-5526549BFF4F}"/>
    <cellStyle name="Normal 33 15 2 2 2" xfId="5358" xr:uid="{0925FF7F-3B50-4D99-9D6D-F53D9D9D7789}"/>
    <cellStyle name="Normal 33 15 2 2 3" xfId="5359" xr:uid="{FC958AF9-B72A-46C9-95C9-764472CD370D}"/>
    <cellStyle name="Normal 33 15 2 3" xfId="5360" xr:uid="{CF7CC8ED-636C-45FC-BB23-A4E2F7DCC527}"/>
    <cellStyle name="Normal 33 15 2 4" xfId="5361" xr:uid="{C37E62F7-BADB-4C4B-994D-D5E950269678}"/>
    <cellStyle name="Normal 33 15 3" xfId="5362" xr:uid="{0BA93601-0731-44D0-9BC5-C99CA153778F}"/>
    <cellStyle name="Normal 33 15 3 2" xfId="5363" xr:uid="{174EC4BE-540E-428E-B474-6CF56E193A9A}"/>
    <cellStyle name="Normal 33 15 3 3" xfId="5364" xr:uid="{C0840C99-3953-4CB5-B6CD-31292D678D57}"/>
    <cellStyle name="Normal 33 15 4" xfId="5365" xr:uid="{BBC56FCF-6B91-4169-882A-06881632F6BE}"/>
    <cellStyle name="Normal 33 15 5" xfId="5366" xr:uid="{7F6BAA0E-63E3-42AE-AC65-B9F2E3CA6939}"/>
    <cellStyle name="Normal 33 16" xfId="5367" xr:uid="{954D7CBE-0BE4-4090-9D6B-D3336D424406}"/>
    <cellStyle name="Normal 33 16 2" xfId="5368" xr:uid="{ED80F11C-EB2B-4D27-B51D-2A56C116A2B8}"/>
    <cellStyle name="Normal 33 16 2 2" xfId="5369" xr:uid="{1100C850-6867-469C-BBBF-982F09637837}"/>
    <cellStyle name="Normal 33 16 2 2 2" xfId="5370" xr:uid="{0C72BC1E-2440-4FDE-8134-8A5292C3ED0D}"/>
    <cellStyle name="Normal 33 16 2 2 3" xfId="5371" xr:uid="{0CD0B5BF-ECCB-484C-9A81-8E961FE1A4D9}"/>
    <cellStyle name="Normal 33 16 2 3" xfId="5372" xr:uid="{728B2B63-D846-41DE-8627-0A3F0D9AD9B5}"/>
    <cellStyle name="Normal 33 16 2 4" xfId="5373" xr:uid="{77614C88-D334-4478-9390-981D5D79EFFE}"/>
    <cellStyle name="Normal 33 16 3" xfId="5374" xr:uid="{8886D046-4757-4FE6-B24A-4171EDF29B87}"/>
    <cellStyle name="Normal 33 16 3 2" xfId="5375" xr:uid="{F32D986B-1B69-4BCE-9BCC-D7D9901EE189}"/>
    <cellStyle name="Normal 33 16 3 3" xfId="5376" xr:uid="{5137F151-1FB4-4817-8CAB-0B7D9E96058E}"/>
    <cellStyle name="Normal 33 16 4" xfId="5377" xr:uid="{00B6F00C-8B6F-4A2D-9386-B9850F651D71}"/>
    <cellStyle name="Normal 33 16 5" xfId="5378" xr:uid="{715D4B27-ED60-4C36-8F16-B03C6D69FF34}"/>
    <cellStyle name="Normal 33 17" xfId="5379" xr:uid="{E6802AE4-362C-48F0-B41A-089C1B1D032F}"/>
    <cellStyle name="Normal 33 17 2" xfId="5380" xr:uid="{5C26A09C-E627-4577-BD58-29011711DD41}"/>
    <cellStyle name="Normal 33 17 2 2" xfId="5381" xr:uid="{30E3B02C-2C6F-4237-9036-4567146E6CEF}"/>
    <cellStyle name="Normal 33 17 2 2 2" xfId="5382" xr:uid="{49D7D39C-8700-4A86-AE34-FC361494813F}"/>
    <cellStyle name="Normal 33 17 2 2 3" xfId="5383" xr:uid="{C1B3F159-1758-4879-BFE6-F6B3B53DFBB0}"/>
    <cellStyle name="Normal 33 17 2 3" xfId="5384" xr:uid="{0ECC589F-EA3C-4C5A-8732-FA90B05A9847}"/>
    <cellStyle name="Normal 33 17 2 4" xfId="5385" xr:uid="{47BE79C7-E0A9-4475-8EF1-9CB32281B85D}"/>
    <cellStyle name="Normal 33 17 3" xfId="5386" xr:uid="{2B92DD87-9A8A-47EF-86CB-8E050A4B6CD6}"/>
    <cellStyle name="Normal 33 17 3 2" xfId="5387" xr:uid="{E160044D-593A-4207-A231-5FABE06F1704}"/>
    <cellStyle name="Normal 33 17 3 3" xfId="5388" xr:uid="{08BEC30E-F822-476D-A875-DD2692A94B3D}"/>
    <cellStyle name="Normal 33 17 4" xfId="5389" xr:uid="{46B801AA-8937-4240-A4B0-7B3738902187}"/>
    <cellStyle name="Normal 33 17 5" xfId="5390" xr:uid="{26E4B0FC-F1FE-4A78-89FF-BC4D131D9FDA}"/>
    <cellStyle name="Normal 33 18" xfId="5391" xr:uid="{74303322-5724-4466-A2FB-5B2496BFFE21}"/>
    <cellStyle name="Normal 33 18 2" xfId="5392" xr:uid="{688FD402-E239-4CD9-8C78-9DB899215A1A}"/>
    <cellStyle name="Normal 33 18 2 2" xfId="5393" xr:uid="{698884A5-AB37-45FB-B364-9133DBFEB7AA}"/>
    <cellStyle name="Normal 33 18 2 2 2" xfId="5394" xr:uid="{FCD4A7EE-68BA-4461-A6B2-A76DF8C81EC3}"/>
    <cellStyle name="Normal 33 18 2 2 3" xfId="5395" xr:uid="{C500C04E-A014-421A-9AB2-8D06518AB3FB}"/>
    <cellStyle name="Normal 33 18 2 3" xfId="5396" xr:uid="{4BE0337B-23EA-44AB-8C28-9F8365FA5629}"/>
    <cellStyle name="Normal 33 18 2 4" xfId="5397" xr:uid="{AA5FB60B-41D0-45EA-96F9-CC788ADF8EA8}"/>
    <cellStyle name="Normal 33 18 3" xfId="5398" xr:uid="{EF398952-4D89-4A95-A164-0BC4F79DA407}"/>
    <cellStyle name="Normal 33 18 3 2" xfId="5399" xr:uid="{D51D4083-D25C-4E56-B899-ECE478F83A66}"/>
    <cellStyle name="Normal 33 18 3 3" xfId="5400" xr:uid="{B5118E07-6E84-4DEA-B57D-B25CCD1B7B3C}"/>
    <cellStyle name="Normal 33 18 4" xfId="5401" xr:uid="{1A91F673-6BDC-451B-B3E2-A916334E57EF}"/>
    <cellStyle name="Normal 33 18 5" xfId="5402" xr:uid="{8F02FF0D-D5E6-4C32-9F9C-8B295C67D09B}"/>
    <cellStyle name="Normal 33 19" xfId="5403" xr:uid="{F12D2586-09DA-461E-B7AC-EEA6C04D14E1}"/>
    <cellStyle name="Normal 33 19 2" xfId="5404" xr:uid="{191CA8F2-1034-4F78-9F27-B13265A437EF}"/>
    <cellStyle name="Normal 33 19 2 2" xfId="5405" xr:uid="{4D948441-E93E-42F8-8F6D-AA3C99861D21}"/>
    <cellStyle name="Normal 33 19 2 2 2" xfId="5406" xr:uid="{646AE66C-3CBE-4C9F-B22D-2F712F07B469}"/>
    <cellStyle name="Normal 33 19 2 2 3" xfId="5407" xr:uid="{FB372EAE-ACD6-4589-8B51-03CD728462CF}"/>
    <cellStyle name="Normal 33 19 2 3" xfId="5408" xr:uid="{117CDC2D-3629-4877-AFF1-769F84418DE5}"/>
    <cellStyle name="Normal 33 19 2 4" xfId="5409" xr:uid="{465C71B7-AE66-4302-BD45-BBF74ABB68F0}"/>
    <cellStyle name="Normal 33 19 3" xfId="5410" xr:uid="{D16E0D0C-B107-4313-B109-2B2C937BC90C}"/>
    <cellStyle name="Normal 33 19 3 2" xfId="5411" xr:uid="{9DD553AF-90A1-4C94-89A3-F30A23F6A76F}"/>
    <cellStyle name="Normal 33 19 3 3" xfId="5412" xr:uid="{A459DB4A-2D84-415C-AE28-8EE1A822F62E}"/>
    <cellStyle name="Normal 33 19 4" xfId="5413" xr:uid="{F6456BD8-F25C-4224-A287-5049DB319C04}"/>
    <cellStyle name="Normal 33 19 5" xfId="5414" xr:uid="{F44530C8-203A-4040-97E9-50BE6D2A2086}"/>
    <cellStyle name="Normal 33 2" xfId="5415" xr:uid="{36500F87-0D1D-4164-8783-4C93D8058994}"/>
    <cellStyle name="Normal 33 2 10" xfId="5416" xr:uid="{C6FD2261-0597-4D62-A1A7-2BD1598787B9}"/>
    <cellStyle name="Normal 33 2 10 2" xfId="5417" xr:uid="{36B723BA-9283-4086-9D1C-147766DEEEC2}"/>
    <cellStyle name="Normal 33 2 10 2 2" xfId="5418" xr:uid="{06B85D01-F53D-419D-B3CE-9B648FF22109}"/>
    <cellStyle name="Normal 33 2 10 2 2 2" xfId="5419" xr:uid="{662A25EA-1534-49DC-9C38-1C29BFA0D9C3}"/>
    <cellStyle name="Normal 33 2 10 2 2 3" xfId="5420" xr:uid="{9C278EE1-7F8F-4F1F-8140-FC0EFDEB4C01}"/>
    <cellStyle name="Normal 33 2 10 2 3" xfId="5421" xr:uid="{FDB44BB9-4345-4C3A-AC65-04D309154B96}"/>
    <cellStyle name="Normal 33 2 10 2 4" xfId="5422" xr:uid="{8029F3C4-EB84-4DCF-A383-EDC5C7079026}"/>
    <cellStyle name="Normal 33 2 10 3" xfId="5423" xr:uid="{5750D3EA-45BC-4ABD-9B5C-F0B855F33772}"/>
    <cellStyle name="Normal 33 2 10 3 2" xfId="5424" xr:uid="{9A616CFB-28C7-4D7F-8A84-9F7F9DDC8ED4}"/>
    <cellStyle name="Normal 33 2 10 3 3" xfId="5425" xr:uid="{53536400-7B32-47F8-8508-8FF4BD9FFBE6}"/>
    <cellStyle name="Normal 33 2 10 4" xfId="5426" xr:uid="{4644FBCB-87FE-4366-BED7-782D5540A996}"/>
    <cellStyle name="Normal 33 2 10 5" xfId="5427" xr:uid="{8F1DBE54-EAA5-474F-80F9-1C64772DCDBE}"/>
    <cellStyle name="Normal 33 2 11" xfId="5428" xr:uid="{549E92B0-4459-4120-B99B-897A3A378E10}"/>
    <cellStyle name="Normal 33 2 11 2" xfId="5429" xr:uid="{BC20B702-F66F-450A-813B-4E897BC71F16}"/>
    <cellStyle name="Normal 33 2 11 2 2" xfId="5430" xr:uid="{6FAAC702-EBF1-4964-BF8C-DA046CF3D61A}"/>
    <cellStyle name="Normal 33 2 11 2 2 2" xfId="5431" xr:uid="{A335FBFB-90C2-4739-B8B5-9805E8B9FB11}"/>
    <cellStyle name="Normal 33 2 11 2 2 3" xfId="5432" xr:uid="{D5AB9808-0B55-4852-A51E-2001C467D37C}"/>
    <cellStyle name="Normal 33 2 11 2 3" xfId="5433" xr:uid="{25BA0FAE-759D-4EA9-97BF-C636BCCA7529}"/>
    <cellStyle name="Normal 33 2 11 2 4" xfId="5434" xr:uid="{D8C29343-F3F0-4598-9B3C-895342C826E8}"/>
    <cellStyle name="Normal 33 2 11 3" xfId="5435" xr:uid="{CBC780B4-B7F0-40DF-929F-6AA6974C0363}"/>
    <cellStyle name="Normal 33 2 11 3 2" xfId="5436" xr:uid="{3A9D297D-CE15-4596-9F18-9B573114B414}"/>
    <cellStyle name="Normal 33 2 11 3 3" xfId="5437" xr:uid="{E6EF4F4C-CA0A-41F0-A4B1-2F08BA22168B}"/>
    <cellStyle name="Normal 33 2 11 4" xfId="5438" xr:uid="{AF042541-FCB7-4A7F-9A71-FE92E003FA40}"/>
    <cellStyle name="Normal 33 2 11 5" xfId="5439" xr:uid="{AB662575-F1E8-4396-AAF7-BD812DFB27B6}"/>
    <cellStyle name="Normal 33 2 12" xfId="5440" xr:uid="{D5319922-DE74-4CC2-B160-FFE09D590CFE}"/>
    <cellStyle name="Normal 33 2 12 2" xfId="5441" xr:uid="{1FBB328B-9FF1-467C-9FDA-257727B16D4B}"/>
    <cellStyle name="Normal 33 2 12 2 2" xfId="5442" xr:uid="{88BDFE37-3CAB-4D86-9206-36048A4C6B0D}"/>
    <cellStyle name="Normal 33 2 12 2 2 2" xfId="5443" xr:uid="{9C122DC4-A8AF-4687-82D5-37B4DDAF0106}"/>
    <cellStyle name="Normal 33 2 12 2 2 3" xfId="5444" xr:uid="{73D50312-7266-432D-8EEA-EBEEC10C5026}"/>
    <cellStyle name="Normal 33 2 12 2 3" xfId="5445" xr:uid="{19A3C0AE-B238-4846-B6A1-5FE7FDF03850}"/>
    <cellStyle name="Normal 33 2 12 2 4" xfId="5446" xr:uid="{1452B88D-8652-4AF4-B4F3-5084EFF5B126}"/>
    <cellStyle name="Normal 33 2 12 3" xfId="5447" xr:uid="{86AB2EC8-A02B-4F9E-8242-36BB1AA343A8}"/>
    <cellStyle name="Normal 33 2 12 3 2" xfId="5448" xr:uid="{A3E53C83-AB10-4147-9A1D-2F98126A5474}"/>
    <cellStyle name="Normal 33 2 12 3 3" xfId="5449" xr:uid="{3A17BFAA-19E8-44D8-A307-BF127C6F8617}"/>
    <cellStyle name="Normal 33 2 12 4" xfId="5450" xr:uid="{528F0394-F314-44DB-AF89-E2CA4A913016}"/>
    <cellStyle name="Normal 33 2 12 5" xfId="5451" xr:uid="{52F64C85-6B88-4AE0-8F24-9C0FF6FE5F06}"/>
    <cellStyle name="Normal 33 2 13" xfId="5452" xr:uid="{8A98B046-CB46-449C-A377-2ECC66B08E10}"/>
    <cellStyle name="Normal 33 2 13 2" xfId="5453" xr:uid="{808D6255-05FE-47A2-AC3C-4404FDF18C0B}"/>
    <cellStyle name="Normal 33 2 13 2 2" xfId="5454" xr:uid="{1B626A34-2AC3-4668-B841-6A95EE1028FC}"/>
    <cellStyle name="Normal 33 2 13 2 2 2" xfId="5455" xr:uid="{E38C5DFC-9BF0-445A-B199-16E5FBBD607E}"/>
    <cellStyle name="Normal 33 2 13 2 2 3" xfId="5456" xr:uid="{590BB47B-A173-48C7-AC61-95AE70A6960E}"/>
    <cellStyle name="Normal 33 2 13 2 3" xfId="5457" xr:uid="{FCDE26D6-7EFD-472B-8B54-B4DC6780567D}"/>
    <cellStyle name="Normal 33 2 13 2 4" xfId="5458" xr:uid="{CEFCFA14-968A-4A91-A8E8-CD40671BE3FA}"/>
    <cellStyle name="Normal 33 2 13 3" xfId="5459" xr:uid="{B349DC89-B80A-4BF2-A909-4DA50F35CBCB}"/>
    <cellStyle name="Normal 33 2 13 3 2" xfId="5460" xr:uid="{6451520D-AD7C-47EE-ADBD-2138DBF91948}"/>
    <cellStyle name="Normal 33 2 13 3 3" xfId="5461" xr:uid="{4C5B7377-7563-4AD0-BFEB-914C4A884B74}"/>
    <cellStyle name="Normal 33 2 13 4" xfId="5462" xr:uid="{560B8B56-EEC7-4E8F-92AF-390ABEC7C5D6}"/>
    <cellStyle name="Normal 33 2 13 5" xfId="5463" xr:uid="{B44A5071-E333-435B-8619-F72E8189465A}"/>
    <cellStyle name="Normal 33 2 14" xfId="5464" xr:uid="{DF4D1CA1-286B-4771-A684-E61245125235}"/>
    <cellStyle name="Normal 33 2 14 2" xfId="5465" xr:uid="{5210D4C8-0A3F-4E78-A95A-F201F9E1599F}"/>
    <cellStyle name="Normal 33 2 14 2 2" xfId="5466" xr:uid="{632FF367-763E-4B05-87AC-C08BB6545D58}"/>
    <cellStyle name="Normal 33 2 14 2 2 2" xfId="5467" xr:uid="{6D35AB49-5264-49FC-8214-CB9AEB2F11DA}"/>
    <cellStyle name="Normal 33 2 14 2 2 3" xfId="5468" xr:uid="{F35EA8AA-A63C-414C-B990-214AD622BE73}"/>
    <cellStyle name="Normal 33 2 14 2 3" xfId="5469" xr:uid="{1D62C7E6-8B8E-4A5E-B35C-2E51EC69254F}"/>
    <cellStyle name="Normal 33 2 14 2 4" xfId="5470" xr:uid="{0173CCE3-CE6C-4E7B-AFDB-C6732A817092}"/>
    <cellStyle name="Normal 33 2 14 3" xfId="5471" xr:uid="{7A83AA4A-61BB-49F5-A4C8-36AC5B6DE2B9}"/>
    <cellStyle name="Normal 33 2 14 3 2" xfId="5472" xr:uid="{91A3FE65-647B-4639-95B1-1FD33251196E}"/>
    <cellStyle name="Normal 33 2 14 3 3" xfId="5473" xr:uid="{20729234-989A-4ADB-8884-8FEE03D32597}"/>
    <cellStyle name="Normal 33 2 14 4" xfId="5474" xr:uid="{28A32913-B16C-4D56-BD22-583E6103CF93}"/>
    <cellStyle name="Normal 33 2 14 5" xfId="5475" xr:uid="{AC6B91F9-7E7A-469C-AF36-5F6B6FBD6CCC}"/>
    <cellStyle name="Normal 33 2 15" xfId="5476" xr:uid="{CF5C6991-BEAC-409C-B86B-49BFD13DB4A3}"/>
    <cellStyle name="Normal 33 2 15 2" xfId="5477" xr:uid="{A99C905D-7872-439B-AAB3-F22A0C2016D0}"/>
    <cellStyle name="Normal 33 2 15 2 2" xfId="5478" xr:uid="{861D94AB-6C7B-447B-A5C8-0E7653B5109D}"/>
    <cellStyle name="Normal 33 2 15 2 2 2" xfId="5479" xr:uid="{A59A1709-04C5-412C-B65D-F79701A9FA43}"/>
    <cellStyle name="Normal 33 2 15 2 2 3" xfId="5480" xr:uid="{6353006C-C276-40C4-B6E4-0E09FC596E69}"/>
    <cellStyle name="Normal 33 2 15 2 3" xfId="5481" xr:uid="{48AF5F43-FA38-464B-AB26-A7286C5F4219}"/>
    <cellStyle name="Normal 33 2 15 2 4" xfId="5482" xr:uid="{3EEE6FEA-9913-4169-BBE5-F3838296D230}"/>
    <cellStyle name="Normal 33 2 15 3" xfId="5483" xr:uid="{65480734-DF57-4FAA-8B0C-36EA064B89A8}"/>
    <cellStyle name="Normal 33 2 15 3 2" xfId="5484" xr:uid="{A86F52BF-F1FE-48FF-83AD-323FFB38E8D3}"/>
    <cellStyle name="Normal 33 2 15 3 3" xfId="5485" xr:uid="{57F5F02B-F13D-4DD3-9634-A25EE9402232}"/>
    <cellStyle name="Normal 33 2 15 4" xfId="5486" xr:uid="{78E875BB-7546-49B3-8257-9193089EBF83}"/>
    <cellStyle name="Normal 33 2 15 5" xfId="5487" xr:uid="{725EF44B-2E0B-4FE6-BEBC-B4FA2B61AF1C}"/>
    <cellStyle name="Normal 33 2 16" xfId="5488" xr:uid="{E2E9E493-00D6-41A3-9527-75769C2D7436}"/>
    <cellStyle name="Normal 33 2 16 2" xfId="5489" xr:uid="{C4FFA940-661D-4859-83E1-87D025EC8BA6}"/>
    <cellStyle name="Normal 33 2 16 2 2" xfId="5490" xr:uid="{4EC3D73D-B2A1-4EBA-9E37-D3C0DA793E69}"/>
    <cellStyle name="Normal 33 2 16 2 2 2" xfId="5491" xr:uid="{73575097-724F-4CE2-B9FF-B57B8651DFF9}"/>
    <cellStyle name="Normal 33 2 16 2 2 3" xfId="5492" xr:uid="{357C83DE-4F84-4FDD-B13C-64BDE254C84B}"/>
    <cellStyle name="Normal 33 2 16 2 3" xfId="5493" xr:uid="{E243DB68-E8ED-4375-83F0-B057A54F395C}"/>
    <cellStyle name="Normal 33 2 16 2 4" xfId="5494" xr:uid="{9B64F66D-D7E2-43B9-9564-2A4489738930}"/>
    <cellStyle name="Normal 33 2 16 3" xfId="5495" xr:uid="{7967B271-416D-439F-B937-533EDCC77E01}"/>
    <cellStyle name="Normal 33 2 16 3 2" xfId="5496" xr:uid="{696E4542-2EA1-45DF-AFFB-670417F2BEBB}"/>
    <cellStyle name="Normal 33 2 16 3 3" xfId="5497" xr:uid="{E0C533D9-0D0F-4EA0-989F-BF2F9A4BD817}"/>
    <cellStyle name="Normal 33 2 16 4" xfId="5498" xr:uid="{CDB9004B-5887-4B2C-941B-F60826B8673C}"/>
    <cellStyle name="Normal 33 2 16 5" xfId="5499" xr:uid="{6D7FF508-5EA6-45C4-83FA-F284557AF7F2}"/>
    <cellStyle name="Normal 33 2 17" xfId="5500" xr:uid="{8C4AF419-B63B-471B-835E-4948CF936B54}"/>
    <cellStyle name="Normal 33 2 17 2" xfId="5501" xr:uid="{734FD525-C3AF-4FF6-BCAD-3DC74A3F9FFE}"/>
    <cellStyle name="Normal 33 2 17 2 2" xfId="5502" xr:uid="{D785FFD3-49AE-4266-BD15-F6FD3F903087}"/>
    <cellStyle name="Normal 33 2 17 2 2 2" xfId="5503" xr:uid="{7D7E76B1-A97C-4EEA-99B8-AC7BF835B488}"/>
    <cellStyle name="Normal 33 2 17 2 2 3" xfId="5504" xr:uid="{74BF26B4-37E9-4646-BA13-E8D66BB1FD6A}"/>
    <cellStyle name="Normal 33 2 17 2 3" xfId="5505" xr:uid="{0C2649A9-6B19-49FD-BEE0-0CE4EEA3452E}"/>
    <cellStyle name="Normal 33 2 17 2 4" xfId="5506" xr:uid="{823C9D2C-D2B7-4F71-9830-F90CCC329B62}"/>
    <cellStyle name="Normal 33 2 17 3" xfId="5507" xr:uid="{7CB6AAF3-1408-4FCC-98EC-E3F54D906529}"/>
    <cellStyle name="Normal 33 2 17 3 2" xfId="5508" xr:uid="{A0E17D1D-DF80-49F1-8A87-BBB0B9140006}"/>
    <cellStyle name="Normal 33 2 17 3 3" xfId="5509" xr:uid="{26FEAAAA-BFA2-4112-B8FC-6567841C746E}"/>
    <cellStyle name="Normal 33 2 17 4" xfId="5510" xr:uid="{99224D16-E65C-4848-9156-7B36A03D7E93}"/>
    <cellStyle name="Normal 33 2 17 5" xfId="5511" xr:uid="{A28C14FB-97D3-437E-B821-7C21FA0CCA71}"/>
    <cellStyle name="Normal 33 2 18" xfId="5512" xr:uid="{D1BDBED4-B494-49F3-89A4-5F02449F46B9}"/>
    <cellStyle name="Normal 33 2 18 2" xfId="5513" xr:uid="{AA58C779-2284-49BE-9B41-9AA3D8D909F8}"/>
    <cellStyle name="Normal 33 2 18 2 2" xfId="5514" xr:uid="{C06ECBBA-4457-4DD3-9F26-70654B7FACE2}"/>
    <cellStyle name="Normal 33 2 18 2 2 2" xfId="5515" xr:uid="{FABB3344-C0D2-481F-B99B-F21383B76D4D}"/>
    <cellStyle name="Normal 33 2 18 2 2 3" xfId="5516" xr:uid="{DEFF2965-488F-4FA1-B4CE-6AAF8231D8CC}"/>
    <cellStyle name="Normal 33 2 18 2 3" xfId="5517" xr:uid="{B924B132-7BBE-4313-ABB5-3527598CEADC}"/>
    <cellStyle name="Normal 33 2 18 2 4" xfId="5518" xr:uid="{92D01883-C3D6-43C4-8C63-6B804B4FBF29}"/>
    <cellStyle name="Normal 33 2 18 3" xfId="5519" xr:uid="{BFA97D92-AE29-4C00-AD26-885680F71011}"/>
    <cellStyle name="Normal 33 2 18 3 2" xfId="5520" xr:uid="{FFB04A07-2EDF-40E9-9113-7D0364F7EDAE}"/>
    <cellStyle name="Normal 33 2 18 3 3" xfId="5521" xr:uid="{0701179C-F7A0-4402-8EF9-AD57B9FE13DD}"/>
    <cellStyle name="Normal 33 2 18 4" xfId="5522" xr:uid="{FF5CF780-0210-4CE5-A182-9DAFC64F4F4A}"/>
    <cellStyle name="Normal 33 2 18 5" xfId="5523" xr:uid="{7A96D32E-97E7-455E-86A1-05B028C62318}"/>
    <cellStyle name="Normal 33 2 19" xfId="5524" xr:uid="{C137F58D-829F-4109-B8A6-AB1B4389143C}"/>
    <cellStyle name="Normal 33 2 19 2" xfId="5525" xr:uid="{6EFC5104-F6DB-4EAE-9F52-9C3576D5C099}"/>
    <cellStyle name="Normal 33 2 19 2 2" xfId="5526" xr:uid="{1331A891-40C0-4BE1-A973-074DAC96B712}"/>
    <cellStyle name="Normal 33 2 19 2 2 2" xfId="5527" xr:uid="{100CFA4A-66EF-49F8-885A-F047D57A7D64}"/>
    <cellStyle name="Normal 33 2 19 2 2 3" xfId="5528" xr:uid="{8DAC96A8-BE73-477F-9040-A18F5E2AFA89}"/>
    <cellStyle name="Normal 33 2 19 2 3" xfId="5529" xr:uid="{07AD1CB1-289B-4327-9254-B08BC6D7956A}"/>
    <cellStyle name="Normal 33 2 19 2 4" xfId="5530" xr:uid="{BB3FEE61-4BAE-478B-A4D2-AA5FA3221213}"/>
    <cellStyle name="Normal 33 2 19 3" xfId="5531" xr:uid="{3C1AE066-1322-4A5C-9897-61E07E09E41D}"/>
    <cellStyle name="Normal 33 2 19 3 2" xfId="5532" xr:uid="{D0E05D3B-8265-4A45-A4E5-1F0F1AC0EC64}"/>
    <cellStyle name="Normal 33 2 19 3 3" xfId="5533" xr:uid="{8D011D43-48F1-4F3D-9A2A-4FBA18DF5BA0}"/>
    <cellStyle name="Normal 33 2 19 4" xfId="5534" xr:uid="{678B19E8-51B5-4350-80E0-410E9168074E}"/>
    <cellStyle name="Normal 33 2 19 5" xfId="5535" xr:uid="{30C037F7-5BB0-4CBE-9F08-A97DB6F2BC6D}"/>
    <cellStyle name="Normal 33 2 2" xfId="5536" xr:uid="{0A668621-DF04-42FD-B14D-12F25338A479}"/>
    <cellStyle name="Normal 33 2 2 2" xfId="5537" xr:uid="{DD202192-CDB3-4E7D-9E8D-6C0D2703EE13}"/>
    <cellStyle name="Normal 33 2 2 2 2" xfId="5538" xr:uid="{FEC63DF7-CACE-44E3-B1B0-89D7C2BD8C78}"/>
    <cellStyle name="Normal 33 2 2 2 2 2" xfId="5539" xr:uid="{F0272C39-2461-460E-9EC3-73F1B2744265}"/>
    <cellStyle name="Normal 33 2 2 2 2 3" xfId="5540" xr:uid="{2B06E8EF-D145-4DBB-AB8B-8987F9EB2DBF}"/>
    <cellStyle name="Normal 33 2 2 2 3" xfId="5541" xr:uid="{2160166B-DECC-4A6E-A029-874568501EBA}"/>
    <cellStyle name="Normal 33 2 2 2 4" xfId="5542" xr:uid="{004FE9AC-5552-4BCC-A78F-F28B4EFD1EEA}"/>
    <cellStyle name="Normal 33 2 2 3" xfId="5543" xr:uid="{B10F8274-BEC8-4C55-9510-29E053C8BE3B}"/>
    <cellStyle name="Normal 33 2 2 3 2" xfId="5544" xr:uid="{8D0BCC0C-44D0-4D95-A463-F34B149338A2}"/>
    <cellStyle name="Normal 33 2 2 3 3" xfId="5545" xr:uid="{3573CF13-4C40-4D8B-8ECE-77D981B14744}"/>
    <cellStyle name="Normal 33 2 2 4" xfId="5546" xr:uid="{25F1C581-7E9D-4C24-85E9-2BAECC98C8AC}"/>
    <cellStyle name="Normal 33 2 2 5" xfId="5547" xr:uid="{041C6CF8-F0C3-4078-8E30-2454E761D054}"/>
    <cellStyle name="Normal 33 2 20" xfId="5548" xr:uid="{0E443940-4DBC-40CC-97BC-7C48F2BBA30D}"/>
    <cellStyle name="Normal 33 2 20 2" xfId="5549" xr:uid="{9DD51308-E692-4750-A377-C5325F048430}"/>
    <cellStyle name="Normal 33 2 20 2 2" xfId="5550" xr:uid="{75ABB2F4-F3EC-4145-A876-EB870DB135DC}"/>
    <cellStyle name="Normal 33 2 20 2 3" xfId="5551" xr:uid="{404840CC-2426-4135-8C78-2DF2A14E2764}"/>
    <cellStyle name="Normal 33 2 20 3" xfId="5552" xr:uid="{303B66AE-F073-45DE-A76F-231A7D618EC0}"/>
    <cellStyle name="Normal 33 2 20 4" xfId="5553" xr:uid="{47D93F20-8FB5-4B01-99D1-EB8EC70E9F8D}"/>
    <cellStyle name="Normal 33 2 21" xfId="5554" xr:uid="{9C88029F-665A-41E5-8ACD-1539E0143026}"/>
    <cellStyle name="Normal 33 2 21 2" xfId="5555" xr:uid="{EF51D3A2-6423-419E-91AC-759B29EABDC4}"/>
    <cellStyle name="Normal 33 2 21 3" xfId="5556" xr:uid="{8BB2262C-32EA-4676-BA6F-ACE8667FF42B}"/>
    <cellStyle name="Normal 33 2 22" xfId="5557" xr:uid="{F2D080CF-B6BC-4FD7-B8F4-459C88D759D2}"/>
    <cellStyle name="Normal 33 2 23" xfId="5558" xr:uid="{753F61E4-3C8E-4F21-BD18-D6D3087C76A6}"/>
    <cellStyle name="Normal 33 2 3" xfId="5559" xr:uid="{8A289F91-D66E-4F93-9A72-299644C74733}"/>
    <cellStyle name="Normal 33 2 3 2" xfId="5560" xr:uid="{11604DA2-EC92-4135-8CB9-6F35A713D7A7}"/>
    <cellStyle name="Normal 33 2 3 2 2" xfId="5561" xr:uid="{5B8232FA-4899-470D-938C-BC6024FD8661}"/>
    <cellStyle name="Normal 33 2 3 2 2 2" xfId="5562" xr:uid="{978B335E-196F-4F37-B6A2-D4C4BE676194}"/>
    <cellStyle name="Normal 33 2 3 2 2 3" xfId="5563" xr:uid="{785E3E27-4EA1-45F0-9E5F-61679B1BEDA7}"/>
    <cellStyle name="Normal 33 2 3 2 3" xfId="5564" xr:uid="{E0A35563-6A62-4C32-B348-86A5D8EDCED4}"/>
    <cellStyle name="Normal 33 2 3 2 4" xfId="5565" xr:uid="{DBDF3038-1C95-44D4-A20E-80285B686AB1}"/>
    <cellStyle name="Normal 33 2 3 3" xfId="5566" xr:uid="{A5805152-B311-4525-B688-8FE3E4A5809B}"/>
    <cellStyle name="Normal 33 2 3 3 2" xfId="5567" xr:uid="{12D4A758-62DB-4058-B99E-0FA801E836C5}"/>
    <cellStyle name="Normal 33 2 3 3 3" xfId="5568" xr:uid="{F43F68A9-43AD-42EF-AAF6-B1C5546FD653}"/>
    <cellStyle name="Normal 33 2 3 4" xfId="5569" xr:uid="{353D61DA-E546-4FAE-8F79-8F18F11DA929}"/>
    <cellStyle name="Normal 33 2 3 5" xfId="5570" xr:uid="{20C834FA-AF83-4560-BA38-9CF13994C1BB}"/>
    <cellStyle name="Normal 33 2 4" xfId="5571" xr:uid="{0D7CE591-BCBB-464D-A3AA-E8B5FCFBCD09}"/>
    <cellStyle name="Normal 33 2 4 2" xfId="5572" xr:uid="{CAACE46C-23DC-47DB-8DA5-F8C60E883353}"/>
    <cellStyle name="Normal 33 2 4 2 2" xfId="5573" xr:uid="{B22C79F6-24A5-4097-8C13-3291385B09AC}"/>
    <cellStyle name="Normal 33 2 4 2 2 2" xfId="5574" xr:uid="{9D250459-72D5-4BF7-B69F-2D08F24D0997}"/>
    <cellStyle name="Normal 33 2 4 2 2 3" xfId="5575" xr:uid="{A1D39933-665C-4668-B76C-7E4C7AFFD68E}"/>
    <cellStyle name="Normal 33 2 4 2 3" xfId="5576" xr:uid="{41DDD33B-D303-4E1E-AF11-469D353AD558}"/>
    <cellStyle name="Normal 33 2 4 2 4" xfId="5577" xr:uid="{911FE368-91C0-4C1F-A492-1DE7A1F6AA90}"/>
    <cellStyle name="Normal 33 2 4 3" xfId="5578" xr:uid="{882345C5-49D6-453E-9B8C-9B65CC058C59}"/>
    <cellStyle name="Normal 33 2 4 3 2" xfId="5579" xr:uid="{AC13DFFA-A5BE-428A-8A55-839C98F12BB1}"/>
    <cellStyle name="Normal 33 2 4 3 3" xfId="5580" xr:uid="{60AB3411-AED5-49F1-9009-F491FB078259}"/>
    <cellStyle name="Normal 33 2 4 4" xfId="5581" xr:uid="{A687F747-629C-4C9F-8FE2-DC27682D499B}"/>
    <cellStyle name="Normal 33 2 4 5" xfId="5582" xr:uid="{66E2DFA0-159F-4303-961E-DD6C654D975A}"/>
    <cellStyle name="Normal 33 2 5" xfId="5583" xr:uid="{FBD425E1-B15A-40EC-89D7-DDA50D73F6FD}"/>
    <cellStyle name="Normal 33 2 5 2" xfId="5584" xr:uid="{06E5C966-7358-4EAF-A4E1-7B72C0031025}"/>
    <cellStyle name="Normal 33 2 5 2 2" xfId="5585" xr:uid="{B287E8F4-BB5A-4756-AC10-F32253CADA31}"/>
    <cellStyle name="Normal 33 2 5 2 2 2" xfId="5586" xr:uid="{97D8C602-98BE-455E-BA08-AD55217164FC}"/>
    <cellStyle name="Normal 33 2 5 2 2 3" xfId="5587" xr:uid="{231C09BC-57A2-49E4-9621-7C2D5DE47E88}"/>
    <cellStyle name="Normal 33 2 5 2 3" xfId="5588" xr:uid="{67535AFE-AE11-45F4-8C7A-F0FD1AD3B0DD}"/>
    <cellStyle name="Normal 33 2 5 2 4" xfId="5589" xr:uid="{77C68E32-F4F2-4C2E-A35E-798875E0138D}"/>
    <cellStyle name="Normal 33 2 5 3" xfId="5590" xr:uid="{6C2D3EAE-56C0-4ADE-B156-44092CED7CB1}"/>
    <cellStyle name="Normal 33 2 5 3 2" xfId="5591" xr:uid="{2F94C29B-748A-4829-A607-6B6F33989293}"/>
    <cellStyle name="Normal 33 2 5 3 3" xfId="5592" xr:uid="{E12BADD4-F975-487B-BE67-2C55D2F335E0}"/>
    <cellStyle name="Normal 33 2 5 4" xfId="5593" xr:uid="{46C7B5A3-CE09-4335-B4AE-B7E3853F6AC8}"/>
    <cellStyle name="Normal 33 2 5 5" xfId="5594" xr:uid="{76BBBDEA-5707-4703-86F8-03E4115C7C7E}"/>
    <cellStyle name="Normal 33 2 6" xfId="5595" xr:uid="{B277FE51-274C-489E-A015-48448C5F2339}"/>
    <cellStyle name="Normal 33 2 6 2" xfId="5596" xr:uid="{B6D1D48F-F741-4329-8E6D-AB43ECC27C07}"/>
    <cellStyle name="Normal 33 2 6 2 2" xfId="5597" xr:uid="{AC76DB3D-B6E5-4D86-B4DD-1523550C2619}"/>
    <cellStyle name="Normal 33 2 6 2 2 2" xfId="5598" xr:uid="{4CC63602-D0FF-4D0E-AEE3-F518CC08042F}"/>
    <cellStyle name="Normal 33 2 6 2 2 3" xfId="5599" xr:uid="{3D26E686-E859-4079-9BB8-F6A588377214}"/>
    <cellStyle name="Normal 33 2 6 2 3" xfId="5600" xr:uid="{D31C6C24-EAA7-44B2-801B-5CFC8E32883F}"/>
    <cellStyle name="Normal 33 2 6 2 4" xfId="5601" xr:uid="{D1FBB2C2-70A7-4E49-B05E-5698390F5967}"/>
    <cellStyle name="Normal 33 2 6 3" xfId="5602" xr:uid="{76E31A0B-867D-429D-A400-A9AEC49635E5}"/>
    <cellStyle name="Normal 33 2 6 3 2" xfId="5603" xr:uid="{E9783AFC-19FB-4ED9-921C-6D31BCFA7A13}"/>
    <cellStyle name="Normal 33 2 6 3 3" xfId="5604" xr:uid="{B37C50A6-396C-4D64-A12A-90DD411F451B}"/>
    <cellStyle name="Normal 33 2 6 4" xfId="5605" xr:uid="{3C1EA33B-7E48-4E5A-8C77-B98C8686F49E}"/>
    <cellStyle name="Normal 33 2 6 5" xfId="5606" xr:uid="{3C593D47-01DA-4013-B559-DFD2ADFA819A}"/>
    <cellStyle name="Normal 33 2 7" xfId="5607" xr:uid="{B9B367DF-AAE7-4FAD-8690-34F1CB671E95}"/>
    <cellStyle name="Normal 33 2 7 2" xfId="5608" xr:uid="{2B2A6CE6-645E-4644-8585-8C0232D28A48}"/>
    <cellStyle name="Normal 33 2 7 2 2" xfId="5609" xr:uid="{DF020873-2A29-4DCE-B8F6-198F347FAF1C}"/>
    <cellStyle name="Normal 33 2 7 2 2 2" xfId="5610" xr:uid="{ED6380DE-641E-4584-83FC-D5035C3B257B}"/>
    <cellStyle name="Normal 33 2 7 2 2 3" xfId="5611" xr:uid="{99E95830-B04B-4492-ABF0-6593A4B340C0}"/>
    <cellStyle name="Normal 33 2 7 2 3" xfId="5612" xr:uid="{D8EEEE24-6826-48E1-B02D-0F3B9B68D611}"/>
    <cellStyle name="Normal 33 2 7 2 4" xfId="5613" xr:uid="{02C12740-11E3-49E0-9953-CC401C93A72E}"/>
    <cellStyle name="Normal 33 2 7 3" xfId="5614" xr:uid="{EAA10AF6-043C-4A5D-BCDB-67761448FDC7}"/>
    <cellStyle name="Normal 33 2 7 3 2" xfId="5615" xr:uid="{4232C061-C963-4111-AAA2-6E733B72FBC7}"/>
    <cellStyle name="Normal 33 2 7 3 3" xfId="5616" xr:uid="{046144AD-B1F9-409C-AC79-6F15308C762F}"/>
    <cellStyle name="Normal 33 2 7 4" xfId="5617" xr:uid="{8DCA5AF2-A37B-4DBC-9D10-9158B3E5C504}"/>
    <cellStyle name="Normal 33 2 7 5" xfId="5618" xr:uid="{5A740C4D-ED14-4DE9-8B4E-9052E73635A1}"/>
    <cellStyle name="Normal 33 2 8" xfId="5619" xr:uid="{D488DBB2-2572-4F7A-A42C-2843C833CE10}"/>
    <cellStyle name="Normal 33 2 8 2" xfId="5620" xr:uid="{5EE83754-2712-4904-891B-925C2338879D}"/>
    <cellStyle name="Normal 33 2 8 2 2" xfId="5621" xr:uid="{F2C0BD36-CEC0-4285-B5B1-39AFF75CD898}"/>
    <cellStyle name="Normal 33 2 8 2 2 2" xfId="5622" xr:uid="{761C0324-87CF-4CA1-9C2C-1186BF3EC48D}"/>
    <cellStyle name="Normal 33 2 8 2 2 3" xfId="5623" xr:uid="{C5B81413-F657-492A-B52E-0DBE669D54BD}"/>
    <cellStyle name="Normal 33 2 8 2 3" xfId="5624" xr:uid="{2BA0DBE4-843F-4894-BDD0-4C4B39375FAC}"/>
    <cellStyle name="Normal 33 2 8 2 4" xfId="5625" xr:uid="{03209260-1C92-4F06-BA14-3A68A9763A83}"/>
    <cellStyle name="Normal 33 2 8 3" xfId="5626" xr:uid="{DD254A85-7E8F-4618-B8A1-C3DEBBB106E4}"/>
    <cellStyle name="Normal 33 2 8 3 2" xfId="5627" xr:uid="{4618DAD9-C2B5-4314-B4E4-9E4C851483D7}"/>
    <cellStyle name="Normal 33 2 8 3 3" xfId="5628" xr:uid="{C86A3919-9CDA-43AE-A42C-CAEFF330AE56}"/>
    <cellStyle name="Normal 33 2 8 4" xfId="5629" xr:uid="{D826E9CE-4B67-45C9-B3F0-466EBC6F14CD}"/>
    <cellStyle name="Normal 33 2 8 5" xfId="5630" xr:uid="{1FF6003D-8B09-48EC-8C08-11536016B0F0}"/>
    <cellStyle name="Normal 33 2 9" xfId="5631" xr:uid="{FCE9EF26-E416-40C4-8A50-7937F530370F}"/>
    <cellStyle name="Normal 33 2 9 2" xfId="5632" xr:uid="{0F21F676-FD25-4526-820B-0F137F57AC5B}"/>
    <cellStyle name="Normal 33 2 9 2 2" xfId="5633" xr:uid="{E22400B6-4F2E-4556-961E-0D467F7819EA}"/>
    <cellStyle name="Normal 33 2 9 2 2 2" xfId="5634" xr:uid="{27B0C65C-28F8-4F8E-B3B7-07C7EF8EC0E1}"/>
    <cellStyle name="Normal 33 2 9 2 2 3" xfId="5635" xr:uid="{D857AD27-09E3-4FC6-BBE6-05481898B8C6}"/>
    <cellStyle name="Normal 33 2 9 2 3" xfId="5636" xr:uid="{AB5AEBF0-B446-4D23-B2B0-B5E4AFF3A467}"/>
    <cellStyle name="Normal 33 2 9 2 4" xfId="5637" xr:uid="{04EFD776-671E-435E-952D-F02D3B77E948}"/>
    <cellStyle name="Normal 33 2 9 3" xfId="5638" xr:uid="{A2FE4E00-534B-4E58-BC9E-5F75027C6C91}"/>
    <cellStyle name="Normal 33 2 9 3 2" xfId="5639" xr:uid="{D91E14BD-31D0-414D-BE66-9B10F675D884}"/>
    <cellStyle name="Normal 33 2 9 3 3" xfId="5640" xr:uid="{EFF76CE1-1528-4825-BF9C-F788F6708273}"/>
    <cellStyle name="Normal 33 2 9 4" xfId="5641" xr:uid="{6A7ECD9F-DCC2-49EB-A9F3-2AF4A4806029}"/>
    <cellStyle name="Normal 33 2 9 5" xfId="5642" xr:uid="{094460EC-0AB1-46E6-9CF2-1DB0125051FC}"/>
    <cellStyle name="Normal 33 20" xfId="5643" xr:uid="{79662875-5D2B-4B58-BE79-090E579940EA}"/>
    <cellStyle name="Normal 33 20 2" xfId="5644" xr:uid="{7E135FB1-02B9-45E2-BC03-CDF73684838B}"/>
    <cellStyle name="Normal 33 20 2 2" xfId="5645" xr:uid="{D6E1A414-C376-4CAF-87CB-9CDCC3A6C6ED}"/>
    <cellStyle name="Normal 33 20 2 2 2" xfId="5646" xr:uid="{91AA14E6-9D48-4C56-A446-DF7E4132EA89}"/>
    <cellStyle name="Normal 33 20 2 2 3" xfId="5647" xr:uid="{4BA12DAA-3EE4-447F-8FF5-462B805426B5}"/>
    <cellStyle name="Normal 33 20 2 3" xfId="5648" xr:uid="{C8AA81F3-0021-4F49-81E2-22481F404622}"/>
    <cellStyle name="Normal 33 20 2 4" xfId="5649" xr:uid="{CA3E6D8B-FC6A-4A59-B708-BF8C096011C2}"/>
    <cellStyle name="Normal 33 20 3" xfId="5650" xr:uid="{A64301B4-1FEF-4494-9628-87F7395F8DAE}"/>
    <cellStyle name="Normal 33 20 3 2" xfId="5651" xr:uid="{48CE8E8F-5E01-4940-814D-D33ECB3AD83A}"/>
    <cellStyle name="Normal 33 20 3 3" xfId="5652" xr:uid="{7D1E4BEB-38A1-4668-B65B-6121C144F3F9}"/>
    <cellStyle name="Normal 33 20 4" xfId="5653" xr:uid="{72938DC6-C5BD-4F2A-ADA3-4367DE144465}"/>
    <cellStyle name="Normal 33 20 5" xfId="5654" xr:uid="{F18C7FE0-AA4D-4344-ABEC-C2AF9E4057BC}"/>
    <cellStyle name="Normal 33 21" xfId="5655" xr:uid="{2E62E0C7-44CC-4622-9823-E9FDB6D97033}"/>
    <cellStyle name="Normal 33 21 2" xfId="5656" xr:uid="{2F75C0A8-A61E-48F3-9675-D42B9F0274DC}"/>
    <cellStyle name="Normal 33 21 2 2" xfId="5657" xr:uid="{BB5C9E32-3DC8-4521-9A47-EADEF3E95A87}"/>
    <cellStyle name="Normal 33 21 2 2 2" xfId="5658" xr:uid="{12A5FF9C-D798-4DB5-AE0E-47809C07DC74}"/>
    <cellStyle name="Normal 33 21 2 2 3" xfId="5659" xr:uid="{66176A3D-700E-4DE4-BBD2-7594A3CB1974}"/>
    <cellStyle name="Normal 33 21 2 3" xfId="5660" xr:uid="{8A1C4E0C-7048-4FE6-BD25-E29B53DA065A}"/>
    <cellStyle name="Normal 33 21 2 4" xfId="5661" xr:uid="{3FD0F5FA-CD7A-433C-8EE0-7E2DA7846AC6}"/>
    <cellStyle name="Normal 33 21 3" xfId="5662" xr:uid="{B56EC0ED-9ABC-425E-A511-CFA25767E5A6}"/>
    <cellStyle name="Normal 33 21 3 2" xfId="5663" xr:uid="{8CFA89DE-05B5-495E-9340-3893D985B3AA}"/>
    <cellStyle name="Normal 33 21 3 3" xfId="5664" xr:uid="{663B7A95-2750-4D8E-B173-21180C0BADE4}"/>
    <cellStyle name="Normal 33 21 4" xfId="5665" xr:uid="{D805766E-EED3-4DE4-93ED-7319CE11F2A0}"/>
    <cellStyle name="Normal 33 21 5" xfId="5666" xr:uid="{34B11262-5EE9-4527-A393-9649BC6BCFC1}"/>
    <cellStyle name="Normal 33 22" xfId="5667" xr:uid="{D5F926B7-1250-44B1-BA20-50F54ADD0DFF}"/>
    <cellStyle name="Normal 33 22 2" xfId="5668" xr:uid="{E79E4F2F-B52E-40A6-8070-CC720D792044}"/>
    <cellStyle name="Normal 33 22 2 2" xfId="5669" xr:uid="{391A93A2-BD42-45D5-85D6-30D884B91443}"/>
    <cellStyle name="Normal 33 22 2 2 2" xfId="5670" xr:uid="{8AB07E88-4586-4C15-850D-5809E04E8896}"/>
    <cellStyle name="Normal 33 22 2 2 3" xfId="5671" xr:uid="{8B632AA5-3C94-43EE-B16A-5DA60FCC5AC6}"/>
    <cellStyle name="Normal 33 22 2 3" xfId="5672" xr:uid="{2BFBED31-16A9-4A61-BDD6-779D2294C983}"/>
    <cellStyle name="Normal 33 22 2 4" xfId="5673" xr:uid="{B24E02C4-5930-4095-80A4-11C45BB069B0}"/>
    <cellStyle name="Normal 33 22 3" xfId="5674" xr:uid="{21B37A56-BE87-4E15-8792-A1869B164632}"/>
    <cellStyle name="Normal 33 22 3 2" xfId="5675" xr:uid="{16B56BB7-533A-40E1-A124-B393C8AF1AA3}"/>
    <cellStyle name="Normal 33 22 3 3" xfId="5676" xr:uid="{053CE53B-0665-4129-97A1-574B5937063E}"/>
    <cellStyle name="Normal 33 22 4" xfId="5677" xr:uid="{53691B61-39CE-4819-B6C9-31FA216FC605}"/>
    <cellStyle name="Normal 33 22 5" xfId="5678" xr:uid="{89709AC8-30B8-4FE3-A764-081A939A3348}"/>
    <cellStyle name="Normal 33 23" xfId="5679" xr:uid="{DED645CF-AD83-458E-AAEA-D653F40F5DB2}"/>
    <cellStyle name="Normal 33 23 2" xfId="5680" xr:uid="{9D6A0AF6-1902-488B-B20C-D014BD63D902}"/>
    <cellStyle name="Normal 33 23 2 2" xfId="5681" xr:uid="{2D7C9C9F-0173-47F1-AF6F-FDF919401900}"/>
    <cellStyle name="Normal 33 23 2 2 2" xfId="5682" xr:uid="{3AFDF38F-9234-4B97-8DF4-82081DE21971}"/>
    <cellStyle name="Normal 33 23 2 2 3" xfId="5683" xr:uid="{139FCD24-F628-4F47-ABBC-E9EC8592BEA6}"/>
    <cellStyle name="Normal 33 23 2 3" xfId="5684" xr:uid="{5EBF9927-53BF-4AC5-A788-0AB4D7E1E95A}"/>
    <cellStyle name="Normal 33 23 2 4" xfId="5685" xr:uid="{59C63B32-E265-4B48-B34E-2240FECBF149}"/>
    <cellStyle name="Normal 33 23 3" xfId="5686" xr:uid="{8FF5C857-1FB6-422F-991C-4D3E10560852}"/>
    <cellStyle name="Normal 33 23 3 2" xfId="5687" xr:uid="{A9694B47-59EC-45BE-9125-486F6C36DD1A}"/>
    <cellStyle name="Normal 33 23 3 3" xfId="5688" xr:uid="{CA7B7B20-5845-488A-B1DC-DDA57539B6D9}"/>
    <cellStyle name="Normal 33 23 4" xfId="5689" xr:uid="{49855DBA-19F3-47BB-9AD9-1181E8CD5E5C}"/>
    <cellStyle name="Normal 33 23 5" xfId="5690" xr:uid="{42270107-50E4-4193-8D84-2E45660B08B9}"/>
    <cellStyle name="Normal 33 24" xfId="5691" xr:uid="{33FDDA32-BAF3-475B-85AC-0C9AE3088FAA}"/>
    <cellStyle name="Normal 33 24 2" xfId="5692" xr:uid="{0297B0BA-9CCA-4853-AE20-BC3BA03352F7}"/>
    <cellStyle name="Normal 33 24 2 2" xfId="5693" xr:uid="{15C27297-1136-4030-88B7-7FA81D5EF293}"/>
    <cellStyle name="Normal 33 24 2 3" xfId="5694" xr:uid="{52D73614-9DA7-4994-B436-D422E02242C6}"/>
    <cellStyle name="Normal 33 24 3" xfId="5695" xr:uid="{6B226102-FCBD-42BA-927C-942D1B05D7B7}"/>
    <cellStyle name="Normal 33 24 4" xfId="5696" xr:uid="{F0CA7E5F-A92D-46D1-B3CA-2EE3B47F4BFC}"/>
    <cellStyle name="Normal 33 25" xfId="5697" xr:uid="{DDF9F236-E22A-4367-9BE7-389667D3B504}"/>
    <cellStyle name="Normal 33 25 2" xfId="5698" xr:uid="{38A7673E-17F2-41F1-8F99-3490D13A8D6D}"/>
    <cellStyle name="Normal 33 25 3" xfId="5699" xr:uid="{20C6F06F-61D9-4A90-8161-57C7B29495C6}"/>
    <cellStyle name="Normal 33 26" xfId="5700" xr:uid="{EE9771AC-0BDF-46CA-9A94-B7DD8A861CA3}"/>
    <cellStyle name="Normal 33 27" xfId="5701" xr:uid="{BBBC3927-B336-4472-A100-A03A2CDA54F3}"/>
    <cellStyle name="Normal 33 3" xfId="5702" xr:uid="{228312E3-F241-408A-BFDA-CBC59E9BABEE}"/>
    <cellStyle name="Normal 33 3 10" xfId="5703" xr:uid="{45B152F8-8B7F-479F-875D-AD7452EDA7FF}"/>
    <cellStyle name="Normal 33 3 10 2" xfId="5704" xr:uid="{696724AF-AF29-4D62-B7F0-B12C291AF2C4}"/>
    <cellStyle name="Normal 33 3 10 2 2" xfId="5705" xr:uid="{4CE159BC-8629-4F7A-BD00-ADDA1B62D081}"/>
    <cellStyle name="Normal 33 3 10 2 2 2" xfId="5706" xr:uid="{DDEEC824-3875-4C46-B1E0-8FD775BB1D4C}"/>
    <cellStyle name="Normal 33 3 10 2 2 3" xfId="5707" xr:uid="{FE9B741F-DC8E-41F6-BFDD-BE3606CAD33D}"/>
    <cellStyle name="Normal 33 3 10 2 3" xfId="5708" xr:uid="{81E950B1-3869-4A03-AEA9-3F34F7D813FE}"/>
    <cellStyle name="Normal 33 3 10 2 4" xfId="5709" xr:uid="{3EA87E51-A67F-4415-92AD-B54DB69EB407}"/>
    <cellStyle name="Normal 33 3 10 3" xfId="5710" xr:uid="{6FFFDD05-088D-4522-9083-494390B02DD4}"/>
    <cellStyle name="Normal 33 3 10 3 2" xfId="5711" xr:uid="{C107A56E-8946-4D29-8045-3C56164D5C3D}"/>
    <cellStyle name="Normal 33 3 10 3 3" xfId="5712" xr:uid="{E7241D34-A7A3-4C32-9AF9-843BCEB6EFF8}"/>
    <cellStyle name="Normal 33 3 10 4" xfId="5713" xr:uid="{C3D0928B-AB49-4D5D-96F7-4BE09446ABF7}"/>
    <cellStyle name="Normal 33 3 10 5" xfId="5714" xr:uid="{7748949D-5A80-4AE4-B818-5B2AF9D72535}"/>
    <cellStyle name="Normal 33 3 11" xfId="5715" xr:uid="{086C28AC-9BB5-4B9E-98DE-7508DA0355A7}"/>
    <cellStyle name="Normal 33 3 11 2" xfId="5716" xr:uid="{164D6CF2-6873-4711-B521-FF8B4C93D308}"/>
    <cellStyle name="Normal 33 3 11 2 2" xfId="5717" xr:uid="{57E08B77-7D0C-4354-B560-CDE63143BCC5}"/>
    <cellStyle name="Normal 33 3 11 2 2 2" xfId="5718" xr:uid="{75C6B27C-7FF4-4DBC-82C0-5E35CA61D7AA}"/>
    <cellStyle name="Normal 33 3 11 2 2 3" xfId="5719" xr:uid="{17CF26AD-9269-44E5-AF22-1DAC07696092}"/>
    <cellStyle name="Normal 33 3 11 2 3" xfId="5720" xr:uid="{479F6B77-BBA6-4526-8022-5F675D092F0D}"/>
    <cellStyle name="Normal 33 3 11 2 4" xfId="5721" xr:uid="{3A94A919-7302-4D01-96B8-C4892FFBA19E}"/>
    <cellStyle name="Normal 33 3 11 3" xfId="5722" xr:uid="{CAD6BCE5-F69D-4A2D-B686-6EBDE0789633}"/>
    <cellStyle name="Normal 33 3 11 3 2" xfId="5723" xr:uid="{BE0A21FC-BEC0-4F39-A5DC-ED194EF1CDDE}"/>
    <cellStyle name="Normal 33 3 11 3 3" xfId="5724" xr:uid="{DCB98721-A57A-421F-A628-265BF70AAA86}"/>
    <cellStyle name="Normal 33 3 11 4" xfId="5725" xr:uid="{D2D2B310-156F-4FCB-B507-030883258251}"/>
    <cellStyle name="Normal 33 3 11 5" xfId="5726" xr:uid="{3B134ACC-CE72-4700-A443-929530AD33D4}"/>
    <cellStyle name="Normal 33 3 12" xfId="5727" xr:uid="{52880F26-4310-4A7D-8CB0-9C9D1BC187C7}"/>
    <cellStyle name="Normal 33 3 12 2" xfId="5728" xr:uid="{883787EF-1A2C-490F-ABAE-48FE00682667}"/>
    <cellStyle name="Normal 33 3 12 2 2" xfId="5729" xr:uid="{CA597135-5245-4E0B-9719-CBB3275D9DD6}"/>
    <cellStyle name="Normal 33 3 12 2 2 2" xfId="5730" xr:uid="{153A4514-0801-48C9-AB55-E78CA5E8A862}"/>
    <cellStyle name="Normal 33 3 12 2 2 3" xfId="5731" xr:uid="{9F70E093-4621-40D1-98BC-A25C5706CB66}"/>
    <cellStyle name="Normal 33 3 12 2 3" xfId="5732" xr:uid="{D7E1958A-662C-461F-BABF-A9E56CCE809F}"/>
    <cellStyle name="Normal 33 3 12 2 4" xfId="5733" xr:uid="{2435DC2E-E5E8-45B5-9982-2E3103036007}"/>
    <cellStyle name="Normal 33 3 12 3" xfId="5734" xr:uid="{8A1E2D2E-D901-4695-A812-B781F23E58D2}"/>
    <cellStyle name="Normal 33 3 12 3 2" xfId="5735" xr:uid="{C778E64D-EEFB-47E5-8D15-AA73C6D85B02}"/>
    <cellStyle name="Normal 33 3 12 3 3" xfId="5736" xr:uid="{C1E6437C-8496-4BB6-85DB-5251D187E4C3}"/>
    <cellStyle name="Normal 33 3 12 4" xfId="5737" xr:uid="{9E329950-7C69-4064-A640-864697DC0253}"/>
    <cellStyle name="Normal 33 3 12 5" xfId="5738" xr:uid="{6D949D58-B1CD-47A5-AF65-BEC2619B5C1A}"/>
    <cellStyle name="Normal 33 3 13" xfId="5739" xr:uid="{FF6674CA-50D3-4849-B656-A47E5ED2C4D9}"/>
    <cellStyle name="Normal 33 3 13 2" xfId="5740" xr:uid="{21E39BCB-B9A6-457E-8992-123AEBE8C068}"/>
    <cellStyle name="Normal 33 3 13 2 2" xfId="5741" xr:uid="{A0939BFE-A33D-48AC-BB77-A746AF49FCA2}"/>
    <cellStyle name="Normal 33 3 13 2 2 2" xfId="5742" xr:uid="{94A13FAF-7F72-4E90-B4E0-BA320B6D8BC3}"/>
    <cellStyle name="Normal 33 3 13 2 2 3" xfId="5743" xr:uid="{0D60936A-AEDF-4739-8B42-612F5547057D}"/>
    <cellStyle name="Normal 33 3 13 2 3" xfId="5744" xr:uid="{8FC824DB-C9E0-4C0B-BAF7-E336E6C447C2}"/>
    <cellStyle name="Normal 33 3 13 2 4" xfId="5745" xr:uid="{FAA61827-8E1A-4CA5-8EF6-AB36A0967987}"/>
    <cellStyle name="Normal 33 3 13 3" xfId="5746" xr:uid="{BC97B688-AFB1-4AA0-9137-20998AE8939F}"/>
    <cellStyle name="Normal 33 3 13 3 2" xfId="5747" xr:uid="{FF333360-036B-4BAF-8841-EA54970D27C6}"/>
    <cellStyle name="Normal 33 3 13 3 3" xfId="5748" xr:uid="{EBC57318-BBCE-4633-8ADB-8B106A4EACF4}"/>
    <cellStyle name="Normal 33 3 13 4" xfId="5749" xr:uid="{73C885BF-B4F7-41B6-A215-68836B583A69}"/>
    <cellStyle name="Normal 33 3 13 5" xfId="5750" xr:uid="{43F238EC-5B72-4DC3-96A7-F2BD668B0BEA}"/>
    <cellStyle name="Normal 33 3 14" xfId="5751" xr:uid="{E3B692C0-E2B7-4D0B-9E1D-313265107508}"/>
    <cellStyle name="Normal 33 3 14 2" xfId="5752" xr:uid="{4DAC4141-6879-4620-B7F8-1538231F2241}"/>
    <cellStyle name="Normal 33 3 14 2 2" xfId="5753" xr:uid="{F85AF7A6-452C-45E9-832A-0F6B84707649}"/>
    <cellStyle name="Normal 33 3 14 2 2 2" xfId="5754" xr:uid="{31A695DE-E355-41C0-8205-758184A33F59}"/>
    <cellStyle name="Normal 33 3 14 2 2 3" xfId="5755" xr:uid="{E778D76E-0484-4A6E-BE1E-B55B74C2C46E}"/>
    <cellStyle name="Normal 33 3 14 2 3" xfId="5756" xr:uid="{0F979608-3E42-458A-9CF3-54D455CF8447}"/>
    <cellStyle name="Normal 33 3 14 2 4" xfId="5757" xr:uid="{5F4F2E5B-8984-4825-AFFF-AF2D67867C0F}"/>
    <cellStyle name="Normal 33 3 14 3" xfId="5758" xr:uid="{E5AC5367-62C2-493D-ABFB-B0E5D75483D7}"/>
    <cellStyle name="Normal 33 3 14 3 2" xfId="5759" xr:uid="{0EFC1448-5868-4E36-9F28-B92A0D0E0FAB}"/>
    <cellStyle name="Normal 33 3 14 3 3" xfId="5760" xr:uid="{3EA6A42F-10AC-4CB0-85D3-5DB049958348}"/>
    <cellStyle name="Normal 33 3 14 4" xfId="5761" xr:uid="{A38E7B54-C012-4B23-9079-BFBF7226496F}"/>
    <cellStyle name="Normal 33 3 14 5" xfId="5762" xr:uid="{31D2F0B1-F6FC-41C0-8305-D0DC78BD9565}"/>
    <cellStyle name="Normal 33 3 15" xfId="5763" xr:uid="{8C81299C-6280-4BC5-85A8-5B513561E857}"/>
    <cellStyle name="Normal 33 3 15 2" xfId="5764" xr:uid="{41409409-ED21-42C7-940E-4FE02933737C}"/>
    <cellStyle name="Normal 33 3 15 2 2" xfId="5765" xr:uid="{D07B7F66-783F-4E6D-8F7D-3EFBF3978159}"/>
    <cellStyle name="Normal 33 3 15 2 2 2" xfId="5766" xr:uid="{C705BB83-2A76-45A5-A5F3-50D58A96976B}"/>
    <cellStyle name="Normal 33 3 15 2 2 3" xfId="5767" xr:uid="{1E470B59-54E4-4C1E-91CA-92C29D9C1497}"/>
    <cellStyle name="Normal 33 3 15 2 3" xfId="5768" xr:uid="{AA7919A4-A58A-4F34-B4CB-1ED8D8EC2C7C}"/>
    <cellStyle name="Normal 33 3 15 2 4" xfId="5769" xr:uid="{0BCB6C20-A742-41AB-8552-B0B05230801B}"/>
    <cellStyle name="Normal 33 3 15 3" xfId="5770" xr:uid="{E8466C02-D122-4376-A205-7304E78772E7}"/>
    <cellStyle name="Normal 33 3 15 3 2" xfId="5771" xr:uid="{9C675D1F-D431-44B2-B9C3-BC67CD981A94}"/>
    <cellStyle name="Normal 33 3 15 3 3" xfId="5772" xr:uid="{E83E548F-D852-4744-9396-A43BBA1FAA31}"/>
    <cellStyle name="Normal 33 3 15 4" xfId="5773" xr:uid="{7CC09539-5534-42FA-A139-57B097FEA6F8}"/>
    <cellStyle name="Normal 33 3 15 5" xfId="5774" xr:uid="{90B7570F-ED62-461C-B7AD-1D7FDB6148D0}"/>
    <cellStyle name="Normal 33 3 16" xfId="5775" xr:uid="{F6E1D83B-D0AE-4729-8616-33926B5C9C7C}"/>
    <cellStyle name="Normal 33 3 16 2" xfId="5776" xr:uid="{B605F7DF-1996-4B8B-9EFC-7B8F791B04BF}"/>
    <cellStyle name="Normal 33 3 16 2 2" xfId="5777" xr:uid="{40F7E068-CDF4-4127-A455-1A6895D1C58F}"/>
    <cellStyle name="Normal 33 3 16 2 2 2" xfId="5778" xr:uid="{1FBF23FC-8491-42E7-AEB9-43FA4CBA8DA9}"/>
    <cellStyle name="Normal 33 3 16 2 2 3" xfId="5779" xr:uid="{2AE35937-10B9-46ED-9173-3FB14FF04012}"/>
    <cellStyle name="Normal 33 3 16 2 3" xfId="5780" xr:uid="{17864DA8-31B2-4F6A-9F20-C4850C6846B7}"/>
    <cellStyle name="Normal 33 3 16 2 4" xfId="5781" xr:uid="{22E669B0-85D7-428F-8478-11FED371FD84}"/>
    <cellStyle name="Normal 33 3 16 3" xfId="5782" xr:uid="{BE7710ED-85AA-4C4A-B2F3-90C21DA3D6B9}"/>
    <cellStyle name="Normal 33 3 16 3 2" xfId="5783" xr:uid="{2647F98A-B9E8-40EC-9FE2-D4E51570807E}"/>
    <cellStyle name="Normal 33 3 16 3 3" xfId="5784" xr:uid="{03AE8420-F740-4E09-8103-4894F1E41716}"/>
    <cellStyle name="Normal 33 3 16 4" xfId="5785" xr:uid="{CCAF1040-F9CA-4A87-83D7-A649F979DEFE}"/>
    <cellStyle name="Normal 33 3 16 5" xfId="5786" xr:uid="{4C5AF78F-B317-444C-820D-4E3F0C86FD0A}"/>
    <cellStyle name="Normal 33 3 17" xfId="5787" xr:uid="{3F2C71C9-831E-4740-AD05-393F896EAFBB}"/>
    <cellStyle name="Normal 33 3 17 2" xfId="5788" xr:uid="{A2E0EBF5-D8AB-452E-977B-756B78895A78}"/>
    <cellStyle name="Normal 33 3 17 2 2" xfId="5789" xr:uid="{0EB6AA71-09CC-4CC7-BB01-C0B39A2261ED}"/>
    <cellStyle name="Normal 33 3 17 2 2 2" xfId="5790" xr:uid="{5C6B0C7D-4169-42E7-A5BF-842D1F5E874E}"/>
    <cellStyle name="Normal 33 3 17 2 2 3" xfId="5791" xr:uid="{B5260DBA-A8C1-412C-A5E6-0EA5D31C3B62}"/>
    <cellStyle name="Normal 33 3 17 2 3" xfId="5792" xr:uid="{ACDC6112-8C59-485E-894B-3A8EB4867180}"/>
    <cellStyle name="Normal 33 3 17 2 4" xfId="5793" xr:uid="{31C0FA50-0353-462D-B4FF-25AE7EA95CAF}"/>
    <cellStyle name="Normal 33 3 17 3" xfId="5794" xr:uid="{1F57797D-5320-4A2C-83BE-91D82F4D2DCF}"/>
    <cellStyle name="Normal 33 3 17 3 2" xfId="5795" xr:uid="{EFE22780-DC4E-4DF7-8099-1966403A12E8}"/>
    <cellStyle name="Normal 33 3 17 3 3" xfId="5796" xr:uid="{972EADB9-FE7A-4E6E-9B1A-FC11A2B2D532}"/>
    <cellStyle name="Normal 33 3 17 4" xfId="5797" xr:uid="{F189AAD1-7C0F-4FF0-8E91-F1F302EA636E}"/>
    <cellStyle name="Normal 33 3 17 5" xfId="5798" xr:uid="{37CC91F8-EE38-4CDE-96B0-C00008C6756E}"/>
    <cellStyle name="Normal 33 3 18" xfId="5799" xr:uid="{FFD289AA-71BD-4866-BAC8-8C039745C4ED}"/>
    <cellStyle name="Normal 33 3 18 2" xfId="5800" xr:uid="{038BB8B1-BCC6-4641-8275-43F8E8D6E8EA}"/>
    <cellStyle name="Normal 33 3 18 2 2" xfId="5801" xr:uid="{1A1FF849-51D9-4DBD-A78B-907A29191663}"/>
    <cellStyle name="Normal 33 3 18 2 2 2" xfId="5802" xr:uid="{AD2883E2-1B15-4086-AAD1-AD6DF5D91195}"/>
    <cellStyle name="Normal 33 3 18 2 2 3" xfId="5803" xr:uid="{971E1494-323A-4853-893C-254F4611A302}"/>
    <cellStyle name="Normal 33 3 18 2 3" xfId="5804" xr:uid="{E76118D0-980A-4CFF-B355-9A634F39A067}"/>
    <cellStyle name="Normal 33 3 18 2 4" xfId="5805" xr:uid="{9648F997-0A29-45D4-89D8-8DB1B2F33512}"/>
    <cellStyle name="Normal 33 3 18 3" xfId="5806" xr:uid="{F749811E-B6E0-4058-AA01-AE6E11B46C84}"/>
    <cellStyle name="Normal 33 3 18 3 2" xfId="5807" xr:uid="{6D3D83A2-1467-4189-8F97-F065CF9CF7AA}"/>
    <cellStyle name="Normal 33 3 18 3 3" xfId="5808" xr:uid="{A888CF27-F371-480A-8BAA-E3EE1BD81D34}"/>
    <cellStyle name="Normal 33 3 18 4" xfId="5809" xr:uid="{5040DD83-EAC8-469D-9A94-9FE0CA3BCAD9}"/>
    <cellStyle name="Normal 33 3 18 5" xfId="5810" xr:uid="{52E3BBB3-4177-44C3-ADCE-9A9AA4AC8536}"/>
    <cellStyle name="Normal 33 3 19" xfId="5811" xr:uid="{2BC77BEF-F418-4D88-AAB9-792F96388DE7}"/>
    <cellStyle name="Normal 33 3 19 2" xfId="5812" xr:uid="{7AA150A8-002A-413F-8DD1-758E58B868DF}"/>
    <cellStyle name="Normal 33 3 19 2 2" xfId="5813" xr:uid="{2F24032A-9C6F-45E7-A335-0A5C8CE5FDF0}"/>
    <cellStyle name="Normal 33 3 19 2 2 2" xfId="5814" xr:uid="{C34EE860-6E14-4143-B31E-3C34AB3B8816}"/>
    <cellStyle name="Normal 33 3 19 2 2 3" xfId="5815" xr:uid="{C04B000A-1BFA-4D65-AC8D-EA9FEE0ABF4F}"/>
    <cellStyle name="Normal 33 3 19 2 3" xfId="5816" xr:uid="{91A8AACF-ED0F-4B0A-9CAC-EFCE679841AE}"/>
    <cellStyle name="Normal 33 3 19 2 4" xfId="5817" xr:uid="{7697AE74-2E84-461F-92D3-596FE07F5B46}"/>
    <cellStyle name="Normal 33 3 19 3" xfId="5818" xr:uid="{BEF9946E-6478-43CC-802D-F80ABEDD3ED8}"/>
    <cellStyle name="Normal 33 3 19 3 2" xfId="5819" xr:uid="{36C1748B-ABDE-4538-8F85-C0CCFD3C7BF9}"/>
    <cellStyle name="Normal 33 3 19 3 3" xfId="5820" xr:uid="{F8D88DD4-ADA2-4119-8773-93AE6F4B512F}"/>
    <cellStyle name="Normal 33 3 19 4" xfId="5821" xr:uid="{A45D24A3-B211-44A9-8300-039A169EDBB1}"/>
    <cellStyle name="Normal 33 3 19 5" xfId="5822" xr:uid="{BC75FDD2-A5C1-4C7A-8545-150000CF062B}"/>
    <cellStyle name="Normal 33 3 2" xfId="5823" xr:uid="{4FA3948D-BF37-4BF8-9745-08B92E9411A7}"/>
    <cellStyle name="Normal 33 3 2 2" xfId="5824" xr:uid="{C3403C6F-40BB-4500-BF54-53F4440F128E}"/>
    <cellStyle name="Normal 33 3 2 2 2" xfId="5825" xr:uid="{4101779D-199B-4965-8ABC-2FA73F89E54C}"/>
    <cellStyle name="Normal 33 3 2 2 2 2" xfId="5826" xr:uid="{0CE0F413-D48C-4BBC-A116-943E8209AEDF}"/>
    <cellStyle name="Normal 33 3 2 2 2 3" xfId="5827" xr:uid="{B6F89B6E-E869-4F21-A389-0A4F01CC2F40}"/>
    <cellStyle name="Normal 33 3 2 2 3" xfId="5828" xr:uid="{1BCC8251-DA14-4C36-9057-8B08D9DE4491}"/>
    <cellStyle name="Normal 33 3 2 2 4" xfId="5829" xr:uid="{18C113AE-E267-4F1C-AAED-4CB017C06766}"/>
    <cellStyle name="Normal 33 3 2 3" xfId="5830" xr:uid="{0E786ACA-7530-472C-B1A8-17FAB1A902C1}"/>
    <cellStyle name="Normal 33 3 2 3 2" xfId="5831" xr:uid="{18CA3D0E-E3B9-4A2A-AE9D-F585CF75E5D8}"/>
    <cellStyle name="Normal 33 3 2 3 3" xfId="5832" xr:uid="{BF2F7DFE-0B8F-4430-A2C1-53F3F0A0F6D7}"/>
    <cellStyle name="Normal 33 3 2 4" xfId="5833" xr:uid="{1E8A6044-B435-4659-84CE-0CD0CCC92068}"/>
    <cellStyle name="Normal 33 3 2 5" xfId="5834" xr:uid="{4F3F8291-0F4F-4489-B913-6543FFFE1B85}"/>
    <cellStyle name="Normal 33 3 20" xfId="5835" xr:uid="{C1E7ADAF-B032-433E-86E5-34DC12EB942A}"/>
    <cellStyle name="Normal 33 3 20 2" xfId="5836" xr:uid="{76BB8EE7-93C9-4051-B2AD-ADEC6E1476BE}"/>
    <cellStyle name="Normal 33 3 20 2 2" xfId="5837" xr:uid="{B0EF9C8C-C9B6-462E-B091-7F5BEB2639BB}"/>
    <cellStyle name="Normal 33 3 20 2 3" xfId="5838" xr:uid="{DDD938F2-008E-4C24-8C6E-D44789BB71AB}"/>
    <cellStyle name="Normal 33 3 20 3" xfId="5839" xr:uid="{ABEB4A58-CC3A-4E98-AAF8-B85635E33103}"/>
    <cellStyle name="Normal 33 3 20 4" xfId="5840" xr:uid="{EC13E689-F6E5-44E8-9523-3F38A035C760}"/>
    <cellStyle name="Normal 33 3 21" xfId="5841" xr:uid="{5C60567D-4DD3-4D34-BD44-F8580F34C8CC}"/>
    <cellStyle name="Normal 33 3 21 2" xfId="5842" xr:uid="{CA0B00E8-5A95-4E8E-8B36-FFC44BD2F1D5}"/>
    <cellStyle name="Normal 33 3 21 3" xfId="5843" xr:uid="{C7E085A8-0B2B-46C4-AB80-4FFF29A62B15}"/>
    <cellStyle name="Normal 33 3 22" xfId="5844" xr:uid="{D0F00A5B-666C-4F8D-B515-DF2797555ADA}"/>
    <cellStyle name="Normal 33 3 23" xfId="5845" xr:uid="{8D04C5AE-342B-4D19-84D5-387A18DC4303}"/>
    <cellStyle name="Normal 33 3 3" xfId="5846" xr:uid="{10F1FDA6-159C-4206-872F-E37EEB16DE7B}"/>
    <cellStyle name="Normal 33 3 3 2" xfId="5847" xr:uid="{E5EF6566-0256-4703-A07A-9517F80445D3}"/>
    <cellStyle name="Normal 33 3 3 2 2" xfId="5848" xr:uid="{97115B8E-3C8F-4DFB-A407-59063A156024}"/>
    <cellStyle name="Normal 33 3 3 2 2 2" xfId="5849" xr:uid="{9FAD096A-23F0-4E6F-9463-AD9453F779AE}"/>
    <cellStyle name="Normal 33 3 3 2 2 3" xfId="5850" xr:uid="{E34279D4-923F-47D0-B512-814520BC4A1F}"/>
    <cellStyle name="Normal 33 3 3 2 3" xfId="5851" xr:uid="{DD0B2AB1-7125-451C-B93F-DED73C6AD02A}"/>
    <cellStyle name="Normal 33 3 3 2 4" xfId="5852" xr:uid="{B4F8C351-2514-4158-AA9A-59CADFBD95E3}"/>
    <cellStyle name="Normal 33 3 3 3" xfId="5853" xr:uid="{7594C3EE-AF42-45FE-BB2C-400972450970}"/>
    <cellStyle name="Normal 33 3 3 3 2" xfId="5854" xr:uid="{BC050DC8-A842-4453-AF48-463A012C1883}"/>
    <cellStyle name="Normal 33 3 3 3 3" xfId="5855" xr:uid="{3C361F84-B4C3-46EE-A88A-E1E9199491F5}"/>
    <cellStyle name="Normal 33 3 3 4" xfId="5856" xr:uid="{C40BA700-AE16-425E-93F6-2D66ACC38570}"/>
    <cellStyle name="Normal 33 3 3 5" xfId="5857" xr:uid="{75336960-76C6-49EF-8E81-4B04F47FAA60}"/>
    <cellStyle name="Normal 33 3 4" xfId="5858" xr:uid="{A597E869-F0C4-4649-8066-E966471A638A}"/>
    <cellStyle name="Normal 33 3 4 2" xfId="5859" xr:uid="{4B09D9AB-31B9-417E-B21B-345267F3AC69}"/>
    <cellStyle name="Normal 33 3 4 2 2" xfId="5860" xr:uid="{B9F9D5BA-5CA7-4F39-B736-6E7225A9C474}"/>
    <cellStyle name="Normal 33 3 4 2 2 2" xfId="5861" xr:uid="{FB348774-1FA1-46D6-80C8-1FB9FFA3ABFA}"/>
    <cellStyle name="Normal 33 3 4 2 2 3" xfId="5862" xr:uid="{B9AB3999-4CE2-4F3B-A51D-7BBDBE5FDCC4}"/>
    <cellStyle name="Normal 33 3 4 2 3" xfId="5863" xr:uid="{9FFB0B7D-5595-4902-877A-E2054F890F4A}"/>
    <cellStyle name="Normal 33 3 4 2 4" xfId="5864" xr:uid="{8CFD3AA3-002E-4E43-90A1-B65232CF9806}"/>
    <cellStyle name="Normal 33 3 4 3" xfId="5865" xr:uid="{F431B450-42FD-4CAE-A0A4-56D96CF2D428}"/>
    <cellStyle name="Normal 33 3 4 3 2" xfId="5866" xr:uid="{19EEC2F1-0F9F-487C-AC32-1E4B2C9E10B3}"/>
    <cellStyle name="Normal 33 3 4 3 3" xfId="5867" xr:uid="{3F742333-480C-4AD7-BF03-93458A8CAD1B}"/>
    <cellStyle name="Normal 33 3 4 4" xfId="5868" xr:uid="{95921DB7-9B64-4A2A-8154-6459E6A8AA54}"/>
    <cellStyle name="Normal 33 3 4 5" xfId="5869" xr:uid="{C29DEF9C-5B23-47ED-AE97-E5D48C8C08E8}"/>
    <cellStyle name="Normal 33 3 5" xfId="5870" xr:uid="{CE608E54-EE4F-4234-AA4D-6BD2F3C40510}"/>
    <cellStyle name="Normal 33 3 5 2" xfId="5871" xr:uid="{A2E54A94-D492-40EC-AEB2-628CFC746169}"/>
    <cellStyle name="Normal 33 3 5 2 2" xfId="5872" xr:uid="{55F9C049-0DF9-4DD7-9A90-179C7F2A1EFD}"/>
    <cellStyle name="Normal 33 3 5 2 2 2" xfId="5873" xr:uid="{524CEDE5-3FA5-4A44-BB37-21C987BB32C0}"/>
    <cellStyle name="Normal 33 3 5 2 2 3" xfId="5874" xr:uid="{0BECCE6F-53D9-40F3-AA59-665529E9B0F4}"/>
    <cellStyle name="Normal 33 3 5 2 3" xfId="5875" xr:uid="{7F8ED754-0C79-47C9-9EAD-9F59AD069F51}"/>
    <cellStyle name="Normal 33 3 5 2 4" xfId="5876" xr:uid="{49F6EEF7-FEA6-4AA4-B097-EBEFFDE43D8B}"/>
    <cellStyle name="Normal 33 3 5 3" xfId="5877" xr:uid="{490D71D1-C631-465D-BCC1-F45885EAA37D}"/>
    <cellStyle name="Normal 33 3 5 3 2" xfId="5878" xr:uid="{09E2E3D0-E293-4B37-95F9-D6DBBA589B36}"/>
    <cellStyle name="Normal 33 3 5 3 3" xfId="5879" xr:uid="{CC809EC7-04DA-490F-84DF-E265AF1F870C}"/>
    <cellStyle name="Normal 33 3 5 4" xfId="5880" xr:uid="{6F193451-9945-4C6D-983A-7F6171639456}"/>
    <cellStyle name="Normal 33 3 5 5" xfId="5881" xr:uid="{D1580692-6B1A-40CB-99B3-0139DF2ED41C}"/>
    <cellStyle name="Normal 33 3 6" xfId="5882" xr:uid="{94C8A20A-3AD7-4F92-B329-CCBEDC2D9BF4}"/>
    <cellStyle name="Normal 33 3 6 2" xfId="5883" xr:uid="{4A406F0F-0FC7-4096-8FF3-80055AD17BFB}"/>
    <cellStyle name="Normal 33 3 6 2 2" xfId="5884" xr:uid="{86D10CB6-FA51-4CD9-91C6-637E1DC25A70}"/>
    <cellStyle name="Normal 33 3 6 2 2 2" xfId="5885" xr:uid="{FD167388-71B7-4930-A6D1-8CA1501775F0}"/>
    <cellStyle name="Normal 33 3 6 2 2 3" xfId="5886" xr:uid="{57C54090-0813-4616-8F92-39281A83E224}"/>
    <cellStyle name="Normal 33 3 6 2 3" xfId="5887" xr:uid="{897B0D8C-A2C6-44DC-88BC-E68DDA149C5A}"/>
    <cellStyle name="Normal 33 3 6 2 4" xfId="5888" xr:uid="{9833C0BD-3BE8-47FD-A956-2598096A93C1}"/>
    <cellStyle name="Normal 33 3 6 3" xfId="5889" xr:uid="{87904A23-EBF0-42D1-B2BE-76D60AE3F01D}"/>
    <cellStyle name="Normal 33 3 6 3 2" xfId="5890" xr:uid="{C637AEED-FB09-4065-B959-3CA011E07F4B}"/>
    <cellStyle name="Normal 33 3 6 3 3" xfId="5891" xr:uid="{D0B8A016-9BD9-42FC-A195-897CEE346EF0}"/>
    <cellStyle name="Normal 33 3 6 4" xfId="5892" xr:uid="{6ABAD446-D77E-462F-AA3C-FC15A52FA263}"/>
    <cellStyle name="Normal 33 3 6 5" xfId="5893" xr:uid="{C8C5CB76-D7E8-421F-83C6-D7F0F3FD29A3}"/>
    <cellStyle name="Normal 33 3 7" xfId="5894" xr:uid="{BC8E82FC-ACED-4877-BEC3-FFA66D6589D1}"/>
    <cellStyle name="Normal 33 3 7 2" xfId="5895" xr:uid="{C609E2A6-B517-4BB3-BD1B-EEBBB01940B6}"/>
    <cellStyle name="Normal 33 3 7 2 2" xfId="5896" xr:uid="{5BA55E99-28E7-4AF0-B1D1-A524A182CB72}"/>
    <cellStyle name="Normal 33 3 7 2 2 2" xfId="5897" xr:uid="{D87538D3-2B99-4315-90AA-88EDA56AFE00}"/>
    <cellStyle name="Normal 33 3 7 2 2 3" xfId="5898" xr:uid="{085F92FE-F38F-4042-B324-BA56CAAF78C7}"/>
    <cellStyle name="Normal 33 3 7 2 3" xfId="5899" xr:uid="{F2478AAD-F7B9-4AB2-980F-7614F2085851}"/>
    <cellStyle name="Normal 33 3 7 2 4" xfId="5900" xr:uid="{9D4E1382-F734-4D6D-9513-1EF2DB0BD255}"/>
    <cellStyle name="Normal 33 3 7 3" xfId="5901" xr:uid="{BCC7F7DE-BA29-4124-B080-7D84559E3B93}"/>
    <cellStyle name="Normal 33 3 7 3 2" xfId="5902" xr:uid="{99CBC5AB-67B5-4EAF-A08B-194B6439D7C8}"/>
    <cellStyle name="Normal 33 3 7 3 3" xfId="5903" xr:uid="{AF595EEC-B7D5-4BD3-BB07-CEF973A40363}"/>
    <cellStyle name="Normal 33 3 7 4" xfId="5904" xr:uid="{1AE1E1E3-4850-4FEB-931C-E5ED0EE036A1}"/>
    <cellStyle name="Normal 33 3 7 5" xfId="5905" xr:uid="{96378AF9-0853-4C8F-B63B-E2039E116DED}"/>
    <cellStyle name="Normal 33 3 8" xfId="5906" xr:uid="{81253F76-A0F6-4920-A0C4-7A8D6729EAEC}"/>
    <cellStyle name="Normal 33 3 8 2" xfId="5907" xr:uid="{94222F5C-BB68-4D02-B58D-624E52415A74}"/>
    <cellStyle name="Normal 33 3 8 2 2" xfId="5908" xr:uid="{27EA8BC7-829C-438C-8CF3-9B5E1EF7DEF2}"/>
    <cellStyle name="Normal 33 3 8 2 2 2" xfId="5909" xr:uid="{8BA1735A-2F35-4182-B5AC-F6E3FDCC25F9}"/>
    <cellStyle name="Normal 33 3 8 2 2 3" xfId="5910" xr:uid="{BBCB1BF6-FEFC-4F8C-992C-95301510F5B0}"/>
    <cellStyle name="Normal 33 3 8 2 3" xfId="5911" xr:uid="{46293B5A-7E6E-4A2B-A3AD-935F9AEA07D2}"/>
    <cellStyle name="Normal 33 3 8 2 4" xfId="5912" xr:uid="{A4453296-B5C6-4334-96D6-495B8069C245}"/>
    <cellStyle name="Normal 33 3 8 3" xfId="5913" xr:uid="{6A8F176A-0270-45D8-998B-16A13F1ACF9D}"/>
    <cellStyle name="Normal 33 3 8 3 2" xfId="5914" xr:uid="{8FD4E1B1-209A-4CE0-B833-74BABF0C306D}"/>
    <cellStyle name="Normal 33 3 8 3 3" xfId="5915" xr:uid="{62267EAF-11A4-4A00-9450-A1B20FB7586E}"/>
    <cellStyle name="Normal 33 3 8 4" xfId="5916" xr:uid="{5B249FC9-AC7C-4E77-A6BD-FFC4D0A3F7C3}"/>
    <cellStyle name="Normal 33 3 8 5" xfId="5917" xr:uid="{E22DDE1D-14E2-4B7D-AE72-F7DAA7011472}"/>
    <cellStyle name="Normal 33 3 9" xfId="5918" xr:uid="{7E1E3A4B-2213-43F3-95A3-4D40610D4FA6}"/>
    <cellStyle name="Normal 33 3 9 2" xfId="5919" xr:uid="{3B145A22-CD34-4391-8D58-D127E572958A}"/>
    <cellStyle name="Normal 33 3 9 2 2" xfId="5920" xr:uid="{32072C6C-E8EC-4682-A081-541EF48FEC7A}"/>
    <cellStyle name="Normal 33 3 9 2 2 2" xfId="5921" xr:uid="{65D44600-5569-460A-A3F5-4388999316CB}"/>
    <cellStyle name="Normal 33 3 9 2 2 3" xfId="5922" xr:uid="{221080CB-1108-427A-BBB0-AA2C086B1A4A}"/>
    <cellStyle name="Normal 33 3 9 2 3" xfId="5923" xr:uid="{04EF57CA-11F1-47C0-83A9-20C9AC56326F}"/>
    <cellStyle name="Normal 33 3 9 2 4" xfId="5924" xr:uid="{1436B64D-0CCB-4D8C-A863-82880594680A}"/>
    <cellStyle name="Normal 33 3 9 3" xfId="5925" xr:uid="{4E58059C-2624-49BE-90BA-FF1E1DCF5998}"/>
    <cellStyle name="Normal 33 3 9 3 2" xfId="5926" xr:uid="{478D2836-6B13-488A-91D5-78286AA36386}"/>
    <cellStyle name="Normal 33 3 9 3 3" xfId="5927" xr:uid="{2E5B9C4B-13E3-430C-9894-25F6212CABB5}"/>
    <cellStyle name="Normal 33 3 9 4" xfId="5928" xr:uid="{CADA3FF9-BA29-49AA-882F-45818A640981}"/>
    <cellStyle name="Normal 33 3 9 5" xfId="5929" xr:uid="{13E6998D-E3AA-447B-8CF2-B8293B502BE6}"/>
    <cellStyle name="Normal 33 4" xfId="5930" xr:uid="{E23DF41B-9F21-4E01-B8C7-D38C5186546E}"/>
    <cellStyle name="Normal 33 4 10" xfId="5931" xr:uid="{91C87DDC-9DCB-4256-B294-D80639C3BC33}"/>
    <cellStyle name="Normal 33 4 10 2" xfId="5932" xr:uid="{4D739CF5-63B9-46E2-A0A2-C3DEBA9BDA20}"/>
    <cellStyle name="Normal 33 4 10 2 2" xfId="5933" xr:uid="{C28A51DC-8560-4566-84CF-2E9E60C20F9E}"/>
    <cellStyle name="Normal 33 4 10 2 2 2" xfId="5934" xr:uid="{FBF230B1-FE3D-42EE-83F8-E9234A43E568}"/>
    <cellStyle name="Normal 33 4 10 2 2 3" xfId="5935" xr:uid="{F5B9FF6B-E10B-4B08-92A4-824FE175D635}"/>
    <cellStyle name="Normal 33 4 10 2 3" xfId="5936" xr:uid="{6D1FBAAB-029D-4F56-8E30-23A0B5E3C61D}"/>
    <cellStyle name="Normal 33 4 10 2 4" xfId="5937" xr:uid="{ED6086B2-659A-4DAC-BE98-B0940A958D95}"/>
    <cellStyle name="Normal 33 4 10 3" xfId="5938" xr:uid="{82631A34-8727-479A-A83B-EF0819AF77C6}"/>
    <cellStyle name="Normal 33 4 10 3 2" xfId="5939" xr:uid="{89165A19-248F-4DC8-8DBD-42B1B9AB4524}"/>
    <cellStyle name="Normal 33 4 10 3 3" xfId="5940" xr:uid="{AB5706AB-607D-458C-BC6B-14D739F8A301}"/>
    <cellStyle name="Normal 33 4 10 4" xfId="5941" xr:uid="{4979E4CF-904E-48B9-B499-203528B1C344}"/>
    <cellStyle name="Normal 33 4 10 5" xfId="5942" xr:uid="{14A98B35-19CA-4930-9DB4-3CEAF5D665CA}"/>
    <cellStyle name="Normal 33 4 11" xfId="5943" xr:uid="{03F6481C-34CF-4855-B1A3-733C08EA1362}"/>
    <cellStyle name="Normal 33 4 11 2" xfId="5944" xr:uid="{C83EAA37-D09D-47C2-B2A3-1238BAB6966D}"/>
    <cellStyle name="Normal 33 4 11 2 2" xfId="5945" xr:uid="{0000A6D1-0829-40B8-8BE7-C5CD6F61AB24}"/>
    <cellStyle name="Normal 33 4 11 2 2 2" xfId="5946" xr:uid="{9BF05251-CE5F-430B-8C00-C96C4270130C}"/>
    <cellStyle name="Normal 33 4 11 2 2 3" xfId="5947" xr:uid="{0DFD7F16-7E75-4629-9814-7F4FB422258B}"/>
    <cellStyle name="Normal 33 4 11 2 3" xfId="5948" xr:uid="{8F70AE11-C60D-4E86-9834-FF96A503F6AB}"/>
    <cellStyle name="Normal 33 4 11 2 4" xfId="5949" xr:uid="{CEFF93AB-69BF-4B1B-8E9F-35C666E83516}"/>
    <cellStyle name="Normal 33 4 11 3" xfId="5950" xr:uid="{BFED11ED-EE6D-46DF-9BE0-07F6F19E623F}"/>
    <cellStyle name="Normal 33 4 11 3 2" xfId="5951" xr:uid="{6E2914B9-05A4-4A60-AEFD-87FCA3B64836}"/>
    <cellStyle name="Normal 33 4 11 3 3" xfId="5952" xr:uid="{8E3F2ACF-1856-45D5-8EBA-F0849CD263ED}"/>
    <cellStyle name="Normal 33 4 11 4" xfId="5953" xr:uid="{27E6C604-F979-472F-BF13-962F3ACF300C}"/>
    <cellStyle name="Normal 33 4 11 5" xfId="5954" xr:uid="{A0D0155C-B128-49B1-AA29-AD2F0A0396A0}"/>
    <cellStyle name="Normal 33 4 12" xfId="5955" xr:uid="{C9515EF7-8B96-4139-8728-C2D846F3AF0F}"/>
    <cellStyle name="Normal 33 4 12 2" xfId="5956" xr:uid="{4CFFB16D-3819-4F55-9EBD-EA0CF69300F4}"/>
    <cellStyle name="Normal 33 4 12 2 2" xfId="5957" xr:uid="{2F4BE14F-137B-48EE-86DD-CADAD776C273}"/>
    <cellStyle name="Normal 33 4 12 2 2 2" xfId="5958" xr:uid="{BB04F3A7-ECA7-45DA-8A37-D66E54A5F114}"/>
    <cellStyle name="Normal 33 4 12 2 2 3" xfId="5959" xr:uid="{8DC15D4A-839E-491F-B9D6-C466F14B007D}"/>
    <cellStyle name="Normal 33 4 12 2 3" xfId="5960" xr:uid="{115F9B65-48B5-439A-A74F-A4AC98AEAB55}"/>
    <cellStyle name="Normal 33 4 12 2 4" xfId="5961" xr:uid="{DCA36F9A-1AFB-4867-865B-DC92AEAB1D9A}"/>
    <cellStyle name="Normal 33 4 12 3" xfId="5962" xr:uid="{A1481E7A-3698-4898-8582-44AE65DCCCEA}"/>
    <cellStyle name="Normal 33 4 12 3 2" xfId="5963" xr:uid="{27732ED0-24E8-4F77-A7B5-D0D87640741C}"/>
    <cellStyle name="Normal 33 4 12 3 3" xfId="5964" xr:uid="{EDB2C978-D784-4201-95FF-BE24DD63CB54}"/>
    <cellStyle name="Normal 33 4 12 4" xfId="5965" xr:uid="{7C5FDA9F-855D-40C6-97BD-B763CADD9A50}"/>
    <cellStyle name="Normal 33 4 12 5" xfId="5966" xr:uid="{5987CBA7-5178-484F-9B55-B4EA85FC4D22}"/>
    <cellStyle name="Normal 33 4 13" xfId="5967" xr:uid="{0320CD20-2AA7-4AC3-B2B3-10A9A3CC5837}"/>
    <cellStyle name="Normal 33 4 13 2" xfId="5968" xr:uid="{702DE004-B199-462F-9EDA-BCA2DCC767F2}"/>
    <cellStyle name="Normal 33 4 13 2 2" xfId="5969" xr:uid="{7D1B4AEA-B5BF-4562-9C3A-0A03BE34E8DE}"/>
    <cellStyle name="Normal 33 4 13 2 2 2" xfId="5970" xr:uid="{CE97AA4D-FE21-4C30-A02D-4A8614DBD83E}"/>
    <cellStyle name="Normal 33 4 13 2 2 3" xfId="5971" xr:uid="{19997522-0A77-4D8A-9F51-A52632574B08}"/>
    <cellStyle name="Normal 33 4 13 2 3" xfId="5972" xr:uid="{B0238C06-3F98-4782-950C-BE0055D520B2}"/>
    <cellStyle name="Normal 33 4 13 2 4" xfId="5973" xr:uid="{ED0D68CA-AA56-4D30-9AC4-3CF03502BE9B}"/>
    <cellStyle name="Normal 33 4 13 3" xfId="5974" xr:uid="{205AB518-2791-4A88-A026-E0F7176998FE}"/>
    <cellStyle name="Normal 33 4 13 3 2" xfId="5975" xr:uid="{36484D65-C366-4046-B37D-C3B999579C35}"/>
    <cellStyle name="Normal 33 4 13 3 3" xfId="5976" xr:uid="{F1193E76-F488-4E9E-BF68-32686285CE0F}"/>
    <cellStyle name="Normal 33 4 13 4" xfId="5977" xr:uid="{1440BE6B-72D0-4DC7-8B70-5F412AEC6F5E}"/>
    <cellStyle name="Normal 33 4 13 5" xfId="5978" xr:uid="{47D42A0F-4817-442D-8778-D7D224DA91F7}"/>
    <cellStyle name="Normal 33 4 14" xfId="5979" xr:uid="{ABD383A3-B7F7-4BB8-9189-CC6834E5A1F8}"/>
    <cellStyle name="Normal 33 4 14 2" xfId="5980" xr:uid="{1DD4D411-4939-4517-BB7C-917E6BED0CF1}"/>
    <cellStyle name="Normal 33 4 14 2 2" xfId="5981" xr:uid="{EC9CD31F-0C5C-4791-A03A-B0109A109903}"/>
    <cellStyle name="Normal 33 4 14 2 2 2" xfId="5982" xr:uid="{8F70E847-4AC8-49E7-A3B6-9C3843CE1C9C}"/>
    <cellStyle name="Normal 33 4 14 2 2 3" xfId="5983" xr:uid="{2AB5236C-E6C0-4AE9-8D3A-433339D1F3CA}"/>
    <cellStyle name="Normal 33 4 14 2 3" xfId="5984" xr:uid="{0ACDC75A-DB32-48DB-B16B-A2D1B33DCAC7}"/>
    <cellStyle name="Normal 33 4 14 2 4" xfId="5985" xr:uid="{F3C2DB35-2FF4-49FF-BAEC-52E35A46A6BF}"/>
    <cellStyle name="Normal 33 4 14 3" xfId="5986" xr:uid="{F277D34B-7864-4679-B1C8-FC04175AB6D2}"/>
    <cellStyle name="Normal 33 4 14 3 2" xfId="5987" xr:uid="{B2BA89E6-736E-4530-8AD9-7D1BDEBB254E}"/>
    <cellStyle name="Normal 33 4 14 3 3" xfId="5988" xr:uid="{EA467B1F-95EB-4FDB-93BF-F46852605F20}"/>
    <cellStyle name="Normal 33 4 14 4" xfId="5989" xr:uid="{C73D3F41-3329-4A79-B8B0-1D72B1F01ECF}"/>
    <cellStyle name="Normal 33 4 14 5" xfId="5990" xr:uid="{078710DB-9807-425D-8549-5A94A338FE43}"/>
    <cellStyle name="Normal 33 4 15" xfId="5991" xr:uid="{903B1766-1683-4041-A61D-04CB5F4FEB02}"/>
    <cellStyle name="Normal 33 4 15 2" xfId="5992" xr:uid="{E374A8D5-867B-4570-8DC1-0A0B82EDBBCC}"/>
    <cellStyle name="Normal 33 4 15 2 2" xfId="5993" xr:uid="{6E799ECD-7966-4EE8-96FC-695384F6098E}"/>
    <cellStyle name="Normal 33 4 15 2 2 2" xfId="5994" xr:uid="{1B53B2B4-357F-4235-A3A3-3372418BA270}"/>
    <cellStyle name="Normal 33 4 15 2 2 3" xfId="5995" xr:uid="{038B1C50-A09D-486B-9807-4597E2CE490E}"/>
    <cellStyle name="Normal 33 4 15 2 3" xfId="5996" xr:uid="{B4302D13-CE53-4841-9C06-71D5C9CE2F93}"/>
    <cellStyle name="Normal 33 4 15 2 4" xfId="5997" xr:uid="{491F99DE-141A-471B-877B-CA446B2A5C8B}"/>
    <cellStyle name="Normal 33 4 15 3" xfId="5998" xr:uid="{9909F467-94E6-4CC3-86B8-B59C112F80FA}"/>
    <cellStyle name="Normal 33 4 15 3 2" xfId="5999" xr:uid="{510BF67C-F796-4D57-9CC6-71E89C3F4931}"/>
    <cellStyle name="Normal 33 4 15 3 3" xfId="6000" xr:uid="{CB3FE30F-2E3E-4C78-AA78-A5F3B0A306A3}"/>
    <cellStyle name="Normal 33 4 15 4" xfId="6001" xr:uid="{68F52587-7DCD-4A1B-BC74-1E0BD94AA2F0}"/>
    <cellStyle name="Normal 33 4 15 5" xfId="6002" xr:uid="{342143CF-1C95-4077-8188-951C2705B2D5}"/>
    <cellStyle name="Normal 33 4 16" xfId="6003" xr:uid="{574F6434-B411-4BBA-8ADE-765760DE3260}"/>
    <cellStyle name="Normal 33 4 16 2" xfId="6004" xr:uid="{216045ED-59DA-46A1-B969-B48FD2F72D60}"/>
    <cellStyle name="Normal 33 4 16 2 2" xfId="6005" xr:uid="{AFF86415-36EE-4754-8A89-D8A68392B877}"/>
    <cellStyle name="Normal 33 4 16 2 2 2" xfId="6006" xr:uid="{44FD8BB9-B6FC-4ECD-8F3A-5176A975E210}"/>
    <cellStyle name="Normal 33 4 16 2 2 3" xfId="6007" xr:uid="{68CC8388-67E3-4087-87D3-F0D984424819}"/>
    <cellStyle name="Normal 33 4 16 2 3" xfId="6008" xr:uid="{36E48303-8CB9-46B9-BC3B-9450C89048FD}"/>
    <cellStyle name="Normal 33 4 16 2 4" xfId="6009" xr:uid="{1E35D508-0E7E-4222-8725-53B82414EE3C}"/>
    <cellStyle name="Normal 33 4 16 3" xfId="6010" xr:uid="{16D111CE-F3BC-47AC-80B9-4BF01E83E0DE}"/>
    <cellStyle name="Normal 33 4 16 3 2" xfId="6011" xr:uid="{506F2F34-5C4D-404F-8D84-0C5A6CA6EF19}"/>
    <cellStyle name="Normal 33 4 16 3 3" xfId="6012" xr:uid="{1CAEEF35-8A9B-4006-AE39-274EC21F270E}"/>
    <cellStyle name="Normal 33 4 16 4" xfId="6013" xr:uid="{23DED8B9-81AF-4FAB-A38F-7CE0BA835C7F}"/>
    <cellStyle name="Normal 33 4 16 5" xfId="6014" xr:uid="{EFD9BF73-07C4-4951-BF01-A2D8BE091DA8}"/>
    <cellStyle name="Normal 33 4 17" xfId="6015" xr:uid="{BE88E037-A294-4A36-8B59-2A521434A5EC}"/>
    <cellStyle name="Normal 33 4 17 2" xfId="6016" xr:uid="{6E9A59E9-BFA2-4161-A81E-32783CB7E5F4}"/>
    <cellStyle name="Normal 33 4 17 2 2" xfId="6017" xr:uid="{787CCC1A-237B-44BF-B42B-61CCDC824207}"/>
    <cellStyle name="Normal 33 4 17 2 2 2" xfId="6018" xr:uid="{AEDA83FE-415F-4034-8A36-C7976AC0CE2B}"/>
    <cellStyle name="Normal 33 4 17 2 2 3" xfId="6019" xr:uid="{6106427B-390C-41C9-9C90-9D14E66E6839}"/>
    <cellStyle name="Normal 33 4 17 2 3" xfId="6020" xr:uid="{B7324343-95D3-466D-A020-C6F776022706}"/>
    <cellStyle name="Normal 33 4 17 2 4" xfId="6021" xr:uid="{9B22C1AF-3FBD-4ED4-B7EC-5F86735F4027}"/>
    <cellStyle name="Normal 33 4 17 3" xfId="6022" xr:uid="{552AC815-D8E0-4C1F-BA0C-861BE23F5A76}"/>
    <cellStyle name="Normal 33 4 17 3 2" xfId="6023" xr:uid="{D0A8CA0D-BB4C-4660-878C-DF9CB3DECE83}"/>
    <cellStyle name="Normal 33 4 17 3 3" xfId="6024" xr:uid="{D14E8B88-371D-40C2-9EFA-045B2A2C1E67}"/>
    <cellStyle name="Normal 33 4 17 4" xfId="6025" xr:uid="{92613BFB-F01B-4A4C-9A5F-4907A434C032}"/>
    <cellStyle name="Normal 33 4 17 5" xfId="6026" xr:uid="{CC11CD09-3E2A-4B44-A970-8359C4B6DED2}"/>
    <cellStyle name="Normal 33 4 18" xfId="6027" xr:uid="{12D4F5BA-00F5-4616-90E7-14BA4775585C}"/>
    <cellStyle name="Normal 33 4 18 2" xfId="6028" xr:uid="{76642B83-CB89-445C-94AD-69098E3D789E}"/>
    <cellStyle name="Normal 33 4 18 2 2" xfId="6029" xr:uid="{106A71C7-F8F7-433B-938C-121E16CCF86B}"/>
    <cellStyle name="Normal 33 4 18 2 2 2" xfId="6030" xr:uid="{DB630904-DDAC-4C22-8379-E5B358022A60}"/>
    <cellStyle name="Normal 33 4 18 2 2 3" xfId="6031" xr:uid="{E0B91173-BDAB-4A08-A6C4-40CC8E7A4E30}"/>
    <cellStyle name="Normal 33 4 18 2 3" xfId="6032" xr:uid="{9C368868-88F8-48D9-AEC1-C515595B55CC}"/>
    <cellStyle name="Normal 33 4 18 2 4" xfId="6033" xr:uid="{C38100D6-96DD-4353-A09C-FA3CB0EDD30E}"/>
    <cellStyle name="Normal 33 4 18 3" xfId="6034" xr:uid="{282D2B4C-2BDF-4169-BF3D-C3DA4BE17AFF}"/>
    <cellStyle name="Normal 33 4 18 3 2" xfId="6035" xr:uid="{36B73473-1C8F-4CBA-8ED2-193BF6CE29CF}"/>
    <cellStyle name="Normal 33 4 18 3 3" xfId="6036" xr:uid="{6849104F-5A0B-4030-9497-36C10AD15F74}"/>
    <cellStyle name="Normal 33 4 18 4" xfId="6037" xr:uid="{12B7DB98-1243-4B03-A3C0-A5C346AC0D83}"/>
    <cellStyle name="Normal 33 4 18 5" xfId="6038" xr:uid="{27DCC449-07E7-4796-B955-64CC88DF7DF6}"/>
    <cellStyle name="Normal 33 4 19" xfId="6039" xr:uid="{B1865DC9-A4C4-4BE1-A62D-9B80903E1908}"/>
    <cellStyle name="Normal 33 4 19 2" xfId="6040" xr:uid="{BDB9B113-CE2A-4CEE-9A17-8E7ACB6DAEA0}"/>
    <cellStyle name="Normal 33 4 19 2 2" xfId="6041" xr:uid="{E2DE96E3-8CD3-4010-BA64-ABE347261902}"/>
    <cellStyle name="Normal 33 4 19 2 2 2" xfId="6042" xr:uid="{5F626587-AD7A-42A3-87AD-6BF2D98221B6}"/>
    <cellStyle name="Normal 33 4 19 2 2 3" xfId="6043" xr:uid="{E7854E4F-F8BC-4B6C-86A2-48CE2FB7F208}"/>
    <cellStyle name="Normal 33 4 19 2 3" xfId="6044" xr:uid="{2DFE0519-AB6B-4F64-BF26-137518B1B02D}"/>
    <cellStyle name="Normal 33 4 19 2 4" xfId="6045" xr:uid="{D9B395B1-C092-480A-80AF-73B87C44DDCD}"/>
    <cellStyle name="Normal 33 4 19 3" xfId="6046" xr:uid="{E4C81EA9-EF6E-485A-A2D8-744C93764631}"/>
    <cellStyle name="Normal 33 4 19 3 2" xfId="6047" xr:uid="{0EF940DA-C67C-454A-AD1B-37EBF8DAA342}"/>
    <cellStyle name="Normal 33 4 19 3 3" xfId="6048" xr:uid="{15D576C2-6961-4A68-BEB9-0F270E04CE6D}"/>
    <cellStyle name="Normal 33 4 19 4" xfId="6049" xr:uid="{EF34983B-C0BD-42B5-97D7-F0E4D77DDFEC}"/>
    <cellStyle name="Normal 33 4 19 5" xfId="6050" xr:uid="{646709B9-C421-4DE6-B050-2427257F5862}"/>
    <cellStyle name="Normal 33 4 2" xfId="6051" xr:uid="{DAEB0871-8218-4DC7-A69B-9F5322E0F0DB}"/>
    <cellStyle name="Normal 33 4 2 2" xfId="6052" xr:uid="{813E0A6F-0E57-44E3-A1C1-E77B09E5A997}"/>
    <cellStyle name="Normal 33 4 2 2 2" xfId="6053" xr:uid="{B0046AB5-2135-439D-841F-2E824F8208F3}"/>
    <cellStyle name="Normal 33 4 2 2 2 2" xfId="6054" xr:uid="{72BDE89F-285B-4AEC-9A0E-DFDE594A5208}"/>
    <cellStyle name="Normal 33 4 2 2 2 3" xfId="6055" xr:uid="{FCD0F4C2-8349-40EA-AC0D-4C8E7F087A04}"/>
    <cellStyle name="Normal 33 4 2 2 3" xfId="6056" xr:uid="{73105CCB-FF7D-4A6F-A6FA-C516A4215B28}"/>
    <cellStyle name="Normal 33 4 2 2 4" xfId="6057" xr:uid="{443933F5-F309-44DD-BD76-BF961E29F6B9}"/>
    <cellStyle name="Normal 33 4 2 3" xfId="6058" xr:uid="{150823F0-9E4B-45E7-9774-3E2ECB3EC73A}"/>
    <cellStyle name="Normal 33 4 2 3 2" xfId="6059" xr:uid="{365EA54A-25F8-4223-85C3-D6F03BF75432}"/>
    <cellStyle name="Normal 33 4 2 3 3" xfId="6060" xr:uid="{E8807258-DDAF-4AF8-837C-0D193896ADBD}"/>
    <cellStyle name="Normal 33 4 2 4" xfId="6061" xr:uid="{F2E6AC5B-E175-4A75-B711-167B6081FD3C}"/>
    <cellStyle name="Normal 33 4 2 5" xfId="6062" xr:uid="{2C0AA328-E8AA-41A8-9D5A-53436D076928}"/>
    <cellStyle name="Normal 33 4 20" xfId="6063" xr:uid="{D2D028C8-5351-463A-96B4-102847D01CB8}"/>
    <cellStyle name="Normal 33 4 20 2" xfId="6064" xr:uid="{949F9BF8-2253-43ED-A5C9-0351D28FE7BC}"/>
    <cellStyle name="Normal 33 4 20 2 2" xfId="6065" xr:uid="{724F6329-C389-478F-8B1A-D8C3CBECD761}"/>
    <cellStyle name="Normal 33 4 20 2 3" xfId="6066" xr:uid="{3839B7BF-8912-49D2-A78C-9193F7B9457D}"/>
    <cellStyle name="Normal 33 4 20 3" xfId="6067" xr:uid="{D22D950A-2FEC-44CD-AC4F-CC933FE53115}"/>
    <cellStyle name="Normal 33 4 20 4" xfId="6068" xr:uid="{A0D5C090-D0FF-4EDA-9B8E-CC0A1E7972D2}"/>
    <cellStyle name="Normal 33 4 21" xfId="6069" xr:uid="{E0F9DFC5-3084-46BC-8254-AB0AF9EFCD1F}"/>
    <cellStyle name="Normal 33 4 21 2" xfId="6070" xr:uid="{E9B3F23D-B0CD-47A0-ADCE-9A37608D9F14}"/>
    <cellStyle name="Normal 33 4 21 3" xfId="6071" xr:uid="{39BE5A3B-F76F-42AD-BBBC-6271BF427E64}"/>
    <cellStyle name="Normal 33 4 22" xfId="6072" xr:uid="{737E5295-20F9-4E77-AB1C-1305F78FE721}"/>
    <cellStyle name="Normal 33 4 23" xfId="6073" xr:uid="{521EA110-0621-4393-B285-4AB748BCDDCD}"/>
    <cellStyle name="Normal 33 4 3" xfId="6074" xr:uid="{550856D6-2034-4F65-BD75-E8D8A97E12D7}"/>
    <cellStyle name="Normal 33 4 3 2" xfId="6075" xr:uid="{4E3A3FE5-6E1D-4622-A4B2-E355BCFEA225}"/>
    <cellStyle name="Normal 33 4 3 2 2" xfId="6076" xr:uid="{EE7AA036-4A15-4249-B900-4838EB33A9A4}"/>
    <cellStyle name="Normal 33 4 3 2 2 2" xfId="6077" xr:uid="{037839E8-B3AE-4B52-B889-4B9ED37C2AD3}"/>
    <cellStyle name="Normal 33 4 3 2 2 3" xfId="6078" xr:uid="{15A0B031-AAB9-4FFE-844E-A88443BF7BFC}"/>
    <cellStyle name="Normal 33 4 3 2 3" xfId="6079" xr:uid="{5195F4AB-0EE5-4AD6-80C3-CFF0D48FD13D}"/>
    <cellStyle name="Normal 33 4 3 2 4" xfId="6080" xr:uid="{00AF6C49-351E-4C90-869B-5373F2347739}"/>
    <cellStyle name="Normal 33 4 3 3" xfId="6081" xr:uid="{E6D8C43A-3A43-4563-AF8A-7E6846606DC8}"/>
    <cellStyle name="Normal 33 4 3 3 2" xfId="6082" xr:uid="{E373DA36-1A8D-402D-909A-D605EA3FC401}"/>
    <cellStyle name="Normal 33 4 3 3 3" xfId="6083" xr:uid="{7F025FDE-D7F1-45D9-9EF2-F4DD5E3DB2EB}"/>
    <cellStyle name="Normal 33 4 3 4" xfId="6084" xr:uid="{AC8B1839-43BA-4BFE-8ADD-0774287FA915}"/>
    <cellStyle name="Normal 33 4 3 5" xfId="6085" xr:uid="{94A2E6F3-DEA9-4BA4-81B9-867B945D1929}"/>
    <cellStyle name="Normal 33 4 4" xfId="6086" xr:uid="{8296E16E-52D9-4142-B143-D094F2D836CD}"/>
    <cellStyle name="Normal 33 4 4 2" xfId="6087" xr:uid="{AAF96806-C5D2-4270-B162-30441802386C}"/>
    <cellStyle name="Normal 33 4 4 2 2" xfId="6088" xr:uid="{9FBD8413-C94B-431A-B614-1ECDE4B70608}"/>
    <cellStyle name="Normal 33 4 4 2 2 2" xfId="6089" xr:uid="{E3B4D1E1-2871-448B-B73C-02F3F8CC5FF8}"/>
    <cellStyle name="Normal 33 4 4 2 2 3" xfId="6090" xr:uid="{142B7CF2-253C-4761-A9AC-F634A6439C8E}"/>
    <cellStyle name="Normal 33 4 4 2 3" xfId="6091" xr:uid="{64246FEB-4FBF-411E-88DD-399FFA513011}"/>
    <cellStyle name="Normal 33 4 4 2 4" xfId="6092" xr:uid="{71B5D170-82DC-454D-B49D-A65EC959FC36}"/>
    <cellStyle name="Normal 33 4 4 3" xfId="6093" xr:uid="{EEBDB2C1-0982-42D4-B539-3CF026699403}"/>
    <cellStyle name="Normal 33 4 4 3 2" xfId="6094" xr:uid="{078D1AEC-3061-46DB-944A-72C1E54E4491}"/>
    <cellStyle name="Normal 33 4 4 3 3" xfId="6095" xr:uid="{64231109-6F4E-4966-A7A7-28B16B702746}"/>
    <cellStyle name="Normal 33 4 4 4" xfId="6096" xr:uid="{3C303703-66E7-4C4F-9FFA-2F435C0752AF}"/>
    <cellStyle name="Normal 33 4 4 5" xfId="6097" xr:uid="{A3122775-B448-449D-A11F-DFBCD77BD2C5}"/>
    <cellStyle name="Normal 33 4 5" xfId="6098" xr:uid="{02631F09-DBBE-4BE7-B994-DCE696381C4A}"/>
    <cellStyle name="Normal 33 4 5 2" xfId="6099" xr:uid="{FD33CB31-8A8E-4632-9889-4B7269B95A6E}"/>
    <cellStyle name="Normal 33 4 5 2 2" xfId="6100" xr:uid="{10F03BE0-5643-4DA7-BBA6-AE90408B97F1}"/>
    <cellStyle name="Normal 33 4 5 2 2 2" xfId="6101" xr:uid="{C297FA11-4E03-4423-B061-FD6759D18503}"/>
    <cellStyle name="Normal 33 4 5 2 2 3" xfId="6102" xr:uid="{363B0BCF-3358-4DD7-87D8-AFC5C080C7EA}"/>
    <cellStyle name="Normal 33 4 5 2 3" xfId="6103" xr:uid="{6499A1CD-6F68-445B-A7A1-FF8F1CF3A3ED}"/>
    <cellStyle name="Normal 33 4 5 2 4" xfId="6104" xr:uid="{2A1F62DD-1413-4579-AEC4-CA5FEDF027C5}"/>
    <cellStyle name="Normal 33 4 5 3" xfId="6105" xr:uid="{634C1816-20FD-4448-A719-4B6E5E305AA7}"/>
    <cellStyle name="Normal 33 4 5 3 2" xfId="6106" xr:uid="{15F66732-575D-4B16-A1B6-B89C45D23724}"/>
    <cellStyle name="Normal 33 4 5 3 3" xfId="6107" xr:uid="{1A0409FD-8ABF-40E0-B5F3-5AA0EBC94C31}"/>
    <cellStyle name="Normal 33 4 5 4" xfId="6108" xr:uid="{A0AF8D84-D6E2-41E2-B08F-3C0D1188DF1C}"/>
    <cellStyle name="Normal 33 4 5 5" xfId="6109" xr:uid="{50763DB1-D17C-4E65-9849-100EE7E3CDE9}"/>
    <cellStyle name="Normal 33 4 6" xfId="6110" xr:uid="{CAB6DFC2-5569-4132-9B8A-D99F1C06FF5D}"/>
    <cellStyle name="Normal 33 4 6 2" xfId="6111" xr:uid="{7FD8FA92-3216-4350-A7F9-58A559C9ADFA}"/>
    <cellStyle name="Normal 33 4 6 2 2" xfId="6112" xr:uid="{945ACA02-95CE-47D6-9D36-2320F6FB2349}"/>
    <cellStyle name="Normal 33 4 6 2 2 2" xfId="6113" xr:uid="{8B931E31-C54B-45EA-93F5-5FE1A411883D}"/>
    <cellStyle name="Normal 33 4 6 2 2 3" xfId="6114" xr:uid="{B322F059-26EB-4F8F-9EB9-5AD8A18FC620}"/>
    <cellStyle name="Normal 33 4 6 2 3" xfId="6115" xr:uid="{DE165612-934F-49D3-9293-432B0472E88A}"/>
    <cellStyle name="Normal 33 4 6 2 4" xfId="6116" xr:uid="{5080D595-7B46-4D08-BF16-463E4A49C818}"/>
    <cellStyle name="Normal 33 4 6 3" xfId="6117" xr:uid="{0CE4432C-4CF4-4EDB-B1C7-54EE845E89DC}"/>
    <cellStyle name="Normal 33 4 6 3 2" xfId="6118" xr:uid="{8347DDFC-0530-49D1-B53D-70669CC5036B}"/>
    <cellStyle name="Normal 33 4 6 3 3" xfId="6119" xr:uid="{8CFEDF07-E49A-418D-BBD6-30F531045C02}"/>
    <cellStyle name="Normal 33 4 6 4" xfId="6120" xr:uid="{AF7CCD79-DD72-4274-BE49-BB47B9772CB8}"/>
    <cellStyle name="Normal 33 4 6 5" xfId="6121" xr:uid="{04AAC535-20ED-4DD8-9A57-88ABAE39FA6D}"/>
    <cellStyle name="Normal 33 4 7" xfId="6122" xr:uid="{B9FC4009-B45F-404E-9264-6AD31254E1EA}"/>
    <cellStyle name="Normal 33 4 7 2" xfId="6123" xr:uid="{1DA3A39B-1CAC-4076-8666-764457A45687}"/>
    <cellStyle name="Normal 33 4 7 2 2" xfId="6124" xr:uid="{BFB52884-BC1A-430A-9986-355BE292BE46}"/>
    <cellStyle name="Normal 33 4 7 2 2 2" xfId="6125" xr:uid="{64D2EEAC-8B8B-44CA-AB26-4F14FF9B6D35}"/>
    <cellStyle name="Normal 33 4 7 2 2 3" xfId="6126" xr:uid="{3D956FDA-09E3-4079-BAB2-BFC02D4A6D5B}"/>
    <cellStyle name="Normal 33 4 7 2 3" xfId="6127" xr:uid="{EA00FCEE-6606-42EB-9B61-BBA4E81B55FC}"/>
    <cellStyle name="Normal 33 4 7 2 4" xfId="6128" xr:uid="{9C49CBBB-A8AE-4BDE-B86F-AA881E5E5B55}"/>
    <cellStyle name="Normal 33 4 7 3" xfId="6129" xr:uid="{0333C96D-5314-4B27-B01B-BB346C12973C}"/>
    <cellStyle name="Normal 33 4 7 3 2" xfId="6130" xr:uid="{6ED652AD-AE61-4805-87AE-F3C63DFC1636}"/>
    <cellStyle name="Normal 33 4 7 3 3" xfId="6131" xr:uid="{C5FEED9F-ED44-4726-8453-F05B5C4BD2F0}"/>
    <cellStyle name="Normal 33 4 7 4" xfId="6132" xr:uid="{8FC0FEE9-E2EC-493D-A660-C51F8E704415}"/>
    <cellStyle name="Normal 33 4 7 5" xfId="6133" xr:uid="{A61D87CB-46B9-49FE-A0E1-A69A6FA9BD2D}"/>
    <cellStyle name="Normal 33 4 8" xfId="6134" xr:uid="{5D8948E7-0DA9-40ED-8BB5-9CAC075BF7A3}"/>
    <cellStyle name="Normal 33 4 8 2" xfId="6135" xr:uid="{66DF7999-0531-48E7-9297-B87865284A27}"/>
    <cellStyle name="Normal 33 4 8 2 2" xfId="6136" xr:uid="{488BBD11-27F0-4404-92ED-1083C93D7435}"/>
    <cellStyle name="Normal 33 4 8 2 2 2" xfId="6137" xr:uid="{92AC4682-0754-4A35-9A55-4099BD39A692}"/>
    <cellStyle name="Normal 33 4 8 2 2 3" xfId="6138" xr:uid="{AFA0DCB5-B0D8-4F67-8811-8797FB2F12C8}"/>
    <cellStyle name="Normal 33 4 8 2 3" xfId="6139" xr:uid="{23AC521A-F0A3-4F81-8083-012FF54BB700}"/>
    <cellStyle name="Normal 33 4 8 2 4" xfId="6140" xr:uid="{FFDA8C74-DA75-4904-B333-897A41CF9963}"/>
    <cellStyle name="Normal 33 4 8 3" xfId="6141" xr:uid="{260A3813-1D42-4294-BB96-977D6DE6B545}"/>
    <cellStyle name="Normal 33 4 8 3 2" xfId="6142" xr:uid="{4AA1BB0E-9CD1-45A4-8DE2-43183DBD66D9}"/>
    <cellStyle name="Normal 33 4 8 3 3" xfId="6143" xr:uid="{EA826CEB-2837-4D4A-B86F-F44FB676CC3A}"/>
    <cellStyle name="Normal 33 4 8 4" xfId="6144" xr:uid="{5804952D-19D6-4016-8E77-BF167E0EF889}"/>
    <cellStyle name="Normal 33 4 8 5" xfId="6145" xr:uid="{07E7CA71-AA07-4C63-AF06-00A551EEF248}"/>
    <cellStyle name="Normal 33 4 9" xfId="6146" xr:uid="{C93A7503-D723-4E4D-8C02-86BC7680FC81}"/>
    <cellStyle name="Normal 33 4 9 2" xfId="6147" xr:uid="{4B4CB640-9400-4233-9388-543C6F2B321B}"/>
    <cellStyle name="Normal 33 4 9 2 2" xfId="6148" xr:uid="{E886FEF9-3660-494F-8B96-FB0CB2B1DE48}"/>
    <cellStyle name="Normal 33 4 9 2 2 2" xfId="6149" xr:uid="{F54E6767-74F0-4A66-974E-55104581E5C2}"/>
    <cellStyle name="Normal 33 4 9 2 2 3" xfId="6150" xr:uid="{681A8470-DD9E-42C1-A41B-FF5E56081CA8}"/>
    <cellStyle name="Normal 33 4 9 2 3" xfId="6151" xr:uid="{18EF5D92-6641-461A-946D-4DE5F9BC855F}"/>
    <cellStyle name="Normal 33 4 9 2 4" xfId="6152" xr:uid="{A3DB245B-153A-42F1-8350-D67FD6938515}"/>
    <cellStyle name="Normal 33 4 9 3" xfId="6153" xr:uid="{509F0171-3431-47E9-A41D-E6FA0FA0F551}"/>
    <cellStyle name="Normal 33 4 9 3 2" xfId="6154" xr:uid="{4D213E72-525B-41DB-BE78-B062644B92DC}"/>
    <cellStyle name="Normal 33 4 9 3 3" xfId="6155" xr:uid="{59084600-B451-454E-AA30-FF37317C8082}"/>
    <cellStyle name="Normal 33 4 9 4" xfId="6156" xr:uid="{C809EC39-C504-42E5-9E7D-7D776D4341AB}"/>
    <cellStyle name="Normal 33 4 9 5" xfId="6157" xr:uid="{7B6C9C6F-203E-4A59-A833-BE8706ED3E85}"/>
    <cellStyle name="Normal 33 5" xfId="6158" xr:uid="{EE9EF5C0-210D-49B1-A8C6-5DDD1F86684B}"/>
    <cellStyle name="Normal 33 5 10" xfId="6159" xr:uid="{735EB020-3E16-42BE-BCA0-89A9787E9B47}"/>
    <cellStyle name="Normal 33 5 10 2" xfId="6160" xr:uid="{196AD9B4-BEDF-42F9-9963-3C610297EF60}"/>
    <cellStyle name="Normal 33 5 10 2 2" xfId="6161" xr:uid="{CA713E3D-719F-4860-B68D-D0A72171E01E}"/>
    <cellStyle name="Normal 33 5 10 2 2 2" xfId="6162" xr:uid="{D024DC88-7ABB-4175-B42A-28CE4492F514}"/>
    <cellStyle name="Normal 33 5 10 2 2 3" xfId="6163" xr:uid="{8E19F2B0-03BD-4F2F-AF9A-002DED0F7104}"/>
    <cellStyle name="Normal 33 5 10 2 3" xfId="6164" xr:uid="{A9B1C9AA-E6A9-4DF2-BC76-689906DC3BA8}"/>
    <cellStyle name="Normal 33 5 10 2 4" xfId="6165" xr:uid="{91204737-02E7-4F59-8348-590C08C0E323}"/>
    <cellStyle name="Normal 33 5 10 3" xfId="6166" xr:uid="{DE808EEB-01F9-4BD2-B1FB-A5D5232D605A}"/>
    <cellStyle name="Normal 33 5 10 3 2" xfId="6167" xr:uid="{9CEDF8C5-D3AE-4718-B10C-F413A54DC247}"/>
    <cellStyle name="Normal 33 5 10 3 3" xfId="6168" xr:uid="{53B63680-F4D3-4B65-9C9F-388F56CA3D91}"/>
    <cellStyle name="Normal 33 5 10 4" xfId="6169" xr:uid="{3A4CA652-D318-4A89-A5C4-DFBDC6B5F897}"/>
    <cellStyle name="Normal 33 5 10 5" xfId="6170" xr:uid="{B793F2CA-CD01-486A-98EC-7A83388B93C2}"/>
    <cellStyle name="Normal 33 5 11" xfId="6171" xr:uid="{31E47A41-FBB4-4344-80D2-7F2B3EC35E65}"/>
    <cellStyle name="Normal 33 5 11 2" xfId="6172" xr:uid="{8FF3CD68-6C1C-45FA-B0F8-207AAC381961}"/>
    <cellStyle name="Normal 33 5 11 2 2" xfId="6173" xr:uid="{3FC8D42E-0658-471C-9CE9-3429DA26DC2D}"/>
    <cellStyle name="Normal 33 5 11 2 2 2" xfId="6174" xr:uid="{CE69164B-69EA-4258-8494-561F3B293A71}"/>
    <cellStyle name="Normal 33 5 11 2 2 3" xfId="6175" xr:uid="{4024B78C-9FDF-4545-BB7D-7679A45DC2C7}"/>
    <cellStyle name="Normal 33 5 11 2 3" xfId="6176" xr:uid="{47E6E7DB-A070-40CA-9F15-31E77933FA91}"/>
    <cellStyle name="Normal 33 5 11 2 4" xfId="6177" xr:uid="{80CC8598-1180-4CDA-B5F7-24E95AEE0E49}"/>
    <cellStyle name="Normal 33 5 11 3" xfId="6178" xr:uid="{014C3C7C-A555-469A-B006-48E862819617}"/>
    <cellStyle name="Normal 33 5 11 3 2" xfId="6179" xr:uid="{411B46F0-5CCA-430E-ADE3-483F1DA84C77}"/>
    <cellStyle name="Normal 33 5 11 3 3" xfId="6180" xr:uid="{A6C821A4-8A53-45E1-9EF2-B519D0F48637}"/>
    <cellStyle name="Normal 33 5 11 4" xfId="6181" xr:uid="{2DF8E109-10C3-4DFA-A592-3533EFE0ADDE}"/>
    <cellStyle name="Normal 33 5 11 5" xfId="6182" xr:uid="{993F72F7-4BBC-4CDB-A177-031BAAB6EEEC}"/>
    <cellStyle name="Normal 33 5 12" xfId="6183" xr:uid="{165E9982-5A2D-4359-AA45-BA869080566D}"/>
    <cellStyle name="Normal 33 5 12 2" xfId="6184" xr:uid="{CC84B2B9-3245-48B0-B9F6-42AA89C97FDA}"/>
    <cellStyle name="Normal 33 5 12 2 2" xfId="6185" xr:uid="{AAA22B69-D99B-4C77-B41B-FBD11B655F8A}"/>
    <cellStyle name="Normal 33 5 12 2 2 2" xfId="6186" xr:uid="{45468353-85FA-443E-A121-1BCC453D979C}"/>
    <cellStyle name="Normal 33 5 12 2 2 3" xfId="6187" xr:uid="{3D09D8B1-215E-4B68-9DD5-730AD875647F}"/>
    <cellStyle name="Normal 33 5 12 2 3" xfId="6188" xr:uid="{646B4B84-B086-466C-97C1-5DB2683ADF6F}"/>
    <cellStyle name="Normal 33 5 12 2 4" xfId="6189" xr:uid="{9BD8CF35-B19E-43D1-8235-33824E9A0A8B}"/>
    <cellStyle name="Normal 33 5 12 3" xfId="6190" xr:uid="{82AB131F-13D6-4263-A7BA-1C2E52A32F8E}"/>
    <cellStyle name="Normal 33 5 12 3 2" xfId="6191" xr:uid="{E6C7C13E-70B4-4AED-886A-28BD775F3DD3}"/>
    <cellStyle name="Normal 33 5 12 3 3" xfId="6192" xr:uid="{A0BA7062-36AE-4172-9044-2E34791B515E}"/>
    <cellStyle name="Normal 33 5 12 4" xfId="6193" xr:uid="{D5ABD8C7-8E76-42A6-8E1A-22C54CDA05CD}"/>
    <cellStyle name="Normal 33 5 12 5" xfId="6194" xr:uid="{8ADC8CA0-D293-4992-A1F9-4FBC3EBBD6D7}"/>
    <cellStyle name="Normal 33 5 13" xfId="6195" xr:uid="{2946060A-1CE0-4E7E-BA90-CA113D5003B6}"/>
    <cellStyle name="Normal 33 5 13 2" xfId="6196" xr:uid="{0DC1B852-EB21-41F2-B0B2-D4953D84B14E}"/>
    <cellStyle name="Normal 33 5 13 2 2" xfId="6197" xr:uid="{7D77CC2A-C704-4F10-B046-49C8C31D6C4B}"/>
    <cellStyle name="Normal 33 5 13 2 2 2" xfId="6198" xr:uid="{B503656F-6270-4316-9BBC-CCBB33FBA0A9}"/>
    <cellStyle name="Normal 33 5 13 2 2 3" xfId="6199" xr:uid="{ECC38949-8E01-4D2F-8669-2F3761E8E518}"/>
    <cellStyle name="Normal 33 5 13 2 3" xfId="6200" xr:uid="{06ADE7F6-3FC3-4243-B94B-0818F1ACD584}"/>
    <cellStyle name="Normal 33 5 13 2 4" xfId="6201" xr:uid="{937E03DF-43F3-4DEB-9312-15B916941328}"/>
    <cellStyle name="Normal 33 5 13 3" xfId="6202" xr:uid="{9221DE2B-A774-402D-AA2E-6B68C9498CD5}"/>
    <cellStyle name="Normal 33 5 13 3 2" xfId="6203" xr:uid="{394AA45D-9C60-4D1B-B369-D85092673B8A}"/>
    <cellStyle name="Normal 33 5 13 3 3" xfId="6204" xr:uid="{9472F160-4C6D-46B4-B330-EE2903A81B86}"/>
    <cellStyle name="Normal 33 5 13 4" xfId="6205" xr:uid="{E06CD100-6D3E-4497-BECB-50D3DFBBD471}"/>
    <cellStyle name="Normal 33 5 13 5" xfId="6206" xr:uid="{EF4E34F6-D27F-4653-B411-3F24CDCA3C64}"/>
    <cellStyle name="Normal 33 5 14" xfId="6207" xr:uid="{9C6503F3-BC54-475F-B2BF-09F11384163F}"/>
    <cellStyle name="Normal 33 5 14 2" xfId="6208" xr:uid="{96265DD3-534E-448A-BB83-B09FB9DABC43}"/>
    <cellStyle name="Normal 33 5 14 2 2" xfId="6209" xr:uid="{871049AF-B2E7-4E92-B92E-7A7BD5F90114}"/>
    <cellStyle name="Normal 33 5 14 2 2 2" xfId="6210" xr:uid="{3141384F-90F3-49E3-B776-B5120B970437}"/>
    <cellStyle name="Normal 33 5 14 2 2 3" xfId="6211" xr:uid="{01C63641-E111-4F32-BFB3-DCA0C0C88A16}"/>
    <cellStyle name="Normal 33 5 14 2 3" xfId="6212" xr:uid="{5F3F23B9-D899-45F5-BB01-9E51F65D765C}"/>
    <cellStyle name="Normal 33 5 14 2 4" xfId="6213" xr:uid="{24257D2D-FA77-4D14-AA68-8DAC0F488F94}"/>
    <cellStyle name="Normal 33 5 14 3" xfId="6214" xr:uid="{D9170367-46D0-498F-9B4E-1D436714AD10}"/>
    <cellStyle name="Normal 33 5 14 3 2" xfId="6215" xr:uid="{F690400C-43BE-4C31-BAEC-660E4DB1CF7E}"/>
    <cellStyle name="Normal 33 5 14 3 3" xfId="6216" xr:uid="{2326DA2A-6ECA-4D07-B810-AA2F51CD4F5E}"/>
    <cellStyle name="Normal 33 5 14 4" xfId="6217" xr:uid="{CB9D10AB-6276-4944-A5DB-4299608330E7}"/>
    <cellStyle name="Normal 33 5 14 5" xfId="6218" xr:uid="{2293752C-7C61-4799-A1DC-F1495ED46B74}"/>
    <cellStyle name="Normal 33 5 15" xfId="6219" xr:uid="{76073B4C-D9AD-4D6B-8907-9357D9DB2DAE}"/>
    <cellStyle name="Normal 33 5 15 2" xfId="6220" xr:uid="{87B4E959-1491-4763-B68A-24844D7D0245}"/>
    <cellStyle name="Normal 33 5 15 2 2" xfId="6221" xr:uid="{9206702A-4080-4560-8A00-0D18E2721E6D}"/>
    <cellStyle name="Normal 33 5 15 2 2 2" xfId="6222" xr:uid="{E42B4153-3DDB-455A-9BC1-405052B2AE33}"/>
    <cellStyle name="Normal 33 5 15 2 2 3" xfId="6223" xr:uid="{DA42A3C6-9BBA-4E41-A7C1-7433796736EA}"/>
    <cellStyle name="Normal 33 5 15 2 3" xfId="6224" xr:uid="{7D7A61B6-7ED6-452B-89EF-B3CDEE8844B3}"/>
    <cellStyle name="Normal 33 5 15 2 4" xfId="6225" xr:uid="{1D9785AC-9591-4D63-80AB-8FE1ECF26F70}"/>
    <cellStyle name="Normal 33 5 15 3" xfId="6226" xr:uid="{55D844C9-6E18-46BF-8B1B-6AA4E149F922}"/>
    <cellStyle name="Normal 33 5 15 3 2" xfId="6227" xr:uid="{FDF6A8DD-9FB2-4390-9F78-E551B442C259}"/>
    <cellStyle name="Normal 33 5 15 3 3" xfId="6228" xr:uid="{A02C6644-18C5-415B-BD6A-EB287A0BE198}"/>
    <cellStyle name="Normal 33 5 15 4" xfId="6229" xr:uid="{91D5AD6C-3EFE-45C2-B99B-059E8C004AB0}"/>
    <cellStyle name="Normal 33 5 15 5" xfId="6230" xr:uid="{693BEC4F-0A1B-427D-9DFD-3484F67E8176}"/>
    <cellStyle name="Normal 33 5 16" xfId="6231" xr:uid="{BBB7778B-F246-41EE-BB3E-F3643292F867}"/>
    <cellStyle name="Normal 33 5 16 2" xfId="6232" xr:uid="{E017B4CD-1B55-4E76-8ED6-A4CEC94810A6}"/>
    <cellStyle name="Normal 33 5 16 2 2" xfId="6233" xr:uid="{27C9C947-7939-4AF7-9C99-FE7DBEC345D0}"/>
    <cellStyle name="Normal 33 5 16 2 2 2" xfId="6234" xr:uid="{43154BED-AF49-4F83-9143-4753F21EAD9F}"/>
    <cellStyle name="Normal 33 5 16 2 2 3" xfId="6235" xr:uid="{22F6EFBF-1BC3-4FA2-B092-AD51144D7ED8}"/>
    <cellStyle name="Normal 33 5 16 2 3" xfId="6236" xr:uid="{18B38519-8AD0-4898-8A5F-056DE8AD6FE5}"/>
    <cellStyle name="Normal 33 5 16 2 4" xfId="6237" xr:uid="{F85D55F6-87A9-4E74-8683-8C762001CDAB}"/>
    <cellStyle name="Normal 33 5 16 3" xfId="6238" xr:uid="{6845B826-90F8-47A0-A29F-247F015DB069}"/>
    <cellStyle name="Normal 33 5 16 3 2" xfId="6239" xr:uid="{1F50E97D-771E-499A-879B-6830BE987AED}"/>
    <cellStyle name="Normal 33 5 16 3 3" xfId="6240" xr:uid="{DB2ECA2C-D12C-42A5-838F-C18F2A5A9498}"/>
    <cellStyle name="Normal 33 5 16 4" xfId="6241" xr:uid="{3159EA66-DFF4-4EE6-A4FF-78E6131A074F}"/>
    <cellStyle name="Normal 33 5 16 5" xfId="6242" xr:uid="{E0D2CA2B-545F-4A55-89B0-9B82B07E470C}"/>
    <cellStyle name="Normal 33 5 17" xfId="6243" xr:uid="{9556E7E0-83C1-4FAA-94A6-F68327B116F4}"/>
    <cellStyle name="Normal 33 5 17 2" xfId="6244" xr:uid="{59A197FD-4199-4B1E-A701-32F0E96336F1}"/>
    <cellStyle name="Normal 33 5 17 2 2" xfId="6245" xr:uid="{AA9A4595-B89F-46CA-9860-814F52C630E4}"/>
    <cellStyle name="Normal 33 5 17 2 2 2" xfId="6246" xr:uid="{A71867E8-50D8-4632-B862-4D035E764305}"/>
    <cellStyle name="Normal 33 5 17 2 2 3" xfId="6247" xr:uid="{1604048E-DEAD-43B5-9291-59DE79D12E21}"/>
    <cellStyle name="Normal 33 5 17 2 3" xfId="6248" xr:uid="{2F63CB16-F8D7-4C0A-BEA2-DD61D66EDFD4}"/>
    <cellStyle name="Normal 33 5 17 2 4" xfId="6249" xr:uid="{3E9B4C7C-81CA-470B-BBE0-8D2078CED422}"/>
    <cellStyle name="Normal 33 5 17 3" xfId="6250" xr:uid="{42E74149-D62E-447B-ACA8-A5BCCEB0DC4F}"/>
    <cellStyle name="Normal 33 5 17 3 2" xfId="6251" xr:uid="{1A1FE502-9F77-4B02-B1B6-0C18ADF16415}"/>
    <cellStyle name="Normal 33 5 17 3 3" xfId="6252" xr:uid="{5C78A4AC-D795-4A46-B7D2-928B4B4EA65E}"/>
    <cellStyle name="Normal 33 5 17 4" xfId="6253" xr:uid="{6671C199-5A01-4D4D-BB5D-B0AA45D33A8C}"/>
    <cellStyle name="Normal 33 5 17 5" xfId="6254" xr:uid="{2E4D8D22-0671-4A6B-AA23-A19F9C0D9AF6}"/>
    <cellStyle name="Normal 33 5 18" xfId="6255" xr:uid="{385C5719-70B1-4070-911A-1147B2B0E9B4}"/>
    <cellStyle name="Normal 33 5 18 2" xfId="6256" xr:uid="{307B45DB-A693-4AA9-89FE-5DB19C181204}"/>
    <cellStyle name="Normal 33 5 18 2 2" xfId="6257" xr:uid="{328F5ED6-70C4-44E6-9433-16EC7BEFFCCA}"/>
    <cellStyle name="Normal 33 5 18 2 2 2" xfId="6258" xr:uid="{521111A0-4599-4AB3-908D-7CEC5BCC6BA0}"/>
    <cellStyle name="Normal 33 5 18 2 2 3" xfId="6259" xr:uid="{A0B2F3EC-AA24-48F9-9D98-A9BE40593211}"/>
    <cellStyle name="Normal 33 5 18 2 3" xfId="6260" xr:uid="{E6FDF338-4093-4309-8B9F-298D409A561B}"/>
    <cellStyle name="Normal 33 5 18 2 4" xfId="6261" xr:uid="{F8962A77-4DE0-4716-86D3-66A761F7D5B8}"/>
    <cellStyle name="Normal 33 5 18 3" xfId="6262" xr:uid="{8B1B2AB2-9B1E-4583-978A-8E8B4789037B}"/>
    <cellStyle name="Normal 33 5 18 3 2" xfId="6263" xr:uid="{EE6F8850-65A2-40D7-9FE3-AEC853F7E517}"/>
    <cellStyle name="Normal 33 5 18 3 3" xfId="6264" xr:uid="{90F700B8-B16E-4D43-9D11-834BB0E11DB5}"/>
    <cellStyle name="Normal 33 5 18 4" xfId="6265" xr:uid="{FCDD4900-EF78-4FEC-8721-3370E4FBAE43}"/>
    <cellStyle name="Normal 33 5 18 5" xfId="6266" xr:uid="{4E0C099C-D754-4685-AB25-8AFDC12AE857}"/>
    <cellStyle name="Normal 33 5 19" xfId="6267" xr:uid="{262F9A5D-8D01-438C-AE01-0EF7A709AD97}"/>
    <cellStyle name="Normal 33 5 19 2" xfId="6268" xr:uid="{921B5BEA-FCB4-4629-AC41-8DC77FDB3F4E}"/>
    <cellStyle name="Normal 33 5 19 2 2" xfId="6269" xr:uid="{6E2F84A2-ED8E-4BAA-A3F6-33B8F512A3FF}"/>
    <cellStyle name="Normal 33 5 19 2 2 2" xfId="6270" xr:uid="{15E2A4BF-AA82-4A07-B11C-806A14E59231}"/>
    <cellStyle name="Normal 33 5 19 2 2 3" xfId="6271" xr:uid="{987A7EB2-2575-49DD-8369-4FCA185F92A6}"/>
    <cellStyle name="Normal 33 5 19 2 3" xfId="6272" xr:uid="{42620EBB-D7CD-46CD-BEF9-EEBE3FC2B95D}"/>
    <cellStyle name="Normal 33 5 19 2 4" xfId="6273" xr:uid="{D0590BF3-E1CA-40DF-988D-ACB9ED5379FF}"/>
    <cellStyle name="Normal 33 5 19 3" xfId="6274" xr:uid="{52305B54-592E-4263-8B3E-36A3066B538D}"/>
    <cellStyle name="Normal 33 5 19 3 2" xfId="6275" xr:uid="{D290D45F-B5DD-416F-A0AF-B550E898EABC}"/>
    <cellStyle name="Normal 33 5 19 3 3" xfId="6276" xr:uid="{D218F9E4-22B4-4365-A285-D2071B42FAF4}"/>
    <cellStyle name="Normal 33 5 19 4" xfId="6277" xr:uid="{56A0BC7C-AF2D-487E-BD79-7EA36CAFC918}"/>
    <cellStyle name="Normal 33 5 19 5" xfId="6278" xr:uid="{0550A950-57C6-4E80-83AE-00EB73C77ACD}"/>
    <cellStyle name="Normal 33 5 2" xfId="6279" xr:uid="{1342F373-3A25-41F5-B046-74FB0A502F31}"/>
    <cellStyle name="Normal 33 5 2 2" xfId="6280" xr:uid="{3F8D7E52-D416-440A-AFE8-ECCDA568B785}"/>
    <cellStyle name="Normal 33 5 2 2 2" xfId="6281" xr:uid="{DFE06A2E-BB59-45EA-8447-1C0FD5D52A39}"/>
    <cellStyle name="Normal 33 5 2 2 2 2" xfId="6282" xr:uid="{9378943E-5014-42BD-B7B1-F9D6C1CD64B2}"/>
    <cellStyle name="Normal 33 5 2 2 2 3" xfId="6283" xr:uid="{520499B7-99B6-4D34-9148-7B492AF087E3}"/>
    <cellStyle name="Normal 33 5 2 2 3" xfId="6284" xr:uid="{8946C663-1F4A-420F-B2F0-A957F7EEB867}"/>
    <cellStyle name="Normal 33 5 2 2 4" xfId="6285" xr:uid="{003F3669-BFFC-4A45-975E-4C494BA2268E}"/>
    <cellStyle name="Normal 33 5 2 3" xfId="6286" xr:uid="{8FCBA14C-1DB5-46CF-8740-9FEA3520023C}"/>
    <cellStyle name="Normal 33 5 2 3 2" xfId="6287" xr:uid="{FD934A96-F1C3-4635-9E43-5D0C3CB5048C}"/>
    <cellStyle name="Normal 33 5 2 3 3" xfId="6288" xr:uid="{75114B78-072C-4495-B658-DA14852198AF}"/>
    <cellStyle name="Normal 33 5 2 4" xfId="6289" xr:uid="{D8A37091-E3E9-4E49-A859-9F0F98B0DD85}"/>
    <cellStyle name="Normal 33 5 2 5" xfId="6290" xr:uid="{822ABFAE-272B-4992-BC2D-D033224AB02A}"/>
    <cellStyle name="Normal 33 5 20" xfId="6291" xr:uid="{77230683-2252-4123-B228-0E687DF6F363}"/>
    <cellStyle name="Normal 33 5 20 2" xfId="6292" xr:uid="{01855579-5B43-4B02-8FFB-D0161429960E}"/>
    <cellStyle name="Normal 33 5 20 2 2" xfId="6293" xr:uid="{2796545F-8675-4436-A353-9BBCDED789C2}"/>
    <cellStyle name="Normal 33 5 20 2 3" xfId="6294" xr:uid="{31BDC015-73F7-49DE-9257-539ACB607DC1}"/>
    <cellStyle name="Normal 33 5 20 3" xfId="6295" xr:uid="{981F8EEF-87AA-4737-BBF3-5EC5FB845181}"/>
    <cellStyle name="Normal 33 5 20 4" xfId="6296" xr:uid="{75B99FCC-F8DC-415F-B3B2-573E9876B213}"/>
    <cellStyle name="Normal 33 5 21" xfId="6297" xr:uid="{05F2EAD7-BF9D-4B2E-8638-5B6D52EF06AC}"/>
    <cellStyle name="Normal 33 5 21 2" xfId="6298" xr:uid="{3A2BF947-E665-4DE0-A3D3-75FEB84CE3C7}"/>
    <cellStyle name="Normal 33 5 21 3" xfId="6299" xr:uid="{2C6B2B1F-ACEE-4D89-B379-4F6137BCC468}"/>
    <cellStyle name="Normal 33 5 22" xfId="6300" xr:uid="{C018272E-3996-4624-AADA-99A84E0F33FB}"/>
    <cellStyle name="Normal 33 5 23" xfId="6301" xr:uid="{B92E6D17-F08E-4063-9693-838ED8FA4DC2}"/>
    <cellStyle name="Normal 33 5 3" xfId="6302" xr:uid="{86CC373A-18D5-4589-8E45-0CAD04DEAECC}"/>
    <cellStyle name="Normal 33 5 3 2" xfId="6303" xr:uid="{4F4856F1-6503-4E81-9CFE-54E68AD28EB0}"/>
    <cellStyle name="Normal 33 5 3 2 2" xfId="6304" xr:uid="{9701E166-9DDC-497C-81E1-8D4A7BF8C35D}"/>
    <cellStyle name="Normal 33 5 3 2 2 2" xfId="6305" xr:uid="{998F964B-16B8-46AC-BA9D-163AD50EB24F}"/>
    <cellStyle name="Normal 33 5 3 2 2 3" xfId="6306" xr:uid="{27439DB3-D8BE-4F89-B18F-F2D078696AC8}"/>
    <cellStyle name="Normal 33 5 3 2 3" xfId="6307" xr:uid="{878A4946-4F49-4441-80CA-9739A914926D}"/>
    <cellStyle name="Normal 33 5 3 2 4" xfId="6308" xr:uid="{6F23D42C-C32A-4515-9F98-67F5D94A6ED8}"/>
    <cellStyle name="Normal 33 5 3 3" xfId="6309" xr:uid="{655E0873-DB9A-4CD4-854C-0780C9A343CF}"/>
    <cellStyle name="Normal 33 5 3 3 2" xfId="6310" xr:uid="{F0698625-08CE-40B3-AA9C-69D55C7FC315}"/>
    <cellStyle name="Normal 33 5 3 3 3" xfId="6311" xr:uid="{866EBECA-1BCB-4FA6-A3A9-ADF77A4C3C58}"/>
    <cellStyle name="Normal 33 5 3 4" xfId="6312" xr:uid="{76ECAF62-3B3B-455E-8D1D-011A35918ACE}"/>
    <cellStyle name="Normal 33 5 3 5" xfId="6313" xr:uid="{ED9AAC72-D297-4D2D-9D8C-3B5A5C902762}"/>
    <cellStyle name="Normal 33 5 4" xfId="6314" xr:uid="{F8FEADDA-D0D0-4423-AEBC-717DF6CB5656}"/>
    <cellStyle name="Normal 33 5 4 2" xfId="6315" xr:uid="{129474EC-F35F-4057-B72D-A6C6C5E7FA1C}"/>
    <cellStyle name="Normal 33 5 4 2 2" xfId="6316" xr:uid="{FA6F9DE2-747D-4F77-B916-DFC2216EB995}"/>
    <cellStyle name="Normal 33 5 4 2 2 2" xfId="6317" xr:uid="{0295CEBB-8DAD-4BDB-9A97-648215097E59}"/>
    <cellStyle name="Normal 33 5 4 2 2 3" xfId="6318" xr:uid="{23DE4242-0528-478F-91CF-EA6DD3D8817D}"/>
    <cellStyle name="Normal 33 5 4 2 3" xfId="6319" xr:uid="{F9B7B1AA-DBA3-4DEC-A7D4-556744FFFDB8}"/>
    <cellStyle name="Normal 33 5 4 2 4" xfId="6320" xr:uid="{71D34EDE-4265-44EA-BD8B-2752489DBE1C}"/>
    <cellStyle name="Normal 33 5 4 3" xfId="6321" xr:uid="{98C31C72-F4DC-4132-861D-CB58E6FC0C8B}"/>
    <cellStyle name="Normal 33 5 4 3 2" xfId="6322" xr:uid="{9B1A9DCA-451C-4605-A9E6-D0627F5E7476}"/>
    <cellStyle name="Normal 33 5 4 3 3" xfId="6323" xr:uid="{C7E66921-37FC-4476-BEB3-B11CD1CD59A6}"/>
    <cellStyle name="Normal 33 5 4 4" xfId="6324" xr:uid="{D773EE77-3C08-4CBB-93C2-357C64ADE4A1}"/>
    <cellStyle name="Normal 33 5 4 5" xfId="6325" xr:uid="{0E012170-4B6B-4232-8184-8AD0634215F1}"/>
    <cellStyle name="Normal 33 5 5" xfId="6326" xr:uid="{1DA2A638-2562-4028-AD7D-5A83B4ED5503}"/>
    <cellStyle name="Normal 33 5 5 2" xfId="6327" xr:uid="{1989F74A-6FEF-44FD-A55C-AA960744C0DB}"/>
    <cellStyle name="Normal 33 5 5 2 2" xfId="6328" xr:uid="{D2B9F5F5-42F5-46B4-92B1-63C6F5ACE0BA}"/>
    <cellStyle name="Normal 33 5 5 2 2 2" xfId="6329" xr:uid="{448CEA9A-BD8F-4894-A39D-6A1D3324ECA8}"/>
    <cellStyle name="Normal 33 5 5 2 2 3" xfId="6330" xr:uid="{E117443B-A6FC-471F-BE87-4BB4D032424E}"/>
    <cellStyle name="Normal 33 5 5 2 3" xfId="6331" xr:uid="{259CA235-E0F0-4EAF-960E-47AC4840A1E6}"/>
    <cellStyle name="Normal 33 5 5 2 4" xfId="6332" xr:uid="{E98825E0-7081-4867-8116-9A5736FFA2DC}"/>
    <cellStyle name="Normal 33 5 5 3" xfId="6333" xr:uid="{A1421533-D253-46C4-B7F8-87EC7153D46A}"/>
    <cellStyle name="Normal 33 5 5 3 2" xfId="6334" xr:uid="{CA5B5B4E-8CF2-4E61-84D2-451D6A9311C0}"/>
    <cellStyle name="Normal 33 5 5 3 3" xfId="6335" xr:uid="{A26A2031-BB2D-4914-8BF3-363FDB289D69}"/>
    <cellStyle name="Normal 33 5 5 4" xfId="6336" xr:uid="{9D95F3E6-3F62-4B68-B08C-4CD9831BF6C2}"/>
    <cellStyle name="Normal 33 5 5 5" xfId="6337" xr:uid="{6D21F89D-2C1B-4E0A-913B-361A9ACA0044}"/>
    <cellStyle name="Normal 33 5 6" xfId="6338" xr:uid="{8F3E282F-41B2-4848-AFBB-19852605A08D}"/>
    <cellStyle name="Normal 33 5 6 2" xfId="6339" xr:uid="{BD894FA1-B981-4267-8DD1-5F8AB190B16D}"/>
    <cellStyle name="Normal 33 5 6 2 2" xfId="6340" xr:uid="{972B6F93-993F-4206-B78A-4770A1A9B8B9}"/>
    <cellStyle name="Normal 33 5 6 2 2 2" xfId="6341" xr:uid="{CF20233B-C790-4519-8576-EAC35EC59B92}"/>
    <cellStyle name="Normal 33 5 6 2 2 3" xfId="6342" xr:uid="{2ACDE032-A367-4F9C-BF94-9CD82BA4D931}"/>
    <cellStyle name="Normal 33 5 6 2 3" xfId="6343" xr:uid="{8254E26B-A1E5-41F4-B9EB-E77B934E1C51}"/>
    <cellStyle name="Normal 33 5 6 2 4" xfId="6344" xr:uid="{4F79C3CA-C868-4A5B-89CB-AD4E57F05DB4}"/>
    <cellStyle name="Normal 33 5 6 3" xfId="6345" xr:uid="{77B4E53C-47BD-4DC3-8296-D76AA877ED02}"/>
    <cellStyle name="Normal 33 5 6 3 2" xfId="6346" xr:uid="{CBF7D24C-EEE6-44E6-8710-F6180C2101B8}"/>
    <cellStyle name="Normal 33 5 6 3 3" xfId="6347" xr:uid="{F47B3F52-8FE5-477E-9E96-6AF8547AC54B}"/>
    <cellStyle name="Normal 33 5 6 4" xfId="6348" xr:uid="{D3BD1B45-A813-4F32-AFEE-3E1635757DB7}"/>
    <cellStyle name="Normal 33 5 6 5" xfId="6349" xr:uid="{6C35BBC1-1DA7-4624-A979-A4B1F7F497ED}"/>
    <cellStyle name="Normal 33 5 7" xfId="6350" xr:uid="{39D96EE7-FBA6-4F97-84A4-6F93F8D0A6A1}"/>
    <cellStyle name="Normal 33 5 7 2" xfId="6351" xr:uid="{EB705BEF-A08F-4612-8F3A-A85835B4E884}"/>
    <cellStyle name="Normal 33 5 7 2 2" xfId="6352" xr:uid="{E2A6281D-B2CF-42D6-A5AF-E35339C9AD39}"/>
    <cellStyle name="Normal 33 5 7 2 2 2" xfId="6353" xr:uid="{4DE1BB91-AC13-406F-B189-080D88F3819B}"/>
    <cellStyle name="Normal 33 5 7 2 2 3" xfId="6354" xr:uid="{72DA0DCE-1C4D-4FD0-A5BF-429B5AE88EA4}"/>
    <cellStyle name="Normal 33 5 7 2 3" xfId="6355" xr:uid="{534553F9-E5A9-43E1-975F-1FE97081996A}"/>
    <cellStyle name="Normal 33 5 7 2 4" xfId="6356" xr:uid="{F6AB73F2-4BA3-476F-9BE8-B2914A2272B1}"/>
    <cellStyle name="Normal 33 5 7 3" xfId="6357" xr:uid="{A9250BB1-DA1C-4D60-AA07-807E87EA9AFC}"/>
    <cellStyle name="Normal 33 5 7 3 2" xfId="6358" xr:uid="{25F78222-B307-452A-811F-EC10C1FAF642}"/>
    <cellStyle name="Normal 33 5 7 3 3" xfId="6359" xr:uid="{0724956B-12B0-4F65-8088-83BDD3899CF1}"/>
    <cellStyle name="Normal 33 5 7 4" xfId="6360" xr:uid="{62BE3A35-2682-40CF-BE04-989F98D6FF61}"/>
    <cellStyle name="Normal 33 5 7 5" xfId="6361" xr:uid="{49F0463B-B9CA-4182-BDD1-518CFA5C7CE4}"/>
    <cellStyle name="Normal 33 5 8" xfId="6362" xr:uid="{BBE6D5D7-6C0E-4C24-9064-37FECB5C6C15}"/>
    <cellStyle name="Normal 33 5 8 2" xfId="6363" xr:uid="{F85452BA-4B96-4029-8A94-99197AE7DD29}"/>
    <cellStyle name="Normal 33 5 8 2 2" xfId="6364" xr:uid="{6D868806-2BB9-4D3F-B955-34A03C1FC34C}"/>
    <cellStyle name="Normal 33 5 8 2 2 2" xfId="6365" xr:uid="{92ECE8D3-B2FA-4E5F-A335-1506E74DB4C4}"/>
    <cellStyle name="Normal 33 5 8 2 2 3" xfId="6366" xr:uid="{C3F73DAF-A6AF-43E3-ADB6-72DA44F75A8E}"/>
    <cellStyle name="Normal 33 5 8 2 3" xfId="6367" xr:uid="{4AD287B3-7727-4047-9009-12DC14E4BBE2}"/>
    <cellStyle name="Normal 33 5 8 2 4" xfId="6368" xr:uid="{2BFF41CA-1A42-4BFE-A064-E2A6D7CFC18C}"/>
    <cellStyle name="Normal 33 5 8 3" xfId="6369" xr:uid="{8B1290F5-29D0-44FA-870B-89EBCE35B335}"/>
    <cellStyle name="Normal 33 5 8 3 2" xfId="6370" xr:uid="{F7E5C2BF-396C-457F-A04F-51B568B99D10}"/>
    <cellStyle name="Normal 33 5 8 3 3" xfId="6371" xr:uid="{1D2A3729-BAD9-4191-A7CB-690C90FECF84}"/>
    <cellStyle name="Normal 33 5 8 4" xfId="6372" xr:uid="{1A8C664F-87B7-45EC-990D-0DC32F3CE94F}"/>
    <cellStyle name="Normal 33 5 8 5" xfId="6373" xr:uid="{72E45580-D643-4236-AFCE-D179147E4FE5}"/>
    <cellStyle name="Normal 33 5 9" xfId="6374" xr:uid="{98269927-15F2-4422-B5FE-6244CC059699}"/>
    <cellStyle name="Normal 33 5 9 2" xfId="6375" xr:uid="{3CA8584B-C580-4C89-B9BA-09C3435C9748}"/>
    <cellStyle name="Normal 33 5 9 2 2" xfId="6376" xr:uid="{84921531-393F-4EA2-9620-6356E4459416}"/>
    <cellStyle name="Normal 33 5 9 2 2 2" xfId="6377" xr:uid="{0C24AEB6-2105-4B3D-9857-C6DD0120FC78}"/>
    <cellStyle name="Normal 33 5 9 2 2 3" xfId="6378" xr:uid="{DCF6CC56-5DCE-46E0-9263-A038E9520050}"/>
    <cellStyle name="Normal 33 5 9 2 3" xfId="6379" xr:uid="{87551ECD-C60B-42C3-AD7B-8D1DE0BD5D4A}"/>
    <cellStyle name="Normal 33 5 9 2 4" xfId="6380" xr:uid="{C0CF025A-AF72-4362-AB78-83813A048168}"/>
    <cellStyle name="Normal 33 5 9 3" xfId="6381" xr:uid="{79EFAEFB-8693-4E2B-AC83-E41600E39B40}"/>
    <cellStyle name="Normal 33 5 9 3 2" xfId="6382" xr:uid="{48CC3690-F962-4337-B032-D63683562CF9}"/>
    <cellStyle name="Normal 33 5 9 3 3" xfId="6383" xr:uid="{E158A677-732E-4850-A3B6-9005255A64AB}"/>
    <cellStyle name="Normal 33 5 9 4" xfId="6384" xr:uid="{D364F310-02B5-4D41-8687-72F550DF75E8}"/>
    <cellStyle name="Normal 33 5 9 5" xfId="6385" xr:uid="{D316248C-402C-43B2-AE55-727862088D64}"/>
    <cellStyle name="Normal 33 6" xfId="6386" xr:uid="{99F2A984-32F9-40B9-8ED5-BD497992DC25}"/>
    <cellStyle name="Normal 33 6 2" xfId="6387" xr:uid="{FF4B245F-71F1-4B53-BB46-3B932D39DECB}"/>
    <cellStyle name="Normal 33 6 2 2" xfId="6388" xr:uid="{03B27552-E951-48B1-BDAF-84C39480D3D6}"/>
    <cellStyle name="Normal 33 6 2 2 2" xfId="6389" xr:uid="{B0693C74-7423-4658-AAB2-0E9018A84527}"/>
    <cellStyle name="Normal 33 6 2 2 3" xfId="6390" xr:uid="{6A7B3458-97C5-4496-8B4C-BC253D16B2BB}"/>
    <cellStyle name="Normal 33 6 2 3" xfId="6391" xr:uid="{882719A8-896D-44BE-8534-C71B0CD76588}"/>
    <cellStyle name="Normal 33 6 2 4" xfId="6392" xr:uid="{23CEFBF9-3F98-4C0F-92C7-9D761A89E7D1}"/>
    <cellStyle name="Normal 33 6 3" xfId="6393" xr:uid="{5C9CD8C9-FBBF-4B69-86BE-953CBEDD64DC}"/>
    <cellStyle name="Normal 33 6 3 2" xfId="6394" xr:uid="{A6558A3B-CDA6-4934-A4C1-FFBA77CF3E9E}"/>
    <cellStyle name="Normal 33 6 3 3" xfId="6395" xr:uid="{FD1DAC4E-EF2A-42DA-BADC-1EA391666F37}"/>
    <cellStyle name="Normal 33 6 4" xfId="6396" xr:uid="{3D49A6F2-0C1A-4E8D-8CB1-85FF1D465B81}"/>
    <cellStyle name="Normal 33 6 5" xfId="6397" xr:uid="{D388AEE4-B0DF-4163-BB1E-7F8CCD2E30D2}"/>
    <cellStyle name="Normal 33 7" xfId="6398" xr:uid="{D48EC7D5-48F0-4747-AD40-CC78D0C3C4D8}"/>
    <cellStyle name="Normal 33 7 2" xfId="6399" xr:uid="{3C999CC4-4735-47F5-808B-9DAABEC353B6}"/>
    <cellStyle name="Normal 33 7 2 2" xfId="6400" xr:uid="{EA4CCEEA-BC78-4F82-B4FB-914296FB9052}"/>
    <cellStyle name="Normal 33 7 2 2 2" xfId="6401" xr:uid="{D0B1A6CE-8C98-4CCB-A33A-57323AE8D795}"/>
    <cellStyle name="Normal 33 7 2 2 3" xfId="6402" xr:uid="{A883BB48-C3D1-4A55-9E25-C3EC6985CBED}"/>
    <cellStyle name="Normal 33 7 2 3" xfId="6403" xr:uid="{FB386AEC-692D-4E60-A21C-BF1C260AB0DC}"/>
    <cellStyle name="Normal 33 7 2 4" xfId="6404" xr:uid="{8BEF3599-5916-46E5-BDAF-D56FC0C00122}"/>
    <cellStyle name="Normal 33 7 3" xfId="6405" xr:uid="{0DD8EBD6-635E-427B-8AE0-880A773D6586}"/>
    <cellStyle name="Normal 33 7 3 2" xfId="6406" xr:uid="{428357B6-EB2D-4C01-8ED9-275EEF7C1D42}"/>
    <cellStyle name="Normal 33 7 3 3" xfId="6407" xr:uid="{F55B1265-7AF9-4B30-B206-7B47B0AD63ED}"/>
    <cellStyle name="Normal 33 7 4" xfId="6408" xr:uid="{3F2BBBAF-7B80-4926-BCCC-0F5B7513D037}"/>
    <cellStyle name="Normal 33 7 5" xfId="6409" xr:uid="{5B256680-57F1-46E2-B4F5-DAB41BBC03BD}"/>
    <cellStyle name="Normal 33 8" xfId="6410" xr:uid="{2AE47D8F-CD02-4BC7-ABD5-A842053D4ADB}"/>
    <cellStyle name="Normal 33 8 2" xfId="6411" xr:uid="{6153436E-CAB8-4686-8627-B35AAA962475}"/>
    <cellStyle name="Normal 33 8 2 2" xfId="6412" xr:uid="{8D0E908C-C55C-4745-B750-0ADAACDB11A3}"/>
    <cellStyle name="Normal 33 8 2 2 2" xfId="6413" xr:uid="{30B440E3-CDA0-4467-8299-C1B094500C57}"/>
    <cellStyle name="Normal 33 8 2 2 3" xfId="6414" xr:uid="{AA5732E0-1438-449B-8F0B-5BDC8B596FC3}"/>
    <cellStyle name="Normal 33 8 2 3" xfId="6415" xr:uid="{6867EB46-7E39-47CC-BEE7-2ECC05D8B7DA}"/>
    <cellStyle name="Normal 33 8 2 4" xfId="6416" xr:uid="{25C16E7B-9339-4615-98DF-ECFBD47FB6A1}"/>
    <cellStyle name="Normal 33 8 3" xfId="6417" xr:uid="{AAD4DB7E-3D3E-44A2-AB63-1B80262D488B}"/>
    <cellStyle name="Normal 33 8 3 2" xfId="6418" xr:uid="{3A5DA2CF-A9FA-430C-9C6C-7F6CCB024055}"/>
    <cellStyle name="Normal 33 8 3 3" xfId="6419" xr:uid="{4CCFCEF0-2BBC-4433-A79A-F79E43746948}"/>
    <cellStyle name="Normal 33 8 4" xfId="6420" xr:uid="{94DADA90-ACEC-4A93-8414-47403AAD2CE2}"/>
    <cellStyle name="Normal 33 8 5" xfId="6421" xr:uid="{C8E5A14E-8861-4DA2-B2EE-25897FCE6FED}"/>
    <cellStyle name="Normal 33 9" xfId="6422" xr:uid="{80D27575-B1AE-41CB-A679-74F4E34DB641}"/>
    <cellStyle name="Normal 33 9 2" xfId="6423" xr:uid="{E0B9716A-5252-46A5-9501-62785726D614}"/>
    <cellStyle name="Normal 33 9 2 2" xfId="6424" xr:uid="{C1FA5F18-1645-4E24-AE3D-D1EE74CC0867}"/>
    <cellStyle name="Normal 33 9 2 2 2" xfId="6425" xr:uid="{078CB312-C50B-4881-BBD4-509E646757E1}"/>
    <cellStyle name="Normal 33 9 2 2 3" xfId="6426" xr:uid="{791F168D-19B9-4A05-8C87-A933D3D98AE8}"/>
    <cellStyle name="Normal 33 9 2 3" xfId="6427" xr:uid="{657B9D38-DC3A-466B-9C95-5C40805BE26C}"/>
    <cellStyle name="Normal 33 9 2 4" xfId="6428" xr:uid="{AFD0B739-F643-44D4-A185-0E6F67E6FAF9}"/>
    <cellStyle name="Normal 33 9 3" xfId="6429" xr:uid="{0A329C98-25A3-45EB-B72D-50EA24A4DABA}"/>
    <cellStyle name="Normal 33 9 3 2" xfId="6430" xr:uid="{6272C25E-9CE4-4640-A782-CD55A867EF85}"/>
    <cellStyle name="Normal 33 9 3 3" xfId="6431" xr:uid="{9127B2B2-4F81-4A0E-85D0-DFBBA3AAF221}"/>
    <cellStyle name="Normal 33 9 4" xfId="6432" xr:uid="{6238E286-D77E-46B1-B162-C72F2749D7BA}"/>
    <cellStyle name="Normal 33 9 5" xfId="6433" xr:uid="{8E4841AB-268B-45B0-8AD9-A241A7E7EAAF}"/>
    <cellStyle name="Normal 34" xfId="14531" xr:uid="{E22308ED-D1E6-47F7-8DA3-F72135C41758}"/>
    <cellStyle name="Normal 34 2" xfId="22203" xr:uid="{848AE5BF-35F8-4704-83BB-66DAFACEEE33}"/>
    <cellStyle name="Normal 34 2 2" xfId="32552" xr:uid="{DEAC758A-E5E6-4313-A65A-C24B3C1B02B1}"/>
    <cellStyle name="Normal 34 3" xfId="27383" xr:uid="{9C76EAE4-08B2-45CB-BB3E-7198C0A9EF15}"/>
    <cellStyle name="Normal 35" xfId="6434" xr:uid="{A1B763F5-22AA-4171-8388-B2158FEF526B}"/>
    <cellStyle name="Normal 35 10" xfId="6435" xr:uid="{DE0E31AE-1F51-4616-8119-ED4EC98EA9DA}"/>
    <cellStyle name="Normal 35 10 2" xfId="6436" xr:uid="{DEEF8D28-1D36-4720-A593-F0988078B726}"/>
    <cellStyle name="Normal 35 10 2 2" xfId="6437" xr:uid="{B624916C-F579-4277-8B52-AD73AFE0514A}"/>
    <cellStyle name="Normal 35 10 2 2 2" xfId="6438" xr:uid="{CBDA3404-0315-4475-8267-E72680A90636}"/>
    <cellStyle name="Normal 35 10 2 2 3" xfId="6439" xr:uid="{77D25D1C-A39E-4D4E-8DA0-993C73F7C7D5}"/>
    <cellStyle name="Normal 35 10 2 3" xfId="6440" xr:uid="{CF21A953-27BF-4FCD-923E-61A293D38940}"/>
    <cellStyle name="Normal 35 10 2 4" xfId="6441" xr:uid="{6C48E571-EAF6-4A92-A6A1-7F45F97B6B9A}"/>
    <cellStyle name="Normal 35 10 3" xfId="6442" xr:uid="{9961D2CF-E405-4C5C-8298-74CC16947310}"/>
    <cellStyle name="Normal 35 10 3 2" xfId="6443" xr:uid="{485FFD1C-B8D7-452A-80AE-B79F070941E0}"/>
    <cellStyle name="Normal 35 10 3 3" xfId="6444" xr:uid="{B587A937-3D70-4E78-97C8-DFCA85DD3021}"/>
    <cellStyle name="Normal 35 10 4" xfId="6445" xr:uid="{B09F6778-FDA8-437F-BD8D-DCDC045B1C8D}"/>
    <cellStyle name="Normal 35 10 5" xfId="6446" xr:uid="{6261761B-B7AD-4AAF-B6EF-4143CB7AEC23}"/>
    <cellStyle name="Normal 35 11" xfId="6447" xr:uid="{C799DAB4-57BB-4BFD-89C1-C1EAED774309}"/>
    <cellStyle name="Normal 35 11 2" xfId="6448" xr:uid="{EF067FB7-7D21-455C-BB6E-045BC64DBA32}"/>
    <cellStyle name="Normal 35 11 2 2" xfId="6449" xr:uid="{25CA7442-1C21-4B1D-94B6-BE1CB89EF76D}"/>
    <cellStyle name="Normal 35 11 2 2 2" xfId="6450" xr:uid="{C50DA2CC-00D4-4105-97A5-3BEDADC27D32}"/>
    <cellStyle name="Normal 35 11 2 2 3" xfId="6451" xr:uid="{A0998B86-A4CC-4B9F-837A-E2FB226425CB}"/>
    <cellStyle name="Normal 35 11 2 3" xfId="6452" xr:uid="{DCFE8FC9-A701-4F18-B357-43CCBE486C8F}"/>
    <cellStyle name="Normal 35 11 2 4" xfId="6453" xr:uid="{DDE8B347-2131-4B92-981A-EE45B500A9AF}"/>
    <cellStyle name="Normal 35 11 3" xfId="6454" xr:uid="{77F3189C-6988-442D-BEBD-63BF029434EF}"/>
    <cellStyle name="Normal 35 11 3 2" xfId="6455" xr:uid="{CDC08C78-0ADB-41CC-870C-618C4300E1E9}"/>
    <cellStyle name="Normal 35 11 3 3" xfId="6456" xr:uid="{C915F76F-360C-4E89-8B1C-8F2699506BB2}"/>
    <cellStyle name="Normal 35 11 4" xfId="6457" xr:uid="{C4653912-AAE1-41A4-B347-ABDC7F326C6F}"/>
    <cellStyle name="Normal 35 11 5" xfId="6458" xr:uid="{AE6AE20F-FB3C-45BE-A991-9EB920C40045}"/>
    <cellStyle name="Normal 35 12" xfId="6459" xr:uid="{DC69A6B7-CD8E-424A-A082-95A4D79F8F0E}"/>
    <cellStyle name="Normal 35 12 2" xfId="6460" xr:uid="{71566AD9-7669-46F9-B7D0-E450E39CA7E5}"/>
    <cellStyle name="Normal 35 12 2 2" xfId="6461" xr:uid="{ECF19F31-5BB9-4003-862A-83B678F82CE1}"/>
    <cellStyle name="Normal 35 12 2 2 2" xfId="6462" xr:uid="{B7B13BBB-ED31-4412-9A34-ADC6F9AE254E}"/>
    <cellStyle name="Normal 35 12 2 2 3" xfId="6463" xr:uid="{94A3BAAF-4D47-491D-A5FC-60E810F69487}"/>
    <cellStyle name="Normal 35 12 2 3" xfId="6464" xr:uid="{27F11F08-C397-4CD1-AD2A-BA026B35650B}"/>
    <cellStyle name="Normal 35 12 2 4" xfId="6465" xr:uid="{7A063765-D95E-4F05-B7C2-596C88112B6C}"/>
    <cellStyle name="Normal 35 12 3" xfId="6466" xr:uid="{28798F4B-CFE2-4952-A588-D405CBB3EFC1}"/>
    <cellStyle name="Normal 35 12 3 2" xfId="6467" xr:uid="{370C8C95-2ADE-418E-9F14-6E8FB217963B}"/>
    <cellStyle name="Normal 35 12 3 3" xfId="6468" xr:uid="{A6A12DA3-62E9-4D2D-9947-DC78520943AE}"/>
    <cellStyle name="Normal 35 12 4" xfId="6469" xr:uid="{528C8735-D7C8-454F-A949-32980764B187}"/>
    <cellStyle name="Normal 35 12 5" xfId="6470" xr:uid="{C9482B6F-A3FF-4EB5-A646-FF18172A9663}"/>
    <cellStyle name="Normal 35 13" xfId="6471" xr:uid="{78D939DA-413D-4A7B-B8BC-ECDB467F48D7}"/>
    <cellStyle name="Normal 35 13 2" xfId="6472" xr:uid="{D54C7253-BC6F-47D1-AC2E-D12C8D95255D}"/>
    <cellStyle name="Normal 35 13 2 2" xfId="6473" xr:uid="{50757239-0A63-4977-9622-476529FBC96E}"/>
    <cellStyle name="Normal 35 13 2 2 2" xfId="6474" xr:uid="{2CB7656D-A62C-4F40-BB5E-BEF8F99500C6}"/>
    <cellStyle name="Normal 35 13 2 2 3" xfId="6475" xr:uid="{82B2332B-D7D9-46E2-BA3D-8326E3C6ABA7}"/>
    <cellStyle name="Normal 35 13 2 3" xfId="6476" xr:uid="{5D26A223-AA16-4884-845E-2F1D4E25B5BF}"/>
    <cellStyle name="Normal 35 13 2 4" xfId="6477" xr:uid="{71462920-C357-483B-BBE2-1C08CD9692F0}"/>
    <cellStyle name="Normal 35 13 3" xfId="6478" xr:uid="{E6BD9419-04CA-4A6A-BEB7-550623CDAD13}"/>
    <cellStyle name="Normal 35 13 3 2" xfId="6479" xr:uid="{FC4ABF79-3503-4AFB-B215-23B052CD6494}"/>
    <cellStyle name="Normal 35 13 3 3" xfId="6480" xr:uid="{A762870B-EC53-43A2-9655-F2EA05F90238}"/>
    <cellStyle name="Normal 35 13 4" xfId="6481" xr:uid="{BC4D79FE-4913-4A76-B0D3-25BB59094C0B}"/>
    <cellStyle name="Normal 35 13 5" xfId="6482" xr:uid="{EEA05F6E-C13C-4158-A3B5-E4D0C0AA83E2}"/>
    <cellStyle name="Normal 35 14" xfId="6483" xr:uid="{9FD2527B-3820-4DBA-B523-5F54666BD161}"/>
    <cellStyle name="Normal 35 14 2" xfId="6484" xr:uid="{A277D10C-568B-4D34-91DA-1FEFCA821532}"/>
    <cellStyle name="Normal 35 14 2 2" xfId="6485" xr:uid="{53E3E4FF-627E-4EC2-86FB-36CAA86BDF6F}"/>
    <cellStyle name="Normal 35 14 2 2 2" xfId="6486" xr:uid="{8EBD1F77-2692-41C5-99D5-E721697AB65C}"/>
    <cellStyle name="Normal 35 14 2 2 3" xfId="6487" xr:uid="{E659065F-FEEA-4426-A19E-7C7B6EA9894D}"/>
    <cellStyle name="Normal 35 14 2 3" xfId="6488" xr:uid="{FEE8BD9D-383D-4E20-A50F-2A960F6EEBE9}"/>
    <cellStyle name="Normal 35 14 2 4" xfId="6489" xr:uid="{F3184B6C-4D26-4B08-8B27-EC7C1FDD4148}"/>
    <cellStyle name="Normal 35 14 3" xfId="6490" xr:uid="{6FB4A87E-B1B9-4766-BD52-FDBA30610FCF}"/>
    <cellStyle name="Normal 35 14 3 2" xfId="6491" xr:uid="{E54ECF66-4156-442B-AF44-7FDB9FA0994D}"/>
    <cellStyle name="Normal 35 14 3 3" xfId="6492" xr:uid="{6EAA6207-D218-4E33-AB2F-166E7FA7924E}"/>
    <cellStyle name="Normal 35 14 4" xfId="6493" xr:uid="{FB7347F8-3170-490B-A510-5E084614FC49}"/>
    <cellStyle name="Normal 35 14 5" xfId="6494" xr:uid="{E970818E-E472-4E17-B8D8-D7D7F69FF6AC}"/>
    <cellStyle name="Normal 35 15" xfId="6495" xr:uid="{85B19D2C-FBD7-4526-9818-5EF7188AB201}"/>
    <cellStyle name="Normal 35 15 2" xfId="6496" xr:uid="{DDFD57EC-8828-4803-8384-C674265D2042}"/>
    <cellStyle name="Normal 35 15 2 2" xfId="6497" xr:uid="{B18F6A14-40B0-40C3-956D-40EA9ADB781B}"/>
    <cellStyle name="Normal 35 15 2 2 2" xfId="6498" xr:uid="{916DF70E-2BFA-456F-B1B4-FA6EE3980BBC}"/>
    <cellStyle name="Normal 35 15 2 2 3" xfId="6499" xr:uid="{2C254B5A-1E0B-4DB2-9E0F-F48A28A8F4A8}"/>
    <cellStyle name="Normal 35 15 2 3" xfId="6500" xr:uid="{034B43AC-3ECE-4F26-9253-1AE973643618}"/>
    <cellStyle name="Normal 35 15 2 4" xfId="6501" xr:uid="{352EEABA-CA00-420F-9E39-C5589F60915E}"/>
    <cellStyle name="Normal 35 15 3" xfId="6502" xr:uid="{1AA9A29A-A830-4961-9ED9-ED158970E119}"/>
    <cellStyle name="Normal 35 15 3 2" xfId="6503" xr:uid="{FF888A6A-B73C-4B54-8FB6-1A78C06D310C}"/>
    <cellStyle name="Normal 35 15 3 3" xfId="6504" xr:uid="{B4973CBB-DF5F-44DC-A71E-F215B9616BB5}"/>
    <cellStyle name="Normal 35 15 4" xfId="6505" xr:uid="{A41A2E38-5E46-4379-A4B7-586992DF99A3}"/>
    <cellStyle name="Normal 35 15 5" xfId="6506" xr:uid="{45D6151A-2124-4C33-B3CD-B062337C4A91}"/>
    <cellStyle name="Normal 35 16" xfId="6507" xr:uid="{E467D401-8D7E-4813-B88B-DB67259FD2D2}"/>
    <cellStyle name="Normal 35 16 2" xfId="6508" xr:uid="{0C3317A4-3D83-4E80-8585-02E1526912DD}"/>
    <cellStyle name="Normal 35 16 2 2" xfId="6509" xr:uid="{4083F7E2-7841-40B5-B288-4F2174FCA90C}"/>
    <cellStyle name="Normal 35 16 2 2 2" xfId="6510" xr:uid="{65DB8859-F55B-4D8C-A498-8DE6BDC1AA34}"/>
    <cellStyle name="Normal 35 16 2 2 3" xfId="6511" xr:uid="{29DB456C-7E14-42FA-A711-E9BD9C5766ED}"/>
    <cellStyle name="Normal 35 16 2 3" xfId="6512" xr:uid="{37D109B6-7036-46E8-8B96-5932B69C9E33}"/>
    <cellStyle name="Normal 35 16 2 4" xfId="6513" xr:uid="{693FD52D-4A15-4FD9-BA25-F3B86B5CA363}"/>
    <cellStyle name="Normal 35 16 3" xfId="6514" xr:uid="{CE51B867-0254-4795-8036-2E5B369CB229}"/>
    <cellStyle name="Normal 35 16 3 2" xfId="6515" xr:uid="{D5D0ED42-FB04-4E35-8431-B616C22A93BF}"/>
    <cellStyle name="Normal 35 16 3 3" xfId="6516" xr:uid="{42BDD1A3-258D-40F5-84CE-5C21ED55ED39}"/>
    <cellStyle name="Normal 35 16 4" xfId="6517" xr:uid="{F3C9F8BE-B453-484C-86BF-577B4754D116}"/>
    <cellStyle name="Normal 35 16 5" xfId="6518" xr:uid="{D69776CE-A796-4297-9DF3-0B87D64A6467}"/>
    <cellStyle name="Normal 35 17" xfId="6519" xr:uid="{ABD0C8B9-FF26-4A3F-9247-5F3B671015D8}"/>
    <cellStyle name="Normal 35 17 2" xfId="6520" xr:uid="{D6AF13CB-A2FE-489B-850E-9046A8E320E4}"/>
    <cellStyle name="Normal 35 17 2 2" xfId="6521" xr:uid="{B2A8B585-6789-48F6-A11A-B1C8EAEA6C0F}"/>
    <cellStyle name="Normal 35 17 2 2 2" xfId="6522" xr:uid="{71653065-7238-4BF1-8C24-F6648987E42C}"/>
    <cellStyle name="Normal 35 17 2 2 3" xfId="6523" xr:uid="{2E4FB2E0-EBFB-4900-9973-30475926A905}"/>
    <cellStyle name="Normal 35 17 2 3" xfId="6524" xr:uid="{56259A93-7D29-466D-A227-9155E80D8ED4}"/>
    <cellStyle name="Normal 35 17 2 4" xfId="6525" xr:uid="{B5DA15BA-90D0-4102-9D1B-CC76A229AA43}"/>
    <cellStyle name="Normal 35 17 3" xfId="6526" xr:uid="{4A8B02D6-999B-4FB9-98EF-7487AFDDCA97}"/>
    <cellStyle name="Normal 35 17 3 2" xfId="6527" xr:uid="{9C6E5614-1046-4E62-9D4E-652C18127A92}"/>
    <cellStyle name="Normal 35 17 3 3" xfId="6528" xr:uid="{B381EAF3-CB5F-4CBC-AC86-1B7023D8DCC8}"/>
    <cellStyle name="Normal 35 17 4" xfId="6529" xr:uid="{8C65674C-3E4C-4863-B6BF-067298FEDA39}"/>
    <cellStyle name="Normal 35 17 5" xfId="6530" xr:uid="{6ABF0A5F-1C71-473C-9E35-04D3CE85E3AF}"/>
    <cellStyle name="Normal 35 18" xfId="6531" xr:uid="{5F9F1015-87FC-4605-985A-C599ADA3F792}"/>
    <cellStyle name="Normal 35 18 2" xfId="6532" xr:uid="{6C59D16E-FCAE-4D6A-9E40-607D30590272}"/>
    <cellStyle name="Normal 35 18 2 2" xfId="6533" xr:uid="{D22DE9A3-41B2-4B94-A40D-1739344C1732}"/>
    <cellStyle name="Normal 35 18 2 2 2" xfId="6534" xr:uid="{097CBE7D-3448-440A-B307-5E3F914EF761}"/>
    <cellStyle name="Normal 35 18 2 2 3" xfId="6535" xr:uid="{528A6846-FD70-4B20-93F5-36BE187AD44F}"/>
    <cellStyle name="Normal 35 18 2 3" xfId="6536" xr:uid="{36C07CC1-67F0-4ACD-8463-5F03AD892969}"/>
    <cellStyle name="Normal 35 18 2 4" xfId="6537" xr:uid="{4B898702-B3E7-42F5-B85B-65A561DAC465}"/>
    <cellStyle name="Normal 35 18 3" xfId="6538" xr:uid="{35F2258E-1DAF-48BB-B8CE-07B33F6E3BC7}"/>
    <cellStyle name="Normal 35 18 3 2" xfId="6539" xr:uid="{4E6466D8-B2A9-4A16-A20B-41AF17FB8F39}"/>
    <cellStyle name="Normal 35 18 3 3" xfId="6540" xr:uid="{453B3D98-8DAE-40F0-B95F-915F36249DBE}"/>
    <cellStyle name="Normal 35 18 4" xfId="6541" xr:uid="{62E45E29-2DEB-486A-8AA8-2ABAFE69A0CE}"/>
    <cellStyle name="Normal 35 18 5" xfId="6542" xr:uid="{10D0FF5D-A538-4800-A53D-5AF5438698D1}"/>
    <cellStyle name="Normal 35 19" xfId="6543" xr:uid="{F8A71012-B889-41FB-96E1-3430E8C07E63}"/>
    <cellStyle name="Normal 35 19 2" xfId="6544" xr:uid="{FB80343C-CFEA-440E-9D3C-17D88EC8535D}"/>
    <cellStyle name="Normal 35 19 2 2" xfId="6545" xr:uid="{83C3010C-0020-4AD8-8460-77B0848BBB92}"/>
    <cellStyle name="Normal 35 19 2 2 2" xfId="6546" xr:uid="{AB9618EC-E67C-4CD8-B05A-7618C0116834}"/>
    <cellStyle name="Normal 35 19 2 2 3" xfId="6547" xr:uid="{BFBC654F-0306-454B-89C2-DB830C7D2024}"/>
    <cellStyle name="Normal 35 19 2 3" xfId="6548" xr:uid="{EF5CD479-DE36-4AA8-A126-0FAE7CA402DF}"/>
    <cellStyle name="Normal 35 19 2 4" xfId="6549" xr:uid="{929BE357-42A5-4E16-84ED-248CE296853E}"/>
    <cellStyle name="Normal 35 19 3" xfId="6550" xr:uid="{8F16DFF5-6213-4E0B-8FCD-4D8493392481}"/>
    <cellStyle name="Normal 35 19 3 2" xfId="6551" xr:uid="{27782E9F-B2B4-4075-B88D-24B47E2ABD42}"/>
    <cellStyle name="Normal 35 19 3 3" xfId="6552" xr:uid="{5DFD94F5-6782-4F1C-9147-CE2725043B27}"/>
    <cellStyle name="Normal 35 19 4" xfId="6553" xr:uid="{90DEA2BD-FD57-463E-8012-31EBF49BC04B}"/>
    <cellStyle name="Normal 35 19 5" xfId="6554" xr:uid="{45A7D584-081B-42B1-830F-2DEBFBA88B00}"/>
    <cellStyle name="Normal 35 2" xfId="6555" xr:uid="{E3C53E2F-8F9A-4930-AED6-02B7A439FA8C}"/>
    <cellStyle name="Normal 35 2 10" xfId="6556" xr:uid="{75DC3353-11B1-4CF0-B7E8-420784FC213B}"/>
    <cellStyle name="Normal 35 2 10 2" xfId="6557" xr:uid="{A6A930C4-5DF4-4243-89A8-9CD78B4CB2A1}"/>
    <cellStyle name="Normal 35 2 10 2 2" xfId="6558" xr:uid="{0572BC08-8ECD-4315-A5FF-9C9119DB0F1F}"/>
    <cellStyle name="Normal 35 2 10 2 2 2" xfId="6559" xr:uid="{83043603-5C1D-4B3D-8CE5-96508C7F8307}"/>
    <cellStyle name="Normal 35 2 10 2 2 3" xfId="6560" xr:uid="{5F61EA8F-EDC3-4B1A-BB63-3B8CD36CDF50}"/>
    <cellStyle name="Normal 35 2 10 2 3" xfId="6561" xr:uid="{3A6AE52B-8254-4B4E-B7B1-C3B5A900BB05}"/>
    <cellStyle name="Normal 35 2 10 2 4" xfId="6562" xr:uid="{9F673B0C-8D6F-4B9C-8858-6CB1F4CA3ED4}"/>
    <cellStyle name="Normal 35 2 10 3" xfId="6563" xr:uid="{3447417F-5F18-4EDC-99A3-CB506A139198}"/>
    <cellStyle name="Normal 35 2 10 3 2" xfId="6564" xr:uid="{A35C5F5A-D951-4BED-BB5E-5BA8CEA2D9EC}"/>
    <cellStyle name="Normal 35 2 10 3 3" xfId="6565" xr:uid="{C0FD6736-C46F-4F42-A93C-3FA65A67841E}"/>
    <cellStyle name="Normal 35 2 10 4" xfId="6566" xr:uid="{199A61FF-827A-46DC-8E92-BF30360BFA84}"/>
    <cellStyle name="Normal 35 2 10 5" xfId="6567" xr:uid="{3D60D5E5-7447-48F3-8EE0-E8F52764B47B}"/>
    <cellStyle name="Normal 35 2 11" xfId="6568" xr:uid="{37A2E8AC-0036-4DA5-AD16-CF072485E663}"/>
    <cellStyle name="Normal 35 2 11 2" xfId="6569" xr:uid="{C7FDE27B-CAC2-40F6-A40F-23390492500D}"/>
    <cellStyle name="Normal 35 2 11 2 2" xfId="6570" xr:uid="{FF5544CC-EC4D-41B7-AC4F-21776497EFA1}"/>
    <cellStyle name="Normal 35 2 11 2 2 2" xfId="6571" xr:uid="{045B586B-7738-4B61-85AC-67E3D809595B}"/>
    <cellStyle name="Normal 35 2 11 2 2 3" xfId="6572" xr:uid="{4D6B7B1C-22BF-45A4-A5AA-B73F2D837D9C}"/>
    <cellStyle name="Normal 35 2 11 2 3" xfId="6573" xr:uid="{5AB32F1A-F904-4882-A39E-6890000FEDE8}"/>
    <cellStyle name="Normal 35 2 11 2 4" xfId="6574" xr:uid="{84CC2B6C-5322-42C9-A06F-C391CF22D8D2}"/>
    <cellStyle name="Normal 35 2 11 3" xfId="6575" xr:uid="{0C82D872-1ED9-4628-A865-50AA9C285C1B}"/>
    <cellStyle name="Normal 35 2 11 3 2" xfId="6576" xr:uid="{2914E985-AD10-47A5-9750-44BC7CCAC4A3}"/>
    <cellStyle name="Normal 35 2 11 3 3" xfId="6577" xr:uid="{0D56731A-652B-4E4D-B7C7-660C29ECBA8F}"/>
    <cellStyle name="Normal 35 2 11 4" xfId="6578" xr:uid="{C8AB3E4C-509B-452B-8D9E-37EFFE1246CD}"/>
    <cellStyle name="Normal 35 2 11 5" xfId="6579" xr:uid="{0E827812-8CC0-40DF-9F2E-EBEB5EC9DF7B}"/>
    <cellStyle name="Normal 35 2 12" xfId="6580" xr:uid="{0C9B5781-E0A7-4725-8CBE-3896F36EFC75}"/>
    <cellStyle name="Normal 35 2 12 2" xfId="6581" xr:uid="{F8935A36-4F15-4AF9-93A9-61E241174A2E}"/>
    <cellStyle name="Normal 35 2 12 2 2" xfId="6582" xr:uid="{6C9B32F3-61DE-4D04-8358-F4AF2EC78BE6}"/>
    <cellStyle name="Normal 35 2 12 2 2 2" xfId="6583" xr:uid="{40D19B89-6309-4AFB-BA49-992683F3A4CB}"/>
    <cellStyle name="Normal 35 2 12 2 2 3" xfId="6584" xr:uid="{8A30C218-1E22-4F11-A1C2-A67F7B96E91E}"/>
    <cellStyle name="Normal 35 2 12 2 3" xfId="6585" xr:uid="{9AB66F7C-5D64-4EAB-AF7C-93CE844A4253}"/>
    <cellStyle name="Normal 35 2 12 2 4" xfId="6586" xr:uid="{8693DCF2-E60F-4F8F-9B09-D1B183CBAE9A}"/>
    <cellStyle name="Normal 35 2 12 3" xfId="6587" xr:uid="{A1418511-7843-44DB-9A13-397B804A0B90}"/>
    <cellStyle name="Normal 35 2 12 3 2" xfId="6588" xr:uid="{34DA27DE-C3E3-46A3-ABE2-D9AE8C9379A5}"/>
    <cellStyle name="Normal 35 2 12 3 3" xfId="6589" xr:uid="{090D8AA9-FAF4-44EA-A4E7-BFDE2F8EAA15}"/>
    <cellStyle name="Normal 35 2 12 4" xfId="6590" xr:uid="{0C69E2B1-5ECE-4872-9E98-3C2E5A599BAA}"/>
    <cellStyle name="Normal 35 2 12 5" xfId="6591" xr:uid="{86969665-4785-483C-B21F-33DFDADD0B1C}"/>
    <cellStyle name="Normal 35 2 13" xfId="6592" xr:uid="{D68A8E55-1F1E-4C43-9266-5AC9F13AD8EF}"/>
    <cellStyle name="Normal 35 2 13 2" xfId="6593" xr:uid="{61FDE9C5-6C19-422D-A1B5-028AE052B18F}"/>
    <cellStyle name="Normal 35 2 13 2 2" xfId="6594" xr:uid="{6806E01E-92A1-4ECB-82E1-79497A670752}"/>
    <cellStyle name="Normal 35 2 13 2 2 2" xfId="6595" xr:uid="{20AD15BC-4C25-4E63-BFE1-45EF6A2696F3}"/>
    <cellStyle name="Normal 35 2 13 2 2 3" xfId="6596" xr:uid="{F9E7FDB2-05EB-4E3A-BBCD-09E444F72BBB}"/>
    <cellStyle name="Normal 35 2 13 2 3" xfId="6597" xr:uid="{12D21CDA-FD00-4854-970E-8A8457A85855}"/>
    <cellStyle name="Normal 35 2 13 2 4" xfId="6598" xr:uid="{802670CC-E739-43F6-83C5-14B9DD55E3FC}"/>
    <cellStyle name="Normal 35 2 13 3" xfId="6599" xr:uid="{6908FB82-79A5-4F26-B4B5-8D20339DF641}"/>
    <cellStyle name="Normal 35 2 13 3 2" xfId="6600" xr:uid="{C1B35CA9-EEE8-441A-8778-5E25C38A6F2C}"/>
    <cellStyle name="Normal 35 2 13 3 3" xfId="6601" xr:uid="{92C5ADE8-33C0-4FCA-8469-E51ED7D3AB61}"/>
    <cellStyle name="Normal 35 2 13 4" xfId="6602" xr:uid="{5BCD81F1-C8C8-49EE-BA12-7C8486EE8EAA}"/>
    <cellStyle name="Normal 35 2 13 5" xfId="6603" xr:uid="{02687D09-7EF6-4758-B95E-8926EEE83DC0}"/>
    <cellStyle name="Normal 35 2 14" xfId="6604" xr:uid="{C7FA26AC-6801-484F-9B91-621D713BFDB7}"/>
    <cellStyle name="Normal 35 2 14 2" xfId="6605" xr:uid="{1F0639DF-D70D-4CBC-A959-FF88F32E10D1}"/>
    <cellStyle name="Normal 35 2 14 2 2" xfId="6606" xr:uid="{AD21EEF9-2EE5-48D3-B158-7F4BAAC4FD17}"/>
    <cellStyle name="Normal 35 2 14 2 2 2" xfId="6607" xr:uid="{85DBBA08-FBF8-4B57-A37E-3E6487956A20}"/>
    <cellStyle name="Normal 35 2 14 2 2 3" xfId="6608" xr:uid="{EA6199F0-FC57-400A-A116-06B09925471A}"/>
    <cellStyle name="Normal 35 2 14 2 3" xfId="6609" xr:uid="{467C0B17-1281-4740-B65D-158F7A6B7128}"/>
    <cellStyle name="Normal 35 2 14 2 4" xfId="6610" xr:uid="{21A5F271-6D1E-4FB2-9476-D48E288FE341}"/>
    <cellStyle name="Normal 35 2 14 3" xfId="6611" xr:uid="{F64EB8C4-5C47-4A84-83D3-806246A9CFEC}"/>
    <cellStyle name="Normal 35 2 14 3 2" xfId="6612" xr:uid="{E466513B-3FC7-4122-AC66-C727C07378EF}"/>
    <cellStyle name="Normal 35 2 14 3 3" xfId="6613" xr:uid="{580B4285-A0C3-43F1-923C-BF6069001593}"/>
    <cellStyle name="Normal 35 2 14 4" xfId="6614" xr:uid="{353D0190-0AEE-4212-8186-9F38914C6252}"/>
    <cellStyle name="Normal 35 2 14 5" xfId="6615" xr:uid="{B1686477-647A-48DB-B816-DFB24884FA63}"/>
    <cellStyle name="Normal 35 2 15" xfId="6616" xr:uid="{59D49BB9-ADCF-4CD7-ACB4-6E19C3D6AE57}"/>
    <cellStyle name="Normal 35 2 15 2" xfId="6617" xr:uid="{AAA77BE1-94E2-49AE-AF5F-C6E9121EAD26}"/>
    <cellStyle name="Normal 35 2 15 2 2" xfId="6618" xr:uid="{6B032BC2-98EF-4FB3-8348-D20B0A6D96CF}"/>
    <cellStyle name="Normal 35 2 15 2 2 2" xfId="6619" xr:uid="{945D6B1E-44C8-497C-98B4-E4CA56B42E49}"/>
    <cellStyle name="Normal 35 2 15 2 2 3" xfId="6620" xr:uid="{82A5ABD1-ADD6-4144-A9FD-1D304BFA8C84}"/>
    <cellStyle name="Normal 35 2 15 2 3" xfId="6621" xr:uid="{2A8B9E65-D54B-4F62-8932-0408D409675B}"/>
    <cellStyle name="Normal 35 2 15 2 4" xfId="6622" xr:uid="{7077B560-F18F-4C60-9BFD-05A0B6FA69F0}"/>
    <cellStyle name="Normal 35 2 15 3" xfId="6623" xr:uid="{5703F866-A7E0-4D78-9988-C4445D68AA45}"/>
    <cellStyle name="Normal 35 2 15 3 2" xfId="6624" xr:uid="{C806317D-E352-4C7A-9F66-EF8B85018E20}"/>
    <cellStyle name="Normal 35 2 15 3 3" xfId="6625" xr:uid="{929B7998-2725-4175-B70E-922269E3AD13}"/>
    <cellStyle name="Normal 35 2 15 4" xfId="6626" xr:uid="{9487D1BB-5A1B-4E3A-969C-39CC13BB4F05}"/>
    <cellStyle name="Normal 35 2 15 5" xfId="6627" xr:uid="{C0B2F77F-0A67-43CB-9E72-7364754AB41D}"/>
    <cellStyle name="Normal 35 2 16" xfId="6628" xr:uid="{1E3DA85C-BCAC-4EE6-A341-C235256DFB41}"/>
    <cellStyle name="Normal 35 2 16 2" xfId="6629" xr:uid="{48FF3AAA-A0DC-4FDE-9B8F-064FD04E6404}"/>
    <cellStyle name="Normal 35 2 16 2 2" xfId="6630" xr:uid="{E1DC34CB-7CDA-4585-9829-78E3DDB16447}"/>
    <cellStyle name="Normal 35 2 16 2 2 2" xfId="6631" xr:uid="{F5FB8D7D-7888-41BD-98A2-118276E44E11}"/>
    <cellStyle name="Normal 35 2 16 2 2 3" xfId="6632" xr:uid="{70A1C874-177E-45F0-A790-88472183DAFF}"/>
    <cellStyle name="Normal 35 2 16 2 3" xfId="6633" xr:uid="{FD13CD41-995F-417A-B374-98A3383D5841}"/>
    <cellStyle name="Normal 35 2 16 2 4" xfId="6634" xr:uid="{B8CA1FB2-91A9-46A0-8270-6E32EC9DB3F4}"/>
    <cellStyle name="Normal 35 2 16 3" xfId="6635" xr:uid="{65F73A8B-4F4B-46F1-8D4F-781F422FD444}"/>
    <cellStyle name="Normal 35 2 16 3 2" xfId="6636" xr:uid="{1AD145A4-E6B1-4BCB-B891-2AA8E8FCEA07}"/>
    <cellStyle name="Normal 35 2 16 3 3" xfId="6637" xr:uid="{5F172331-237B-4C5E-A293-14A3614A4973}"/>
    <cellStyle name="Normal 35 2 16 4" xfId="6638" xr:uid="{FA21F1B0-1499-4EB3-9CCF-A38D1897FE55}"/>
    <cellStyle name="Normal 35 2 16 5" xfId="6639" xr:uid="{6CBAF408-1E4A-4355-B87D-75F86CA20B4C}"/>
    <cellStyle name="Normal 35 2 17" xfId="6640" xr:uid="{86165AD1-5BA4-498E-A62D-5A6B0E5A9747}"/>
    <cellStyle name="Normal 35 2 17 2" xfId="6641" xr:uid="{DB68F7B2-97F4-4DB8-B632-20A39EEB9FB3}"/>
    <cellStyle name="Normal 35 2 17 2 2" xfId="6642" xr:uid="{0A05846E-E6FB-49C0-8060-80EC61C1A098}"/>
    <cellStyle name="Normal 35 2 17 2 2 2" xfId="6643" xr:uid="{862541B8-796D-4245-9E31-617EA1649EA8}"/>
    <cellStyle name="Normal 35 2 17 2 2 3" xfId="6644" xr:uid="{D7776226-B371-48F2-A75A-E32E05337843}"/>
    <cellStyle name="Normal 35 2 17 2 3" xfId="6645" xr:uid="{24E0F5DC-567D-49BF-BE76-8575100DE1AB}"/>
    <cellStyle name="Normal 35 2 17 2 4" xfId="6646" xr:uid="{60AAD2A7-95B6-4DD2-891C-CCD254994E46}"/>
    <cellStyle name="Normal 35 2 17 3" xfId="6647" xr:uid="{30B752AB-F1C7-4938-9C45-B5FDFDAC2655}"/>
    <cellStyle name="Normal 35 2 17 3 2" xfId="6648" xr:uid="{7003A1F6-FE06-4E5E-A197-42AE1A922107}"/>
    <cellStyle name="Normal 35 2 17 3 3" xfId="6649" xr:uid="{08350555-0B98-4B53-971F-A2F71E072B6A}"/>
    <cellStyle name="Normal 35 2 17 4" xfId="6650" xr:uid="{AD29CBD7-A4D2-442D-B201-A521850D89FD}"/>
    <cellStyle name="Normal 35 2 17 5" xfId="6651" xr:uid="{10ECA0B2-E1D4-469D-A512-4B70D661E724}"/>
    <cellStyle name="Normal 35 2 18" xfId="6652" xr:uid="{AE423206-1215-4EA2-B888-182E9B3D5850}"/>
    <cellStyle name="Normal 35 2 18 2" xfId="6653" xr:uid="{19134198-E66B-4C23-97D6-5E2639240C6C}"/>
    <cellStyle name="Normal 35 2 18 2 2" xfId="6654" xr:uid="{90514510-6491-4D91-B8A5-060A1A04BA75}"/>
    <cellStyle name="Normal 35 2 18 2 2 2" xfId="6655" xr:uid="{79567D8E-2867-424F-9419-4A199637D5D6}"/>
    <cellStyle name="Normal 35 2 18 2 2 3" xfId="6656" xr:uid="{33E69859-BA73-4FBF-A686-004CEBDFB85F}"/>
    <cellStyle name="Normal 35 2 18 2 3" xfId="6657" xr:uid="{FCB42163-C797-459A-BF41-2341B39FA715}"/>
    <cellStyle name="Normal 35 2 18 2 4" xfId="6658" xr:uid="{DFB2EB89-60E4-4C3C-A6F6-2C17B91AD1F4}"/>
    <cellStyle name="Normal 35 2 18 3" xfId="6659" xr:uid="{855A5999-1A4B-4DF8-AC71-08499885B563}"/>
    <cellStyle name="Normal 35 2 18 3 2" xfId="6660" xr:uid="{0B97A008-9F98-4A54-B7FF-C2C03236D322}"/>
    <cellStyle name="Normal 35 2 18 3 3" xfId="6661" xr:uid="{6DD14FEE-70B4-4ECA-A0ED-55126B03BBA9}"/>
    <cellStyle name="Normal 35 2 18 4" xfId="6662" xr:uid="{0EBAACBA-0058-4044-B2E6-30BE538F6EAB}"/>
    <cellStyle name="Normal 35 2 18 5" xfId="6663" xr:uid="{2F0A4345-5DF7-4311-BC67-48F9756394CE}"/>
    <cellStyle name="Normal 35 2 19" xfId="6664" xr:uid="{D5F5ACD1-7CEB-4F8C-8470-C256A26FDCF7}"/>
    <cellStyle name="Normal 35 2 19 2" xfId="6665" xr:uid="{B38CC05B-E438-4708-A963-A58BC241A335}"/>
    <cellStyle name="Normal 35 2 19 2 2" xfId="6666" xr:uid="{9C3A0A4B-83B2-4081-BAB1-4DFD4309EE07}"/>
    <cellStyle name="Normal 35 2 19 2 2 2" xfId="6667" xr:uid="{3BDB9201-1CDC-4430-BC7B-7B7909BC74C5}"/>
    <cellStyle name="Normal 35 2 19 2 2 3" xfId="6668" xr:uid="{9483909E-9E22-439F-95FE-0EB2FE166C4B}"/>
    <cellStyle name="Normal 35 2 19 2 3" xfId="6669" xr:uid="{E24D681D-1FE4-4C9F-8FE5-D850F7554E53}"/>
    <cellStyle name="Normal 35 2 19 2 4" xfId="6670" xr:uid="{68B595DB-6D5E-4514-9D9F-E8848AABE39E}"/>
    <cellStyle name="Normal 35 2 19 3" xfId="6671" xr:uid="{ACB9589F-4EF5-4095-94C1-37000EDBB8C4}"/>
    <cellStyle name="Normal 35 2 19 3 2" xfId="6672" xr:uid="{996B4B78-40DB-4224-A98F-3DDCC44EF319}"/>
    <cellStyle name="Normal 35 2 19 3 3" xfId="6673" xr:uid="{02FD765A-8F7C-4E13-92C1-990153FF927F}"/>
    <cellStyle name="Normal 35 2 19 4" xfId="6674" xr:uid="{D2A5D821-7692-42D7-AA01-7FC8AC8FC2DE}"/>
    <cellStyle name="Normal 35 2 19 5" xfId="6675" xr:uid="{F13BEF88-31C5-477A-80E5-CBBADD04F8D6}"/>
    <cellStyle name="Normal 35 2 2" xfId="6676" xr:uid="{6B3F8A8C-127C-4EE4-B763-FAB68863CF83}"/>
    <cellStyle name="Normal 35 2 2 2" xfId="6677" xr:uid="{98D2764C-7734-4277-BBC3-B555214B3E6A}"/>
    <cellStyle name="Normal 35 2 2 2 2" xfId="6678" xr:uid="{4EDC7BDC-82D0-4E08-B4A1-05AB5CF77816}"/>
    <cellStyle name="Normal 35 2 2 2 2 2" xfId="6679" xr:uid="{EEC30887-8ED4-4450-BBD9-E50D8E35B673}"/>
    <cellStyle name="Normal 35 2 2 2 2 3" xfId="6680" xr:uid="{8958E4EA-0740-42DE-AF79-F0573AF31B6C}"/>
    <cellStyle name="Normal 35 2 2 2 3" xfId="6681" xr:uid="{8A20141D-08B9-4C0B-86CB-B3D721D8A21A}"/>
    <cellStyle name="Normal 35 2 2 2 4" xfId="6682" xr:uid="{BB5C325C-7287-4772-B66D-61C71B2FB8E3}"/>
    <cellStyle name="Normal 35 2 2 3" xfId="6683" xr:uid="{60BCE09D-AC5A-4AC6-8CAD-76ACFF7E9687}"/>
    <cellStyle name="Normal 35 2 2 3 2" xfId="6684" xr:uid="{71B89AF2-40E2-46EC-B42B-C14DDF6D8D70}"/>
    <cellStyle name="Normal 35 2 2 3 3" xfId="6685" xr:uid="{FA10DD9A-3CA0-4886-B2C6-9E96DB993A72}"/>
    <cellStyle name="Normal 35 2 2 4" xfId="6686" xr:uid="{EEF92D3D-1174-49C8-B061-EDE94BA44F1F}"/>
    <cellStyle name="Normal 35 2 2 5" xfId="6687" xr:uid="{DA45DEBA-7DF5-4B08-B4E3-A5341B73AAC5}"/>
    <cellStyle name="Normal 35 2 20" xfId="6688" xr:uid="{5F8944ED-0D74-4EAD-922D-B903A46EE5FD}"/>
    <cellStyle name="Normal 35 2 20 2" xfId="6689" xr:uid="{4F2D2001-E03E-40D9-B255-352F0C517570}"/>
    <cellStyle name="Normal 35 2 20 2 2" xfId="6690" xr:uid="{894D68F5-EFB6-4F18-B38D-D423258899A4}"/>
    <cellStyle name="Normal 35 2 20 2 3" xfId="6691" xr:uid="{8BC2DCEB-5EC7-4902-86FE-A92017388190}"/>
    <cellStyle name="Normal 35 2 20 3" xfId="6692" xr:uid="{4218D310-ED28-492B-A037-B8D8FE061B8A}"/>
    <cellStyle name="Normal 35 2 20 4" xfId="6693" xr:uid="{16EEA0A7-F176-4EE0-94F6-3F9EDDC2BF02}"/>
    <cellStyle name="Normal 35 2 21" xfId="6694" xr:uid="{985FB63F-5F66-45AE-9EE9-DC51337BF5EF}"/>
    <cellStyle name="Normal 35 2 21 2" xfId="6695" xr:uid="{E67ED163-1A5E-4D65-A0B4-95149D7FE5F6}"/>
    <cellStyle name="Normal 35 2 21 3" xfId="6696" xr:uid="{C5570913-4D31-4B68-BE81-0C1C6E1EF29B}"/>
    <cellStyle name="Normal 35 2 22" xfId="6697" xr:uid="{82FD9F1B-FFBC-46E3-8154-37BA41D1A34F}"/>
    <cellStyle name="Normal 35 2 23" xfId="6698" xr:uid="{41C55A81-9B58-4B7B-BC48-8ABB4D817777}"/>
    <cellStyle name="Normal 35 2 3" xfId="6699" xr:uid="{C821A6A1-7EC1-4BA4-91D2-DA7166F76337}"/>
    <cellStyle name="Normal 35 2 3 2" xfId="6700" xr:uid="{308E660D-17CE-4EDB-A7D9-804D665F4749}"/>
    <cellStyle name="Normal 35 2 3 2 2" xfId="6701" xr:uid="{63D6C3A1-0DC1-4B6B-922E-25CDACF126F0}"/>
    <cellStyle name="Normal 35 2 3 2 2 2" xfId="6702" xr:uid="{542E0B0C-8E17-4D67-A16C-B6B71BA50F27}"/>
    <cellStyle name="Normal 35 2 3 2 2 3" xfId="6703" xr:uid="{B6B79C34-66FC-42BA-B785-25B2CB59C36D}"/>
    <cellStyle name="Normal 35 2 3 2 3" xfId="6704" xr:uid="{A0E65953-5C19-47EC-8B53-CCAE431C9151}"/>
    <cellStyle name="Normal 35 2 3 2 4" xfId="6705" xr:uid="{6369D009-3FD5-47A2-BBF1-7594304323C2}"/>
    <cellStyle name="Normal 35 2 3 3" xfId="6706" xr:uid="{55FC383D-1CDA-4602-B064-44AF667CFD36}"/>
    <cellStyle name="Normal 35 2 3 3 2" xfId="6707" xr:uid="{34FB3692-BE25-424B-B98C-464E5140B346}"/>
    <cellStyle name="Normal 35 2 3 3 3" xfId="6708" xr:uid="{C9C7118F-BED7-4B6E-A22C-31E24E9B3A4D}"/>
    <cellStyle name="Normal 35 2 3 4" xfId="6709" xr:uid="{C293AFF2-82E1-45AE-B5E5-8ECF5DF09AF0}"/>
    <cellStyle name="Normal 35 2 3 5" xfId="6710" xr:uid="{58456D47-146E-481F-BB6B-24CBC0AE0485}"/>
    <cellStyle name="Normal 35 2 4" xfId="6711" xr:uid="{E48FB374-620C-4E4B-935F-A9BB1582714A}"/>
    <cellStyle name="Normal 35 2 4 2" xfId="6712" xr:uid="{A439F3C9-75D7-4AD8-A033-369867025736}"/>
    <cellStyle name="Normal 35 2 4 2 2" xfId="6713" xr:uid="{8DA7578B-D463-4A4D-ADF7-F5F79CE9F200}"/>
    <cellStyle name="Normal 35 2 4 2 2 2" xfId="6714" xr:uid="{3DEEC624-7113-423E-98EA-38B3DAD06E98}"/>
    <cellStyle name="Normal 35 2 4 2 2 3" xfId="6715" xr:uid="{98927F37-BFD4-494D-ACFC-8170C7781B4B}"/>
    <cellStyle name="Normal 35 2 4 2 3" xfId="6716" xr:uid="{CC704F3C-175C-4701-87C2-715493DD0B30}"/>
    <cellStyle name="Normal 35 2 4 2 4" xfId="6717" xr:uid="{7015FC77-C649-4109-9460-8C475A03D6F8}"/>
    <cellStyle name="Normal 35 2 4 3" xfId="6718" xr:uid="{547F9AB0-13A6-4641-A998-4E0854D37A08}"/>
    <cellStyle name="Normal 35 2 4 3 2" xfId="6719" xr:uid="{88042886-EF50-489D-978B-E1985F0150A7}"/>
    <cellStyle name="Normal 35 2 4 3 3" xfId="6720" xr:uid="{C0FBC746-A50F-4725-B94E-20F714CEB9DD}"/>
    <cellStyle name="Normal 35 2 4 4" xfId="6721" xr:uid="{0F796C1B-B940-4BCF-BCDF-95AC96063F5B}"/>
    <cellStyle name="Normal 35 2 4 5" xfId="6722" xr:uid="{B6015E9E-7D19-40DA-99BF-82F21E151E85}"/>
    <cellStyle name="Normal 35 2 5" xfId="6723" xr:uid="{AAC69ABB-F7C6-4986-842A-D7E8A7A837CF}"/>
    <cellStyle name="Normal 35 2 5 2" xfId="6724" xr:uid="{391055EB-73D3-4A31-AECB-091F79535128}"/>
    <cellStyle name="Normal 35 2 5 2 2" xfId="6725" xr:uid="{470B30AA-4DD5-41CE-9BD2-3FA83CAD2ACD}"/>
    <cellStyle name="Normal 35 2 5 2 2 2" xfId="6726" xr:uid="{E6C52C93-D1E5-4EE2-9429-B15924773D59}"/>
    <cellStyle name="Normal 35 2 5 2 2 3" xfId="6727" xr:uid="{4C47250A-D6B2-4A8A-8293-555CF740AC2F}"/>
    <cellStyle name="Normal 35 2 5 2 3" xfId="6728" xr:uid="{7B2C4839-F27D-4034-87C3-E11F56C67153}"/>
    <cellStyle name="Normal 35 2 5 2 4" xfId="6729" xr:uid="{7EE95AB3-BC68-4816-A4E2-B75CC990A2BE}"/>
    <cellStyle name="Normal 35 2 5 3" xfId="6730" xr:uid="{2FE8AC03-61F8-4C37-B599-C0EBFA42DD6F}"/>
    <cellStyle name="Normal 35 2 5 3 2" xfId="6731" xr:uid="{8EF61BAF-C90C-4F07-8852-BA0C44F5AEE5}"/>
    <cellStyle name="Normal 35 2 5 3 3" xfId="6732" xr:uid="{AEB46101-9A6F-4702-BEFB-AFDE18C16320}"/>
    <cellStyle name="Normal 35 2 5 4" xfId="6733" xr:uid="{C30B3DC8-FE96-4199-983E-D8FDE8FDBCAA}"/>
    <cellStyle name="Normal 35 2 5 5" xfId="6734" xr:uid="{4ACBDCE9-E388-4523-827C-7DB40FB5E63F}"/>
    <cellStyle name="Normal 35 2 6" xfId="6735" xr:uid="{ACA46636-64C1-434A-993A-9F189B20780D}"/>
    <cellStyle name="Normal 35 2 6 2" xfId="6736" xr:uid="{6B69D9CB-1CC4-466F-8CA9-F4B356BF3C39}"/>
    <cellStyle name="Normal 35 2 6 2 2" xfId="6737" xr:uid="{50BC476D-47B8-419F-8016-730AF1ED16C3}"/>
    <cellStyle name="Normal 35 2 6 2 2 2" xfId="6738" xr:uid="{FAAABD51-BD4C-476A-9728-7C8586E0CDA4}"/>
    <cellStyle name="Normal 35 2 6 2 2 3" xfId="6739" xr:uid="{1F106DAA-2AB0-4B0B-9DA3-5F535841BECB}"/>
    <cellStyle name="Normal 35 2 6 2 3" xfId="6740" xr:uid="{13B7A259-DE9E-4B6C-8B0F-E9FBCFB81583}"/>
    <cellStyle name="Normal 35 2 6 2 4" xfId="6741" xr:uid="{3134D0FC-328F-4C0F-8141-DA6F8254979A}"/>
    <cellStyle name="Normal 35 2 6 3" xfId="6742" xr:uid="{83F826CE-946D-4AAB-A155-E1313C277F96}"/>
    <cellStyle name="Normal 35 2 6 3 2" xfId="6743" xr:uid="{3150CDA5-B232-485B-8DDC-CCF4697E753F}"/>
    <cellStyle name="Normal 35 2 6 3 3" xfId="6744" xr:uid="{2E8272B2-0F76-4DDF-A20E-A155191860DA}"/>
    <cellStyle name="Normal 35 2 6 4" xfId="6745" xr:uid="{14FE5ED4-2554-491E-BAB8-C2850E6CEE53}"/>
    <cellStyle name="Normal 35 2 6 5" xfId="6746" xr:uid="{E59FF372-B760-4B43-B732-4F8C4258DFC0}"/>
    <cellStyle name="Normal 35 2 7" xfId="6747" xr:uid="{256D22EB-F45F-445E-9D0A-C2CC97E2788F}"/>
    <cellStyle name="Normal 35 2 7 2" xfId="6748" xr:uid="{FAA5AB9E-FCF6-47FF-B942-617D463DAA54}"/>
    <cellStyle name="Normal 35 2 7 2 2" xfId="6749" xr:uid="{842D6B66-FFA1-4895-9993-1D3124A6D77C}"/>
    <cellStyle name="Normal 35 2 7 2 2 2" xfId="6750" xr:uid="{5FF0957E-4170-448E-B0DC-D3567C4D10F6}"/>
    <cellStyle name="Normal 35 2 7 2 2 3" xfId="6751" xr:uid="{37DC1ACD-DA89-474E-9ECE-EAB41EE7FF2D}"/>
    <cellStyle name="Normal 35 2 7 2 3" xfId="6752" xr:uid="{5E2DE52D-6C7E-408C-A519-F3681E11337D}"/>
    <cellStyle name="Normal 35 2 7 2 4" xfId="6753" xr:uid="{7B1D66E8-A95C-4880-801E-78C006130848}"/>
    <cellStyle name="Normal 35 2 7 3" xfId="6754" xr:uid="{9FE6009D-E162-47E9-BA75-5482E1DD3F36}"/>
    <cellStyle name="Normal 35 2 7 3 2" xfId="6755" xr:uid="{0D98EC15-DCF4-41F1-90A6-67568E6FF44A}"/>
    <cellStyle name="Normal 35 2 7 3 3" xfId="6756" xr:uid="{9BFD5D5D-E41D-40F5-BD51-74187F052000}"/>
    <cellStyle name="Normal 35 2 7 4" xfId="6757" xr:uid="{03E406C1-C582-419B-BEC2-55D66DAD4237}"/>
    <cellStyle name="Normal 35 2 7 5" xfId="6758" xr:uid="{A6DC9876-92E2-419F-A30D-8EB5A3414F63}"/>
    <cellStyle name="Normal 35 2 8" xfId="6759" xr:uid="{EF12AD73-865F-4ED9-831E-BCDC9BE0D894}"/>
    <cellStyle name="Normal 35 2 8 2" xfId="6760" xr:uid="{AFD1FB4F-83EC-47BF-8FF4-FA3A0FFE60D9}"/>
    <cellStyle name="Normal 35 2 8 2 2" xfId="6761" xr:uid="{4A7FD02F-0D4B-4A0F-9327-6297F9EBE424}"/>
    <cellStyle name="Normal 35 2 8 2 2 2" xfId="6762" xr:uid="{0F91FCFC-6A0F-4801-9789-2464655B37EB}"/>
    <cellStyle name="Normal 35 2 8 2 2 3" xfId="6763" xr:uid="{7E3E0CD0-BC1B-42F9-A227-2C36FC65CCE7}"/>
    <cellStyle name="Normal 35 2 8 2 3" xfId="6764" xr:uid="{D0F6BC27-7CAF-4851-954E-DEC41CE6F201}"/>
    <cellStyle name="Normal 35 2 8 2 4" xfId="6765" xr:uid="{0B6C93A5-2904-497F-B78F-F66701695B05}"/>
    <cellStyle name="Normal 35 2 8 3" xfId="6766" xr:uid="{98FB5D2B-3719-481A-B52D-A367C668025B}"/>
    <cellStyle name="Normal 35 2 8 3 2" xfId="6767" xr:uid="{FFE1F5C3-0114-4CA1-9511-C7F076DE0A46}"/>
    <cellStyle name="Normal 35 2 8 3 3" xfId="6768" xr:uid="{F3E94FE4-F533-47FD-BE7F-2E7303A4B731}"/>
    <cellStyle name="Normal 35 2 8 4" xfId="6769" xr:uid="{476969F3-DD5C-475E-817E-83837C12EE82}"/>
    <cellStyle name="Normal 35 2 8 5" xfId="6770" xr:uid="{2F57ACB4-CDC9-498F-8ADE-675ADC0B78AA}"/>
    <cellStyle name="Normal 35 2 9" xfId="6771" xr:uid="{3D4379EB-37E9-4DAE-9882-6E3D3F986A15}"/>
    <cellStyle name="Normal 35 2 9 2" xfId="6772" xr:uid="{B69AC81B-F058-4F54-A09E-F7D429AB770B}"/>
    <cellStyle name="Normal 35 2 9 2 2" xfId="6773" xr:uid="{DF14E240-D9A5-4208-9DE3-765E8EAEA538}"/>
    <cellStyle name="Normal 35 2 9 2 2 2" xfId="6774" xr:uid="{9F5DAD40-9424-4D03-B810-F6C287CF729C}"/>
    <cellStyle name="Normal 35 2 9 2 2 3" xfId="6775" xr:uid="{70E53E08-4343-4A9C-80B0-8CA67AED2F20}"/>
    <cellStyle name="Normal 35 2 9 2 3" xfId="6776" xr:uid="{792EE016-FCE0-4B12-9E40-C0BB7C5D1FD8}"/>
    <cellStyle name="Normal 35 2 9 2 4" xfId="6777" xr:uid="{BB47D86F-B987-4C05-8D97-C95200A2BE5D}"/>
    <cellStyle name="Normal 35 2 9 3" xfId="6778" xr:uid="{D176372F-884D-40C6-8A6F-E3D954D969F3}"/>
    <cellStyle name="Normal 35 2 9 3 2" xfId="6779" xr:uid="{6046FEAE-B120-4588-844C-33A7911B460B}"/>
    <cellStyle name="Normal 35 2 9 3 3" xfId="6780" xr:uid="{98EE0EDB-4CB5-4CCA-877F-6179D2BEF5A7}"/>
    <cellStyle name="Normal 35 2 9 4" xfId="6781" xr:uid="{281B0E94-888D-4163-9D17-7F9CF6B6679D}"/>
    <cellStyle name="Normal 35 2 9 5" xfId="6782" xr:uid="{07C1339D-8F96-4391-BE7E-E5E98A6362FB}"/>
    <cellStyle name="Normal 35 20" xfId="6783" xr:uid="{E948FF6E-F3E4-4ACE-9520-923BB8FCFE5F}"/>
    <cellStyle name="Normal 35 20 2" xfId="6784" xr:uid="{899EDB06-F9C8-4957-8BA8-575914339076}"/>
    <cellStyle name="Normal 35 20 2 2" xfId="6785" xr:uid="{B49253DE-BB36-476D-8CE8-E70CA19E9B82}"/>
    <cellStyle name="Normal 35 20 2 2 2" xfId="6786" xr:uid="{6C209664-0B19-41EF-868A-0256A3D78E62}"/>
    <cellStyle name="Normal 35 20 2 2 3" xfId="6787" xr:uid="{A979BF3A-8A79-40C3-8594-255B9C3905ED}"/>
    <cellStyle name="Normal 35 20 2 3" xfId="6788" xr:uid="{D450395F-8AEF-4181-9489-D65220315D6E}"/>
    <cellStyle name="Normal 35 20 2 4" xfId="6789" xr:uid="{3A6B24B8-D44C-45FB-8BC5-843C33028866}"/>
    <cellStyle name="Normal 35 20 3" xfId="6790" xr:uid="{D6EF2ACF-F6C6-43ED-A72C-8E21D3067302}"/>
    <cellStyle name="Normal 35 20 3 2" xfId="6791" xr:uid="{58478CE0-5052-4C4D-9F72-2E3978B1E0E8}"/>
    <cellStyle name="Normal 35 20 3 3" xfId="6792" xr:uid="{11E116A9-C14E-4AF6-B895-3324BFFA715C}"/>
    <cellStyle name="Normal 35 20 4" xfId="6793" xr:uid="{940EB3D9-806E-405C-A727-059E98D0DF32}"/>
    <cellStyle name="Normal 35 20 5" xfId="6794" xr:uid="{3AA311C7-E339-4384-BCD7-00A512F796AE}"/>
    <cellStyle name="Normal 35 21" xfId="6795" xr:uid="{EB2278C9-48C7-417A-B7FC-3D0589B34470}"/>
    <cellStyle name="Normal 35 21 2" xfId="6796" xr:uid="{D89B3F22-3CF9-4FFC-8AFA-033C67CA5853}"/>
    <cellStyle name="Normal 35 21 2 2" xfId="6797" xr:uid="{8A5A8F93-AF28-431D-AD7A-CF77B4D843F3}"/>
    <cellStyle name="Normal 35 21 2 2 2" xfId="6798" xr:uid="{88011BF0-44A1-4AB6-B59D-9E687ABC7CE8}"/>
    <cellStyle name="Normal 35 21 2 2 3" xfId="6799" xr:uid="{754C53D4-8EA6-454D-91F6-31311E3ADA0C}"/>
    <cellStyle name="Normal 35 21 2 3" xfId="6800" xr:uid="{6D53C179-E338-4C2A-A1E4-E0C7317C93D0}"/>
    <cellStyle name="Normal 35 21 2 4" xfId="6801" xr:uid="{C1AE4D1C-CA2A-4653-844B-356B4F5F69AF}"/>
    <cellStyle name="Normal 35 21 3" xfId="6802" xr:uid="{38C87990-054C-4C22-95B8-89231877E02C}"/>
    <cellStyle name="Normal 35 21 3 2" xfId="6803" xr:uid="{33470A51-5588-454B-9271-96560ADCDE69}"/>
    <cellStyle name="Normal 35 21 3 3" xfId="6804" xr:uid="{888BC629-90EE-4295-8CBD-FA51C12906B4}"/>
    <cellStyle name="Normal 35 21 4" xfId="6805" xr:uid="{C6EC97C3-B222-4A28-8047-D58F55BFE959}"/>
    <cellStyle name="Normal 35 21 5" xfId="6806" xr:uid="{5936E550-7E62-4005-8D14-DFD67D1ECEAC}"/>
    <cellStyle name="Normal 35 22" xfId="6807" xr:uid="{11647B7E-47AA-4D87-B194-D986DA9F783D}"/>
    <cellStyle name="Normal 35 22 2" xfId="6808" xr:uid="{4FF46EDA-9914-484B-9A25-766A2B475CB8}"/>
    <cellStyle name="Normal 35 22 2 2" xfId="6809" xr:uid="{19454A39-7820-4528-83CF-0D513C9C83DB}"/>
    <cellStyle name="Normal 35 22 2 2 2" xfId="6810" xr:uid="{11216562-D5E5-48B1-90FF-0D54F1821498}"/>
    <cellStyle name="Normal 35 22 2 2 3" xfId="6811" xr:uid="{81D89E41-5692-4337-8FCE-C852D527B9FE}"/>
    <cellStyle name="Normal 35 22 2 3" xfId="6812" xr:uid="{46E554ED-AD53-417D-8875-4912A7A960D8}"/>
    <cellStyle name="Normal 35 22 2 4" xfId="6813" xr:uid="{39C98047-5B80-460B-9187-600A3B7B2E1B}"/>
    <cellStyle name="Normal 35 22 3" xfId="6814" xr:uid="{700E77F1-E957-4AFD-8043-A294B4D30AC3}"/>
    <cellStyle name="Normal 35 22 3 2" xfId="6815" xr:uid="{20FAAF1A-584B-4575-9B6A-BEB4AA3D05CF}"/>
    <cellStyle name="Normal 35 22 3 3" xfId="6816" xr:uid="{4A54B33D-0A2A-4612-A2DA-CAA188552AC6}"/>
    <cellStyle name="Normal 35 22 4" xfId="6817" xr:uid="{B7758CE1-AF08-4022-8B99-13D8913C97B2}"/>
    <cellStyle name="Normal 35 22 5" xfId="6818" xr:uid="{F03D8CDE-15F5-46DA-B4FA-87E719E81DE9}"/>
    <cellStyle name="Normal 35 23" xfId="6819" xr:uid="{1BCDA09D-BC42-4BAF-80D0-14697A3075B8}"/>
    <cellStyle name="Normal 35 23 2" xfId="6820" xr:uid="{BF73D6B6-3F5F-46D0-BED0-084C522C4665}"/>
    <cellStyle name="Normal 35 23 2 2" xfId="6821" xr:uid="{5116DD08-4B07-439C-B925-80D1A1A832EF}"/>
    <cellStyle name="Normal 35 23 2 2 2" xfId="6822" xr:uid="{56033665-B072-4BCC-87A5-FC795C21E511}"/>
    <cellStyle name="Normal 35 23 2 2 3" xfId="6823" xr:uid="{9670F4D5-19B6-4F88-9C07-0B1CEF1505CA}"/>
    <cellStyle name="Normal 35 23 2 3" xfId="6824" xr:uid="{C34490FB-EC8D-483B-9C96-998BA65FB530}"/>
    <cellStyle name="Normal 35 23 2 4" xfId="6825" xr:uid="{A3A92D1B-2D1D-443D-9692-E58178293E1B}"/>
    <cellStyle name="Normal 35 23 3" xfId="6826" xr:uid="{05540EB9-469D-49F7-B710-367F7AD18652}"/>
    <cellStyle name="Normal 35 23 3 2" xfId="6827" xr:uid="{27B49090-423F-47E1-A4C7-96ADCF1D1A15}"/>
    <cellStyle name="Normal 35 23 3 3" xfId="6828" xr:uid="{F6197642-5650-4C44-916F-450E7A5317E1}"/>
    <cellStyle name="Normal 35 23 4" xfId="6829" xr:uid="{7A9994FB-B9E3-43AF-9EFF-4B314F251E46}"/>
    <cellStyle name="Normal 35 23 5" xfId="6830" xr:uid="{1F6138C8-79D9-41C2-8E68-B5DB93C38FAF}"/>
    <cellStyle name="Normal 35 24" xfId="6831" xr:uid="{852AFA9D-6663-467C-B143-7A740047BC2C}"/>
    <cellStyle name="Normal 35 24 2" xfId="6832" xr:uid="{149A45D6-B7C9-47E9-AE33-D3C596A93BF3}"/>
    <cellStyle name="Normal 35 24 2 2" xfId="6833" xr:uid="{37D9A3F1-BEFF-4642-B346-5BBB230A3F7F}"/>
    <cellStyle name="Normal 35 24 2 3" xfId="6834" xr:uid="{E944C87D-7D5B-49E5-AB10-B3340A9B01A5}"/>
    <cellStyle name="Normal 35 24 3" xfId="6835" xr:uid="{E0E8E9B1-4E04-4664-B3E6-0F1F682E82E9}"/>
    <cellStyle name="Normal 35 24 4" xfId="6836" xr:uid="{920406AE-58D8-4D0B-A5B4-1CD29E073D01}"/>
    <cellStyle name="Normal 35 25" xfId="6837" xr:uid="{F0044906-C056-4D58-A34E-4EC02C2DCFA4}"/>
    <cellStyle name="Normal 35 25 2" xfId="6838" xr:uid="{0EE8B20E-2BAC-418F-8609-6055A09BE491}"/>
    <cellStyle name="Normal 35 25 3" xfId="6839" xr:uid="{51C0D928-FE2A-4008-AAA2-DE2B0AB61C93}"/>
    <cellStyle name="Normal 35 26" xfId="6840" xr:uid="{746631F3-2714-45AC-B95A-F026C9D7F682}"/>
    <cellStyle name="Normal 35 27" xfId="6841" xr:uid="{7EDE1B95-3ACD-42E5-A0C4-5D148C41A8D1}"/>
    <cellStyle name="Normal 35 3" xfId="6842" xr:uid="{FD7318D1-34B1-48CA-837F-ABA012893299}"/>
    <cellStyle name="Normal 35 3 10" xfId="6843" xr:uid="{05F62D3D-25FA-4B84-99E0-96064E519EF8}"/>
    <cellStyle name="Normal 35 3 10 2" xfId="6844" xr:uid="{1CE21BCE-91C0-405E-A9A8-C842A99F7CA1}"/>
    <cellStyle name="Normal 35 3 10 2 2" xfId="6845" xr:uid="{9042C359-260D-497C-BB20-43226368AD8D}"/>
    <cellStyle name="Normal 35 3 10 2 2 2" xfId="6846" xr:uid="{9271DEF3-53A2-4E6B-A7C0-DDCCD47B4D43}"/>
    <cellStyle name="Normal 35 3 10 2 2 3" xfId="6847" xr:uid="{9086F8D6-A047-4468-84FA-DFB55B2D5DD5}"/>
    <cellStyle name="Normal 35 3 10 2 3" xfId="6848" xr:uid="{2ED437F5-6C68-489B-AE61-EE7BEB838E7C}"/>
    <cellStyle name="Normal 35 3 10 2 4" xfId="6849" xr:uid="{88FF879B-B632-4C76-A80D-A53566C5D11F}"/>
    <cellStyle name="Normal 35 3 10 3" xfId="6850" xr:uid="{B9EDFD2C-F583-47BB-B483-48FC42C0AE30}"/>
    <cellStyle name="Normal 35 3 10 3 2" xfId="6851" xr:uid="{A6295EFA-220D-4A00-A9DA-0A81D42DAC0F}"/>
    <cellStyle name="Normal 35 3 10 3 3" xfId="6852" xr:uid="{E74C1E5A-C39A-4F77-893D-F4737A8814D8}"/>
    <cellStyle name="Normal 35 3 10 4" xfId="6853" xr:uid="{43616927-40D7-452A-8B52-A2A6945D5FC0}"/>
    <cellStyle name="Normal 35 3 10 5" xfId="6854" xr:uid="{44FB0685-C8A0-41B8-B1BE-B100F51CAB1F}"/>
    <cellStyle name="Normal 35 3 11" xfId="6855" xr:uid="{5FD3269A-CBC0-4C4E-87D6-363705507FC7}"/>
    <cellStyle name="Normal 35 3 11 2" xfId="6856" xr:uid="{53EDF797-FEB1-41B0-851F-2A6D8F06ABE3}"/>
    <cellStyle name="Normal 35 3 11 2 2" xfId="6857" xr:uid="{2A3C3E84-857D-41A8-8A9C-8FCC32D61243}"/>
    <cellStyle name="Normal 35 3 11 2 2 2" xfId="6858" xr:uid="{98E507BF-924F-4701-817D-3A178BDACFB8}"/>
    <cellStyle name="Normal 35 3 11 2 2 3" xfId="6859" xr:uid="{6B0B3E5F-F555-49C7-92B4-038651FCA8E5}"/>
    <cellStyle name="Normal 35 3 11 2 3" xfId="6860" xr:uid="{ABEC3C1A-8AB3-42CE-B36D-2E8414C508DA}"/>
    <cellStyle name="Normal 35 3 11 2 4" xfId="6861" xr:uid="{95163A73-7FF2-44DA-9CA7-46A07B49A050}"/>
    <cellStyle name="Normal 35 3 11 3" xfId="6862" xr:uid="{F1EC5078-C2EF-4DB8-879A-CA199528A7ED}"/>
    <cellStyle name="Normal 35 3 11 3 2" xfId="6863" xr:uid="{D8D74D49-508B-477B-9722-25EF9E8F5B21}"/>
    <cellStyle name="Normal 35 3 11 3 3" xfId="6864" xr:uid="{42ED97D9-5F89-4AFF-B638-663CF42CB052}"/>
    <cellStyle name="Normal 35 3 11 4" xfId="6865" xr:uid="{F19B1E7A-15C0-472B-8CF8-97B3F710DB0E}"/>
    <cellStyle name="Normal 35 3 11 5" xfId="6866" xr:uid="{D2672D6A-FF36-4C9C-877C-FBDDE6EE8F0D}"/>
    <cellStyle name="Normal 35 3 12" xfId="6867" xr:uid="{84BD0425-F102-4410-A459-4166D410827E}"/>
    <cellStyle name="Normal 35 3 12 2" xfId="6868" xr:uid="{DF2EC54D-40D2-49B3-8D63-CE4BB3F5F728}"/>
    <cellStyle name="Normal 35 3 12 2 2" xfId="6869" xr:uid="{9B4D02E3-20A3-474F-8BFA-C6680920D103}"/>
    <cellStyle name="Normal 35 3 12 2 2 2" xfId="6870" xr:uid="{AC00265E-7527-4B85-BC9C-A6253AFE435D}"/>
    <cellStyle name="Normal 35 3 12 2 2 3" xfId="6871" xr:uid="{DD4A6A50-176A-4335-A70C-30DD09F4AE10}"/>
    <cellStyle name="Normal 35 3 12 2 3" xfId="6872" xr:uid="{875CFE3B-EBD6-4A6A-B36A-D605D2B9A274}"/>
    <cellStyle name="Normal 35 3 12 2 4" xfId="6873" xr:uid="{489F9D96-9951-4833-9881-BB2FB7640D7E}"/>
    <cellStyle name="Normal 35 3 12 3" xfId="6874" xr:uid="{71495DEB-0C13-4385-AA46-90433003A793}"/>
    <cellStyle name="Normal 35 3 12 3 2" xfId="6875" xr:uid="{91DCC5FB-6D25-4486-9EC4-11FE9CFD452F}"/>
    <cellStyle name="Normal 35 3 12 3 3" xfId="6876" xr:uid="{7B7393EA-E54A-4B4F-BCB3-52A723725DEC}"/>
    <cellStyle name="Normal 35 3 12 4" xfId="6877" xr:uid="{A3437B9B-76E9-40DA-B57F-8C4232DEFE98}"/>
    <cellStyle name="Normal 35 3 12 5" xfId="6878" xr:uid="{6C3AEC96-CFBC-4F7E-9585-3992A7A451DA}"/>
    <cellStyle name="Normal 35 3 13" xfId="6879" xr:uid="{AE835527-B013-492F-B6B1-DAC1C4C5B976}"/>
    <cellStyle name="Normal 35 3 13 2" xfId="6880" xr:uid="{80641C4B-2989-464C-838B-1326DA7533D1}"/>
    <cellStyle name="Normal 35 3 13 2 2" xfId="6881" xr:uid="{29A6A77B-FF79-4C2B-B102-E1F99BAB9CA8}"/>
    <cellStyle name="Normal 35 3 13 2 2 2" xfId="6882" xr:uid="{3055E0AF-F246-4FEA-BBDE-1FA74FE880C4}"/>
    <cellStyle name="Normal 35 3 13 2 2 3" xfId="6883" xr:uid="{645B3C78-B411-4505-84B1-9D073E159ECE}"/>
    <cellStyle name="Normal 35 3 13 2 3" xfId="6884" xr:uid="{9065D5EB-EDFA-4BD9-8C33-6575A6F89350}"/>
    <cellStyle name="Normal 35 3 13 2 4" xfId="6885" xr:uid="{23F8E3F5-AAA1-431A-A15F-E86E8016AEFA}"/>
    <cellStyle name="Normal 35 3 13 3" xfId="6886" xr:uid="{73F2324D-510E-4021-9750-193A227DA1BD}"/>
    <cellStyle name="Normal 35 3 13 3 2" xfId="6887" xr:uid="{E058B838-52FC-4CB2-8758-8241743CDFDC}"/>
    <cellStyle name="Normal 35 3 13 3 3" xfId="6888" xr:uid="{DBE714E6-BEB6-4E28-881E-D79CF42BEE77}"/>
    <cellStyle name="Normal 35 3 13 4" xfId="6889" xr:uid="{89406076-0B64-4FC6-A802-9CFAD08FD395}"/>
    <cellStyle name="Normal 35 3 13 5" xfId="6890" xr:uid="{053253F5-D11D-49AF-B2A7-BBAAFC2CBB5E}"/>
    <cellStyle name="Normal 35 3 14" xfId="6891" xr:uid="{AA23F925-59C4-40DE-B61D-B61AD9CAE7EC}"/>
    <cellStyle name="Normal 35 3 14 2" xfId="6892" xr:uid="{DDF3F518-F5E2-4C23-8511-0225E075FDC8}"/>
    <cellStyle name="Normal 35 3 14 2 2" xfId="6893" xr:uid="{4C763239-F454-4ED7-A108-78D1ADC71314}"/>
    <cellStyle name="Normal 35 3 14 2 2 2" xfId="6894" xr:uid="{25D27F1F-D7C8-4325-AE49-BAC2D80AFA02}"/>
    <cellStyle name="Normal 35 3 14 2 2 3" xfId="6895" xr:uid="{F98E7628-B30D-4D32-86B4-C9F715A57640}"/>
    <cellStyle name="Normal 35 3 14 2 3" xfId="6896" xr:uid="{5C19D67E-D844-4769-BC22-5ACEB573AAF3}"/>
    <cellStyle name="Normal 35 3 14 2 4" xfId="6897" xr:uid="{A92A6413-8F22-4D43-B0C5-B4D91EC30433}"/>
    <cellStyle name="Normal 35 3 14 3" xfId="6898" xr:uid="{9D7B0ACE-7DD4-4591-9490-CBAF988B2BED}"/>
    <cellStyle name="Normal 35 3 14 3 2" xfId="6899" xr:uid="{C2A0B518-628E-4D4B-B1B9-15451718707D}"/>
    <cellStyle name="Normal 35 3 14 3 3" xfId="6900" xr:uid="{969B2FFF-DCD1-49A6-9082-85B360090389}"/>
    <cellStyle name="Normal 35 3 14 4" xfId="6901" xr:uid="{55EFED0F-95C5-40DE-B813-AF5263796BAE}"/>
    <cellStyle name="Normal 35 3 14 5" xfId="6902" xr:uid="{6B1A9D36-9677-428F-9FCD-903694641BD2}"/>
    <cellStyle name="Normal 35 3 15" xfId="6903" xr:uid="{EB5ECADC-B323-4153-839F-2059826B27BE}"/>
    <cellStyle name="Normal 35 3 15 2" xfId="6904" xr:uid="{6F0C4852-EBFB-45F4-9AB2-1C130148E6F4}"/>
    <cellStyle name="Normal 35 3 15 2 2" xfId="6905" xr:uid="{DDB607A0-D4D8-4715-96ED-A9C4D42B2F0F}"/>
    <cellStyle name="Normal 35 3 15 2 2 2" xfId="6906" xr:uid="{297BE54A-D56C-41AD-A02D-B6D08A4A52E5}"/>
    <cellStyle name="Normal 35 3 15 2 2 3" xfId="6907" xr:uid="{2C91D9BA-3249-4DD8-96E9-3D414E530AC9}"/>
    <cellStyle name="Normal 35 3 15 2 3" xfId="6908" xr:uid="{83CEA5A8-9733-4BB8-8A9F-39570C64F801}"/>
    <cellStyle name="Normal 35 3 15 2 4" xfId="6909" xr:uid="{562FB6C6-73EE-4EB5-B9C1-58C1568C3C92}"/>
    <cellStyle name="Normal 35 3 15 3" xfId="6910" xr:uid="{E727423A-4073-4029-9A99-4D4744D83AD5}"/>
    <cellStyle name="Normal 35 3 15 3 2" xfId="6911" xr:uid="{B51C80A1-18CB-4605-8445-9ABE622E2BDC}"/>
    <cellStyle name="Normal 35 3 15 3 3" xfId="6912" xr:uid="{F62CF3A9-85FC-4371-8A79-000D534EAEEB}"/>
    <cellStyle name="Normal 35 3 15 4" xfId="6913" xr:uid="{89ACEE14-859A-4C5D-9308-B2915D381FD0}"/>
    <cellStyle name="Normal 35 3 15 5" xfId="6914" xr:uid="{54B9D658-08F5-49D6-AED8-3AEB3AF9C5E5}"/>
    <cellStyle name="Normal 35 3 16" xfId="6915" xr:uid="{81179303-3961-4E5A-B723-B4B439FC3012}"/>
    <cellStyle name="Normal 35 3 16 2" xfId="6916" xr:uid="{84E3A206-E26C-4801-861F-5AB8566ECAF1}"/>
    <cellStyle name="Normal 35 3 16 2 2" xfId="6917" xr:uid="{7E5AD844-74FF-47C5-8568-2ACCF0396352}"/>
    <cellStyle name="Normal 35 3 16 2 2 2" xfId="6918" xr:uid="{4748D188-4047-4FE5-A5F6-DE9977ACFF15}"/>
    <cellStyle name="Normal 35 3 16 2 2 3" xfId="6919" xr:uid="{0714DA2F-9C44-43D4-AD56-FF558EEC7904}"/>
    <cellStyle name="Normal 35 3 16 2 3" xfId="6920" xr:uid="{85D0248D-86E3-4407-9EF5-D8F8D29E7DCE}"/>
    <cellStyle name="Normal 35 3 16 2 4" xfId="6921" xr:uid="{39E2743B-9199-410D-9927-036B4F0EBC6B}"/>
    <cellStyle name="Normal 35 3 16 3" xfId="6922" xr:uid="{E53AFEE4-2E88-4635-9CBC-DDDC6BD22FA6}"/>
    <cellStyle name="Normal 35 3 16 3 2" xfId="6923" xr:uid="{D190EF42-B251-4318-8162-CCCC4893852C}"/>
    <cellStyle name="Normal 35 3 16 3 3" xfId="6924" xr:uid="{6C6B0FB8-326F-42D7-B7CF-FC4893D99BCA}"/>
    <cellStyle name="Normal 35 3 16 4" xfId="6925" xr:uid="{56A60315-3122-448E-82A3-9F57D71EC5A1}"/>
    <cellStyle name="Normal 35 3 16 5" xfId="6926" xr:uid="{1F00DDF2-D7F8-4E15-8F3E-DD807B89703F}"/>
    <cellStyle name="Normal 35 3 17" xfId="6927" xr:uid="{6E830163-76B0-423C-BDF3-436B31296AA6}"/>
    <cellStyle name="Normal 35 3 17 2" xfId="6928" xr:uid="{C25EE2EF-BFEE-4F33-95C3-03CF55A11E1D}"/>
    <cellStyle name="Normal 35 3 17 2 2" xfId="6929" xr:uid="{A83C0864-9043-4FE1-8D08-43207714273A}"/>
    <cellStyle name="Normal 35 3 17 2 2 2" xfId="6930" xr:uid="{C5839BF1-C9A6-4B0B-AB75-4F99E88ADEA4}"/>
    <cellStyle name="Normal 35 3 17 2 2 3" xfId="6931" xr:uid="{9CC9C14E-5F27-4745-9A6F-12D31B398034}"/>
    <cellStyle name="Normal 35 3 17 2 3" xfId="6932" xr:uid="{96DBA300-317E-4291-B40C-C027446F3918}"/>
    <cellStyle name="Normal 35 3 17 2 4" xfId="6933" xr:uid="{F500A638-AD53-4F1B-8422-CC782D1EFE72}"/>
    <cellStyle name="Normal 35 3 17 3" xfId="6934" xr:uid="{7A6451D5-81C0-4E87-8422-46F368E9761B}"/>
    <cellStyle name="Normal 35 3 17 3 2" xfId="6935" xr:uid="{83A0C9A2-CAB6-4212-8D34-D0CE87EB9348}"/>
    <cellStyle name="Normal 35 3 17 3 3" xfId="6936" xr:uid="{00A5DFCC-00E8-49C9-B13C-F4223D006290}"/>
    <cellStyle name="Normal 35 3 17 4" xfId="6937" xr:uid="{1C399BE8-41B3-42E4-AE71-6323BEA64E26}"/>
    <cellStyle name="Normal 35 3 17 5" xfId="6938" xr:uid="{DB728802-6BA3-4DDA-8143-DAB8B863768C}"/>
    <cellStyle name="Normal 35 3 18" xfId="6939" xr:uid="{9C37CEB7-0060-420A-86E4-F56D2BB5CDD0}"/>
    <cellStyle name="Normal 35 3 18 2" xfId="6940" xr:uid="{4F91E0D9-AA16-4BDE-B43E-ED0A765C9682}"/>
    <cellStyle name="Normal 35 3 18 2 2" xfId="6941" xr:uid="{E107100D-04D6-4095-B33A-26D1A1FBABFE}"/>
    <cellStyle name="Normal 35 3 18 2 2 2" xfId="6942" xr:uid="{6C314987-5F63-48E5-9C11-AD22F50D8936}"/>
    <cellStyle name="Normal 35 3 18 2 2 3" xfId="6943" xr:uid="{BDC945B3-BA25-4010-AFC0-334E92CB74F9}"/>
    <cellStyle name="Normal 35 3 18 2 3" xfId="6944" xr:uid="{421B0B15-3F9A-4A73-85D6-F3B40984EE12}"/>
    <cellStyle name="Normal 35 3 18 2 4" xfId="6945" xr:uid="{041F9DA1-6210-4C55-B9F9-3A5CCC681A0B}"/>
    <cellStyle name="Normal 35 3 18 3" xfId="6946" xr:uid="{CCD26B36-5646-421A-A802-71F48575E7B7}"/>
    <cellStyle name="Normal 35 3 18 3 2" xfId="6947" xr:uid="{AD7F39CC-6244-4FF8-8B6E-ACAA62777725}"/>
    <cellStyle name="Normal 35 3 18 3 3" xfId="6948" xr:uid="{AF20B4E4-4973-41A8-BEB0-1138451F0196}"/>
    <cellStyle name="Normal 35 3 18 4" xfId="6949" xr:uid="{7FC7D837-A6DE-4961-9CD4-678833E3099B}"/>
    <cellStyle name="Normal 35 3 18 5" xfId="6950" xr:uid="{78925BAF-9F14-4715-BB1C-2905EA0C0E6B}"/>
    <cellStyle name="Normal 35 3 19" xfId="6951" xr:uid="{E7212EC0-A4F0-4205-A89C-F34D09D348F8}"/>
    <cellStyle name="Normal 35 3 19 2" xfId="6952" xr:uid="{02C35215-C674-425D-AE9C-6122C8204EAC}"/>
    <cellStyle name="Normal 35 3 19 2 2" xfId="6953" xr:uid="{6C3E0F67-D4D0-4B84-B17B-BB8217ACB1F1}"/>
    <cellStyle name="Normal 35 3 19 2 2 2" xfId="6954" xr:uid="{2F13C380-FA5F-4FC1-8687-9D3B9C35F625}"/>
    <cellStyle name="Normal 35 3 19 2 2 3" xfId="6955" xr:uid="{E0714C35-C99B-4960-AB82-A861CDAE21AB}"/>
    <cellStyle name="Normal 35 3 19 2 3" xfId="6956" xr:uid="{A486FFAE-9902-4E30-B7FD-186DE38644F6}"/>
    <cellStyle name="Normal 35 3 19 2 4" xfId="6957" xr:uid="{E903272C-6CB3-4A06-A115-C4B9587D8940}"/>
    <cellStyle name="Normal 35 3 19 3" xfId="6958" xr:uid="{1B015BBF-0E35-447F-BE8F-59A7BCC25521}"/>
    <cellStyle name="Normal 35 3 19 3 2" xfId="6959" xr:uid="{E8676D34-AEFA-4A09-B6E2-FA4327734AD0}"/>
    <cellStyle name="Normal 35 3 19 3 3" xfId="6960" xr:uid="{7B4691F1-DCF5-420B-93F3-0A7443EFA989}"/>
    <cellStyle name="Normal 35 3 19 4" xfId="6961" xr:uid="{C866FC72-2FDD-4D12-982E-877F0D451059}"/>
    <cellStyle name="Normal 35 3 19 5" xfId="6962" xr:uid="{AC44181B-6456-45B4-B35C-11848E72C671}"/>
    <cellStyle name="Normal 35 3 2" xfId="6963" xr:uid="{C52A9D1D-FCD8-4659-975A-EC2ECE1AC7E5}"/>
    <cellStyle name="Normal 35 3 2 2" xfId="6964" xr:uid="{27E3B8EB-C1BB-43B9-8E99-17C71F63277F}"/>
    <cellStyle name="Normal 35 3 2 2 2" xfId="6965" xr:uid="{F1863071-E669-4B52-AB7C-D8A1E8021D4D}"/>
    <cellStyle name="Normal 35 3 2 2 2 2" xfId="6966" xr:uid="{A1C09728-0628-4C64-B912-2D5CA0A32F32}"/>
    <cellStyle name="Normal 35 3 2 2 2 3" xfId="6967" xr:uid="{F914BFF3-513E-410B-B537-DCB39B4E275F}"/>
    <cellStyle name="Normal 35 3 2 2 3" xfId="6968" xr:uid="{787CD6C0-7992-49BD-8972-50EE2697151F}"/>
    <cellStyle name="Normal 35 3 2 2 4" xfId="6969" xr:uid="{D1F44D03-E25E-4544-A561-1C868244748F}"/>
    <cellStyle name="Normal 35 3 2 3" xfId="6970" xr:uid="{E50B75B4-CD2A-4AD5-9AFD-6292D0651E9B}"/>
    <cellStyle name="Normal 35 3 2 3 2" xfId="6971" xr:uid="{182AA9E5-7CB1-4025-8ED4-328656C099CE}"/>
    <cellStyle name="Normal 35 3 2 3 3" xfId="6972" xr:uid="{3779C206-0726-4836-B742-92B283980354}"/>
    <cellStyle name="Normal 35 3 2 4" xfId="6973" xr:uid="{8203119A-827B-4297-B498-73F33FF0C8D4}"/>
    <cellStyle name="Normal 35 3 2 5" xfId="6974" xr:uid="{0458431A-A239-43CA-B976-E316213F9144}"/>
    <cellStyle name="Normal 35 3 20" xfId="6975" xr:uid="{356BBA0D-BAC0-4B40-9A03-22552D203618}"/>
    <cellStyle name="Normal 35 3 20 2" xfId="6976" xr:uid="{BFD0C86F-3A45-49A2-849C-96FBBB49576B}"/>
    <cellStyle name="Normal 35 3 20 2 2" xfId="6977" xr:uid="{A6E64B2B-1478-4942-A1B6-512C67995A36}"/>
    <cellStyle name="Normal 35 3 20 2 3" xfId="6978" xr:uid="{B76EC2C2-0CDC-4917-BA6D-676116F4F47D}"/>
    <cellStyle name="Normal 35 3 20 3" xfId="6979" xr:uid="{5B18A929-4DDD-49D8-99BE-FE7E48213F34}"/>
    <cellStyle name="Normal 35 3 20 4" xfId="6980" xr:uid="{9FB1AD4E-073A-46C5-B4C4-09E98C416203}"/>
    <cellStyle name="Normal 35 3 21" xfId="6981" xr:uid="{26BF5476-2827-4052-A66E-CABA74A76E30}"/>
    <cellStyle name="Normal 35 3 21 2" xfId="6982" xr:uid="{33D4C535-59ED-475F-8043-938FC9648044}"/>
    <cellStyle name="Normal 35 3 21 3" xfId="6983" xr:uid="{18BE71FA-A704-4D67-B562-E778B09077AF}"/>
    <cellStyle name="Normal 35 3 22" xfId="6984" xr:uid="{ECEAC123-5091-42C6-A2F5-57C6CDE615BE}"/>
    <cellStyle name="Normal 35 3 23" xfId="6985" xr:uid="{7EE54405-441F-404E-8D39-255A72A15BB4}"/>
    <cellStyle name="Normal 35 3 3" xfId="6986" xr:uid="{1AD5DC4E-327C-4A14-BE8B-C3AC9BAA5DC8}"/>
    <cellStyle name="Normal 35 3 3 2" xfId="6987" xr:uid="{29E053D0-60D4-4AFF-9312-F758C0A1ECDE}"/>
    <cellStyle name="Normal 35 3 3 2 2" xfId="6988" xr:uid="{5968C6EF-F571-4980-A900-7CF287F9E746}"/>
    <cellStyle name="Normal 35 3 3 2 2 2" xfId="6989" xr:uid="{CDEBD896-B6FE-4DAC-839A-CD09A6FC0D8C}"/>
    <cellStyle name="Normal 35 3 3 2 2 3" xfId="6990" xr:uid="{DD734519-6692-4CAE-A1AE-891517C3A593}"/>
    <cellStyle name="Normal 35 3 3 2 3" xfId="6991" xr:uid="{99C3B3A5-8312-4E11-8C9C-0BBDAE31D6D5}"/>
    <cellStyle name="Normal 35 3 3 2 4" xfId="6992" xr:uid="{4CEA5E04-6ECA-4BF9-8A0C-8C0CEABC460F}"/>
    <cellStyle name="Normal 35 3 3 3" xfId="6993" xr:uid="{FC81C221-AEE1-47CB-80B3-FDCDB9EA20C3}"/>
    <cellStyle name="Normal 35 3 3 3 2" xfId="6994" xr:uid="{A5E9F262-8649-4125-8665-928B0DE80861}"/>
    <cellStyle name="Normal 35 3 3 3 3" xfId="6995" xr:uid="{4773DBCE-9955-4138-8324-4A7742DB5AE4}"/>
    <cellStyle name="Normal 35 3 3 4" xfId="6996" xr:uid="{0AD7837A-0954-4F5D-89C7-0E5FEC9C7FD6}"/>
    <cellStyle name="Normal 35 3 3 5" xfId="6997" xr:uid="{77AFD619-0BEF-4C5D-8889-B7802D03202A}"/>
    <cellStyle name="Normal 35 3 4" xfId="6998" xr:uid="{4FD779BB-61E4-4926-ACE1-C1E182F5E1AE}"/>
    <cellStyle name="Normal 35 3 4 2" xfId="6999" xr:uid="{73AD94E5-03A3-466D-AB71-E1DECD27FBD1}"/>
    <cellStyle name="Normal 35 3 4 2 2" xfId="7000" xr:uid="{2CE0671A-C594-431C-89FC-C6B0DF3EB4BC}"/>
    <cellStyle name="Normal 35 3 4 2 2 2" xfId="7001" xr:uid="{46EB092B-64C5-4D6D-A0B9-4BCFAAEABB43}"/>
    <cellStyle name="Normal 35 3 4 2 2 3" xfId="7002" xr:uid="{37CBA1ED-4E03-4AF9-89A7-3A2F2C9E5293}"/>
    <cellStyle name="Normal 35 3 4 2 3" xfId="7003" xr:uid="{A641A6F6-2EF4-45FB-B6F8-C6DA322FA33A}"/>
    <cellStyle name="Normal 35 3 4 2 4" xfId="7004" xr:uid="{388A459B-C4B6-4A79-8C78-E64009A785E5}"/>
    <cellStyle name="Normal 35 3 4 3" xfId="7005" xr:uid="{B6FBF945-0BE0-415D-96DB-3912DE7A1FB5}"/>
    <cellStyle name="Normal 35 3 4 3 2" xfId="7006" xr:uid="{39B3E2D4-B1B3-4407-ADA9-DA3430649384}"/>
    <cellStyle name="Normal 35 3 4 3 3" xfId="7007" xr:uid="{CF4154A9-8FBA-42A9-BD5A-608576F7486B}"/>
    <cellStyle name="Normal 35 3 4 4" xfId="7008" xr:uid="{DEF83FD5-6AAB-4B6D-A812-26F6287B9D44}"/>
    <cellStyle name="Normal 35 3 4 5" xfId="7009" xr:uid="{8F8AF01B-5E2E-402F-894C-07585BE9BD29}"/>
    <cellStyle name="Normal 35 3 5" xfId="7010" xr:uid="{91646C32-B5BB-436F-B57A-C0BB42F4B9EB}"/>
    <cellStyle name="Normal 35 3 5 2" xfId="7011" xr:uid="{A1C16161-A9AA-4BE4-AC33-D22B1CF82B21}"/>
    <cellStyle name="Normal 35 3 5 2 2" xfId="7012" xr:uid="{DF92A392-1262-4AE6-B89F-FFED3B2174CC}"/>
    <cellStyle name="Normal 35 3 5 2 2 2" xfId="7013" xr:uid="{34270959-6E7E-49E9-B3C8-153A829BB1FA}"/>
    <cellStyle name="Normal 35 3 5 2 2 3" xfId="7014" xr:uid="{5CA24F80-491D-4159-A4C0-1F4593BE5929}"/>
    <cellStyle name="Normal 35 3 5 2 3" xfId="7015" xr:uid="{D24C9945-94C8-4189-8EBE-7BE916914FF8}"/>
    <cellStyle name="Normal 35 3 5 2 4" xfId="7016" xr:uid="{CE587F45-5EE9-4C0E-A52E-91F3C26EF721}"/>
    <cellStyle name="Normal 35 3 5 3" xfId="7017" xr:uid="{5DD28189-CE85-413A-97F0-FF41564986F5}"/>
    <cellStyle name="Normal 35 3 5 3 2" xfId="7018" xr:uid="{9BBC787F-40F8-4A22-9088-B7F6223B8584}"/>
    <cellStyle name="Normal 35 3 5 3 3" xfId="7019" xr:uid="{1A49E1CE-E40C-4068-9AA9-DBDF1FD18139}"/>
    <cellStyle name="Normal 35 3 5 4" xfId="7020" xr:uid="{32C8611F-58EA-4EFC-8A88-E6F9E5736709}"/>
    <cellStyle name="Normal 35 3 5 5" xfId="7021" xr:uid="{A6A50CFB-8322-4481-89A6-0C0B58CD1B73}"/>
    <cellStyle name="Normal 35 3 6" xfId="7022" xr:uid="{C01802B6-598A-4E69-9FFA-20FDB697A20B}"/>
    <cellStyle name="Normal 35 3 6 2" xfId="7023" xr:uid="{DB88F594-5254-4391-B07F-BBE81878EF30}"/>
    <cellStyle name="Normal 35 3 6 2 2" xfId="7024" xr:uid="{BECA7AD0-F475-40EC-A410-78F3C7F21DAE}"/>
    <cellStyle name="Normal 35 3 6 2 2 2" xfId="7025" xr:uid="{BF24B161-1768-4219-B352-E52E9D47FB14}"/>
    <cellStyle name="Normal 35 3 6 2 2 3" xfId="7026" xr:uid="{1938DDD8-92E4-42D9-9AF6-EFE3F9846008}"/>
    <cellStyle name="Normal 35 3 6 2 3" xfId="7027" xr:uid="{F000F5A3-4A6D-422A-B973-12EB7ACAA26B}"/>
    <cellStyle name="Normal 35 3 6 2 4" xfId="7028" xr:uid="{AFF35981-3855-4B19-9BC6-A59B2A06012A}"/>
    <cellStyle name="Normal 35 3 6 3" xfId="7029" xr:uid="{E0DDE54C-49CA-4DA6-BDB5-E205E235671E}"/>
    <cellStyle name="Normal 35 3 6 3 2" xfId="7030" xr:uid="{93CBBBFF-DD23-452A-82F1-60B9AC41E5B3}"/>
    <cellStyle name="Normal 35 3 6 3 3" xfId="7031" xr:uid="{57A2FEF0-2CD6-4086-96F0-51F0B7C91F29}"/>
    <cellStyle name="Normal 35 3 6 4" xfId="7032" xr:uid="{A6E40F28-72FF-446E-AE60-8F8BF5E2A854}"/>
    <cellStyle name="Normal 35 3 6 5" xfId="7033" xr:uid="{CEDD2E10-24CB-4841-B4C2-460CD1A50EEF}"/>
    <cellStyle name="Normal 35 3 7" xfId="7034" xr:uid="{92694A9D-C013-49EB-A1A7-A61451849049}"/>
    <cellStyle name="Normal 35 3 7 2" xfId="7035" xr:uid="{A9E525FC-C59E-455E-9C3D-F052882A9B61}"/>
    <cellStyle name="Normal 35 3 7 2 2" xfId="7036" xr:uid="{415B298F-A442-4F34-9555-D266D5CD2B04}"/>
    <cellStyle name="Normal 35 3 7 2 2 2" xfId="7037" xr:uid="{E0451D50-6D65-4BC1-9884-54FA92D240D2}"/>
    <cellStyle name="Normal 35 3 7 2 2 3" xfId="7038" xr:uid="{7E7BC087-BC21-46EB-AA91-11F9E4F59F8F}"/>
    <cellStyle name="Normal 35 3 7 2 3" xfId="7039" xr:uid="{CF1503F7-1842-4EAD-97C3-6BFB39431CCB}"/>
    <cellStyle name="Normal 35 3 7 2 4" xfId="7040" xr:uid="{FB69FFC0-BE70-4F6C-A323-58B8CC3A0EBB}"/>
    <cellStyle name="Normal 35 3 7 3" xfId="7041" xr:uid="{6EBC92B4-6FC3-4F06-A690-3F70A446EEF2}"/>
    <cellStyle name="Normal 35 3 7 3 2" xfId="7042" xr:uid="{E05F2B9B-397B-4709-BA3D-E5568A63CA22}"/>
    <cellStyle name="Normal 35 3 7 3 3" xfId="7043" xr:uid="{51A0ED7B-B9F2-4492-85A0-A4CEAF940C98}"/>
    <cellStyle name="Normal 35 3 7 4" xfId="7044" xr:uid="{B476C199-5F00-4DD7-819D-FDE628AB425B}"/>
    <cellStyle name="Normal 35 3 7 5" xfId="7045" xr:uid="{A6E652B2-4E9A-4D06-AA4B-81D65F47137F}"/>
    <cellStyle name="Normal 35 3 8" xfId="7046" xr:uid="{F1003666-BD48-447A-9D4C-F6802EDE9909}"/>
    <cellStyle name="Normal 35 3 8 2" xfId="7047" xr:uid="{07CB7349-B3D0-4596-8C62-BE89BDA90C7A}"/>
    <cellStyle name="Normal 35 3 8 2 2" xfId="7048" xr:uid="{A060D591-4FDA-4C93-8746-AF26B362CBE5}"/>
    <cellStyle name="Normal 35 3 8 2 2 2" xfId="7049" xr:uid="{87104BE1-D310-4F63-8F58-84B8F9552C7D}"/>
    <cellStyle name="Normal 35 3 8 2 2 3" xfId="7050" xr:uid="{336CF729-CE0E-4169-B8FF-0A77BE590FDC}"/>
    <cellStyle name="Normal 35 3 8 2 3" xfId="7051" xr:uid="{FC98ABF8-C729-47CE-9EB6-00419D20FAA7}"/>
    <cellStyle name="Normal 35 3 8 2 4" xfId="7052" xr:uid="{A5404E34-D898-4799-9B95-A49A6A50B34F}"/>
    <cellStyle name="Normal 35 3 8 3" xfId="7053" xr:uid="{F6C6E738-B079-4996-A41E-7737D3F71FD1}"/>
    <cellStyle name="Normal 35 3 8 3 2" xfId="7054" xr:uid="{6269A65B-B5B1-4B5F-8C8D-E862382B0451}"/>
    <cellStyle name="Normal 35 3 8 3 3" xfId="7055" xr:uid="{03EF1536-1CC3-4C85-AD95-1B7C77AC46BC}"/>
    <cellStyle name="Normal 35 3 8 4" xfId="7056" xr:uid="{D5FDC81C-E2C8-4710-810C-AB0BB74A2FFC}"/>
    <cellStyle name="Normal 35 3 8 5" xfId="7057" xr:uid="{4F2571D9-09C5-46F4-80AF-99536888A566}"/>
    <cellStyle name="Normal 35 3 9" xfId="7058" xr:uid="{AA3C5BBD-12DC-4BBD-A849-E5D6FF806128}"/>
    <cellStyle name="Normal 35 3 9 2" xfId="7059" xr:uid="{48DCB633-6B02-4936-92EE-5EC5136EE078}"/>
    <cellStyle name="Normal 35 3 9 2 2" xfId="7060" xr:uid="{C7E1B992-8D42-419C-A7B2-E9810186F37B}"/>
    <cellStyle name="Normal 35 3 9 2 2 2" xfId="7061" xr:uid="{662CDADD-2893-45F9-89BE-5C20E51F467D}"/>
    <cellStyle name="Normal 35 3 9 2 2 3" xfId="7062" xr:uid="{9CAE2330-A889-4D8D-AB02-D848BEC6A1F7}"/>
    <cellStyle name="Normal 35 3 9 2 3" xfId="7063" xr:uid="{DB082748-D8E2-4A41-9166-48DDF22DA2FB}"/>
    <cellStyle name="Normal 35 3 9 2 4" xfId="7064" xr:uid="{2A252C8A-6442-4BDA-9BF8-5A3DE0832475}"/>
    <cellStyle name="Normal 35 3 9 3" xfId="7065" xr:uid="{10A1DFE3-6CFC-4B17-B704-759BA23E5CBC}"/>
    <cellStyle name="Normal 35 3 9 3 2" xfId="7066" xr:uid="{DAA426A2-3B48-42B1-AE27-981643512E2F}"/>
    <cellStyle name="Normal 35 3 9 3 3" xfId="7067" xr:uid="{E7A61350-646C-48EA-88C4-77A1DA480FCD}"/>
    <cellStyle name="Normal 35 3 9 4" xfId="7068" xr:uid="{4A028FCE-912C-446F-A4FE-336176FF7365}"/>
    <cellStyle name="Normal 35 3 9 5" xfId="7069" xr:uid="{48C23F92-D9E4-4FC1-8766-72746E975EF3}"/>
    <cellStyle name="Normal 35 4" xfId="7070" xr:uid="{494D543E-8D93-4012-88CA-821B05BC9F60}"/>
    <cellStyle name="Normal 35 4 10" xfId="7071" xr:uid="{5AFE377F-E6BB-4652-83FF-E4CB1113D7B1}"/>
    <cellStyle name="Normal 35 4 10 2" xfId="7072" xr:uid="{13E275FD-F4EE-4E19-A7DE-E22EFC888C0C}"/>
    <cellStyle name="Normal 35 4 10 2 2" xfId="7073" xr:uid="{2BC47320-604E-4FBE-BF79-876EC0D0C424}"/>
    <cellStyle name="Normal 35 4 10 2 2 2" xfId="7074" xr:uid="{B4D60EB2-BE0A-43C3-8F6D-D435067CE6F9}"/>
    <cellStyle name="Normal 35 4 10 2 2 3" xfId="7075" xr:uid="{42FD0B44-6AD3-46F7-9AAE-B822C98BC1A5}"/>
    <cellStyle name="Normal 35 4 10 2 3" xfId="7076" xr:uid="{4D8A1FB3-3F5C-43C2-B447-4E544AFCAB0B}"/>
    <cellStyle name="Normal 35 4 10 2 4" xfId="7077" xr:uid="{A90B9D09-C82A-4EDE-B618-4240BCE54243}"/>
    <cellStyle name="Normal 35 4 10 3" xfId="7078" xr:uid="{51A5E267-DCA6-4022-BF38-54F276B92C3E}"/>
    <cellStyle name="Normal 35 4 10 3 2" xfId="7079" xr:uid="{EBD962AF-4888-4621-885A-09D82AE832AA}"/>
    <cellStyle name="Normal 35 4 10 3 3" xfId="7080" xr:uid="{0A510F1E-6D86-4510-A858-095DC88AC773}"/>
    <cellStyle name="Normal 35 4 10 4" xfId="7081" xr:uid="{5864693F-64FA-4706-BAE5-0D4E7306BDF6}"/>
    <cellStyle name="Normal 35 4 10 5" xfId="7082" xr:uid="{E9A41E98-94F3-4BF0-B724-ECE9EB5E8CAD}"/>
    <cellStyle name="Normal 35 4 11" xfId="7083" xr:uid="{0BB96512-D01C-4649-BDEC-3E2C2D663798}"/>
    <cellStyle name="Normal 35 4 11 2" xfId="7084" xr:uid="{800FBE1A-39EA-4B0B-A991-36E4E501D597}"/>
    <cellStyle name="Normal 35 4 11 2 2" xfId="7085" xr:uid="{59D4E14F-D7DB-4F60-AA68-26BE9AF9F3CC}"/>
    <cellStyle name="Normal 35 4 11 2 2 2" xfId="7086" xr:uid="{FDF14E8C-8426-4BE4-8937-3A0FD39A50EB}"/>
    <cellStyle name="Normal 35 4 11 2 2 3" xfId="7087" xr:uid="{A1D1C478-8EC0-41BB-9DD7-DD439C65B11B}"/>
    <cellStyle name="Normal 35 4 11 2 3" xfId="7088" xr:uid="{9A03E00C-DB9B-48BF-B785-C7A441BF8B6B}"/>
    <cellStyle name="Normal 35 4 11 2 4" xfId="7089" xr:uid="{7DA3A5FD-6828-4D3E-8DBC-BA1B5A7C70C3}"/>
    <cellStyle name="Normal 35 4 11 3" xfId="7090" xr:uid="{76A390FD-3CD8-4CBF-B6D5-0E98AE2D33DB}"/>
    <cellStyle name="Normal 35 4 11 3 2" xfId="7091" xr:uid="{FEC161E6-23D7-48C0-9C41-03B91BB5CC34}"/>
    <cellStyle name="Normal 35 4 11 3 3" xfId="7092" xr:uid="{7D793CAE-DA62-4E5B-BD7F-52E63B497BE4}"/>
    <cellStyle name="Normal 35 4 11 4" xfId="7093" xr:uid="{562A8DE8-05B6-4EC7-9734-41A0013FBA0A}"/>
    <cellStyle name="Normal 35 4 11 5" xfId="7094" xr:uid="{8BAAADCC-FD4C-4CE9-BE3E-019BF8180841}"/>
    <cellStyle name="Normal 35 4 12" xfId="7095" xr:uid="{954888A7-D7F7-4CD9-8C7B-46C424C2DA0D}"/>
    <cellStyle name="Normal 35 4 12 2" xfId="7096" xr:uid="{8A6DFDBD-4528-4E9F-A1FE-C56B8A73F259}"/>
    <cellStyle name="Normal 35 4 12 2 2" xfId="7097" xr:uid="{28621091-8ADA-4B89-AD95-4AC6FDE7D1A3}"/>
    <cellStyle name="Normal 35 4 12 2 2 2" xfId="7098" xr:uid="{1E756706-88FB-4D5E-BD2C-CCFD1C24BA27}"/>
    <cellStyle name="Normal 35 4 12 2 2 3" xfId="7099" xr:uid="{8D520E01-FA5C-4639-B275-1CEF61B50F43}"/>
    <cellStyle name="Normal 35 4 12 2 3" xfId="7100" xr:uid="{2F4A316D-A71D-4540-9B85-EEE24B59D528}"/>
    <cellStyle name="Normal 35 4 12 2 4" xfId="7101" xr:uid="{023BA8A6-EBE4-4955-B313-F41AC3193A16}"/>
    <cellStyle name="Normal 35 4 12 3" xfId="7102" xr:uid="{864A5966-5931-409A-A698-8EE20DBDF528}"/>
    <cellStyle name="Normal 35 4 12 3 2" xfId="7103" xr:uid="{080E60B9-E6C7-48F8-A182-FCAE14AB1805}"/>
    <cellStyle name="Normal 35 4 12 3 3" xfId="7104" xr:uid="{6B5F78B8-823B-45D1-B065-15994721C8C4}"/>
    <cellStyle name="Normal 35 4 12 4" xfId="7105" xr:uid="{C4D8E5CB-1534-4995-B03E-7546AFEB06B5}"/>
    <cellStyle name="Normal 35 4 12 5" xfId="7106" xr:uid="{26F2FA27-89DA-45AB-927F-59D1834B0894}"/>
    <cellStyle name="Normal 35 4 13" xfId="7107" xr:uid="{1F4C7F41-4D8C-42A0-905F-E17E2A504762}"/>
    <cellStyle name="Normal 35 4 13 2" xfId="7108" xr:uid="{E2D56A97-8B52-4246-A972-A416332E5D7D}"/>
    <cellStyle name="Normal 35 4 13 2 2" xfId="7109" xr:uid="{EA9E287C-6CA6-4099-9894-B1CB6D4D43D2}"/>
    <cellStyle name="Normal 35 4 13 2 2 2" xfId="7110" xr:uid="{F2DD99C7-7952-4757-9C43-CB1F87265483}"/>
    <cellStyle name="Normal 35 4 13 2 2 3" xfId="7111" xr:uid="{80955A2D-F860-439F-86DF-461BEF3C75D5}"/>
    <cellStyle name="Normal 35 4 13 2 3" xfId="7112" xr:uid="{CAC1D533-4327-4431-B147-7012DD3EDBA0}"/>
    <cellStyle name="Normal 35 4 13 2 4" xfId="7113" xr:uid="{6AA06922-3AF9-41B3-A108-06B640A12DB4}"/>
    <cellStyle name="Normal 35 4 13 3" xfId="7114" xr:uid="{FEB18867-AE37-4875-98E0-547B182CC255}"/>
    <cellStyle name="Normal 35 4 13 3 2" xfId="7115" xr:uid="{8A2D3B44-4C33-460D-A5D4-3810DE7451F0}"/>
    <cellStyle name="Normal 35 4 13 3 3" xfId="7116" xr:uid="{1BE90FCA-4D39-42B7-9F6E-9AD2CB5100C5}"/>
    <cellStyle name="Normal 35 4 13 4" xfId="7117" xr:uid="{9A3B24DF-CB1A-4CF8-9DFA-FE0479DF84B0}"/>
    <cellStyle name="Normal 35 4 13 5" xfId="7118" xr:uid="{13C9D175-331E-4331-A326-7880D1A3B16B}"/>
    <cellStyle name="Normal 35 4 14" xfId="7119" xr:uid="{D1724F02-82BD-4970-8BDC-55B3CC16466B}"/>
    <cellStyle name="Normal 35 4 14 2" xfId="7120" xr:uid="{D484CF7E-A602-479D-BF29-B1E2D0F62F20}"/>
    <cellStyle name="Normal 35 4 14 2 2" xfId="7121" xr:uid="{5FC213F4-B7EB-4119-90B5-053AF17F625F}"/>
    <cellStyle name="Normal 35 4 14 2 2 2" xfId="7122" xr:uid="{22478ABD-EEC8-4F10-96F0-41168CF5C26F}"/>
    <cellStyle name="Normal 35 4 14 2 2 3" xfId="7123" xr:uid="{05AD0BE2-5E1F-4973-8CF5-18A07E10B869}"/>
    <cellStyle name="Normal 35 4 14 2 3" xfId="7124" xr:uid="{B3547708-0171-420A-8312-A8AE938FEA7C}"/>
    <cellStyle name="Normal 35 4 14 2 4" xfId="7125" xr:uid="{73757476-BA28-4D6D-BA3D-7D85CF1B49A5}"/>
    <cellStyle name="Normal 35 4 14 3" xfId="7126" xr:uid="{B17290A1-EFA9-453C-862B-AC02D856CC35}"/>
    <cellStyle name="Normal 35 4 14 3 2" xfId="7127" xr:uid="{4CEA6244-9BC2-4EC6-BC00-68C1B3C03612}"/>
    <cellStyle name="Normal 35 4 14 3 3" xfId="7128" xr:uid="{EC36D603-F79B-407C-8CC1-7241934C01BC}"/>
    <cellStyle name="Normal 35 4 14 4" xfId="7129" xr:uid="{1F03B179-5A5A-4F73-A9F8-A5CCEF00E495}"/>
    <cellStyle name="Normal 35 4 14 5" xfId="7130" xr:uid="{A0FAC719-BA97-4777-9FBF-3B58FF9D5FCD}"/>
    <cellStyle name="Normal 35 4 15" xfId="7131" xr:uid="{1D6E85BB-0300-4950-A0B3-1BF85AB14F1A}"/>
    <cellStyle name="Normal 35 4 15 2" xfId="7132" xr:uid="{912472A4-9526-40F4-9A09-BB0D86A4096B}"/>
    <cellStyle name="Normal 35 4 15 2 2" xfId="7133" xr:uid="{9E3A1804-66C6-4BE7-9FC3-5A62370C0935}"/>
    <cellStyle name="Normal 35 4 15 2 2 2" xfId="7134" xr:uid="{C817CCB4-625E-4756-8BE5-83C6DB13643A}"/>
    <cellStyle name="Normal 35 4 15 2 2 3" xfId="7135" xr:uid="{08D867B1-E5D6-4F6A-81F9-DE11E586D4C3}"/>
    <cellStyle name="Normal 35 4 15 2 3" xfId="7136" xr:uid="{60F06571-168B-44F1-8176-4D420FD2A0FC}"/>
    <cellStyle name="Normal 35 4 15 2 4" xfId="7137" xr:uid="{E1DF35E5-354B-4877-817A-BB6A5541234A}"/>
    <cellStyle name="Normal 35 4 15 3" xfId="7138" xr:uid="{07D41693-7B2D-475B-88B2-27423B9E6DCE}"/>
    <cellStyle name="Normal 35 4 15 3 2" xfId="7139" xr:uid="{63EEC521-2815-4CE1-B612-038280D8B423}"/>
    <cellStyle name="Normal 35 4 15 3 3" xfId="7140" xr:uid="{B8E5D453-5EA4-4BFE-9525-DDC5C082DD25}"/>
    <cellStyle name="Normal 35 4 15 4" xfId="7141" xr:uid="{EC282362-6677-49A9-9B64-4DB51DC9AA08}"/>
    <cellStyle name="Normal 35 4 15 5" xfId="7142" xr:uid="{B3F601E8-1F1D-48B0-A64A-CB1826666CF4}"/>
    <cellStyle name="Normal 35 4 16" xfId="7143" xr:uid="{97198D4E-AD96-4008-8E5B-64FF1556457D}"/>
    <cellStyle name="Normal 35 4 16 2" xfId="7144" xr:uid="{699DA432-A327-4C19-9C51-F2FAFDACCD39}"/>
    <cellStyle name="Normal 35 4 16 2 2" xfId="7145" xr:uid="{9D10103E-A5F5-437D-806C-F515BBFF9613}"/>
    <cellStyle name="Normal 35 4 16 2 2 2" xfId="7146" xr:uid="{4B908351-F454-4136-9E17-927993E87D8B}"/>
    <cellStyle name="Normal 35 4 16 2 2 3" xfId="7147" xr:uid="{DDCA873B-CA78-4EC2-9DA0-B6BF1AB77296}"/>
    <cellStyle name="Normal 35 4 16 2 3" xfId="7148" xr:uid="{004B923B-5890-471E-8148-B9F5104082D9}"/>
    <cellStyle name="Normal 35 4 16 2 4" xfId="7149" xr:uid="{F7390F3F-C4B9-4CC9-82A5-054F7B801622}"/>
    <cellStyle name="Normal 35 4 16 3" xfId="7150" xr:uid="{8D9667A3-0B38-413E-89AB-5EEDFDC87BEF}"/>
    <cellStyle name="Normal 35 4 16 3 2" xfId="7151" xr:uid="{CAEAABAB-7B31-41AE-8065-A6AC85AA284D}"/>
    <cellStyle name="Normal 35 4 16 3 3" xfId="7152" xr:uid="{C947726D-28DC-43EC-A60A-751B930AEBB0}"/>
    <cellStyle name="Normal 35 4 16 4" xfId="7153" xr:uid="{2C35645C-1044-44E5-941E-9B85533BEC1A}"/>
    <cellStyle name="Normal 35 4 16 5" xfId="7154" xr:uid="{4FCC0715-4A5D-4525-BEFF-8F1758D5D8A3}"/>
    <cellStyle name="Normal 35 4 17" xfId="7155" xr:uid="{36AFBBAA-5298-457D-89DD-19DCE36D39F1}"/>
    <cellStyle name="Normal 35 4 17 2" xfId="7156" xr:uid="{CB5D9A8F-ABF3-418D-BF70-6E655F76CB21}"/>
    <cellStyle name="Normal 35 4 17 2 2" xfId="7157" xr:uid="{C7091B99-7AC9-4DD8-8323-A167F369C07E}"/>
    <cellStyle name="Normal 35 4 17 2 2 2" xfId="7158" xr:uid="{06076E97-2CC8-4DFA-860B-66FF451A8E2F}"/>
    <cellStyle name="Normal 35 4 17 2 2 3" xfId="7159" xr:uid="{50F7FACE-3021-483C-A02B-129007E071C7}"/>
    <cellStyle name="Normal 35 4 17 2 3" xfId="7160" xr:uid="{502D8551-C42C-4490-9C7F-D8665C1FC30E}"/>
    <cellStyle name="Normal 35 4 17 2 4" xfId="7161" xr:uid="{BC1750D6-0C6A-4709-99CB-EEC7A6E6669D}"/>
    <cellStyle name="Normal 35 4 17 3" xfId="7162" xr:uid="{D5F71EF0-C38B-4F8E-B87A-6C8FA491AE58}"/>
    <cellStyle name="Normal 35 4 17 3 2" xfId="7163" xr:uid="{DE32A93C-4633-417F-9DE3-36EA8B69C92B}"/>
    <cellStyle name="Normal 35 4 17 3 3" xfId="7164" xr:uid="{AECA31ED-4C82-4148-B44B-07767B899C42}"/>
    <cellStyle name="Normal 35 4 17 4" xfId="7165" xr:uid="{3B79D1D6-BEAC-4BED-877B-CA09781DBFE4}"/>
    <cellStyle name="Normal 35 4 17 5" xfId="7166" xr:uid="{046E7411-0D67-431B-9D42-C386500E1BCA}"/>
    <cellStyle name="Normal 35 4 18" xfId="7167" xr:uid="{DA461605-E55A-428F-9030-F6FBC458342F}"/>
    <cellStyle name="Normal 35 4 18 2" xfId="7168" xr:uid="{4CD52688-D278-40CE-AD2E-B7894C30218C}"/>
    <cellStyle name="Normal 35 4 18 2 2" xfId="7169" xr:uid="{B5C0D18E-6913-46C3-8FAD-239875151090}"/>
    <cellStyle name="Normal 35 4 18 2 2 2" xfId="7170" xr:uid="{778C9533-CBAB-41D1-8966-C6FD8FFC785E}"/>
    <cellStyle name="Normal 35 4 18 2 2 3" xfId="7171" xr:uid="{0F82EDEB-0ED5-401C-91B8-2C3EC7188236}"/>
    <cellStyle name="Normal 35 4 18 2 3" xfId="7172" xr:uid="{C8623C2C-77EA-421E-9F7B-7E781DF44C6F}"/>
    <cellStyle name="Normal 35 4 18 2 4" xfId="7173" xr:uid="{C8E794C0-C299-47C4-9BA4-6E158F982B81}"/>
    <cellStyle name="Normal 35 4 18 3" xfId="7174" xr:uid="{7C4CA3CC-9B91-49F1-8018-DC3730F5F77C}"/>
    <cellStyle name="Normal 35 4 18 3 2" xfId="7175" xr:uid="{811DF331-105D-4095-9D67-6592A028F4C5}"/>
    <cellStyle name="Normal 35 4 18 3 3" xfId="7176" xr:uid="{E70F8D10-6E97-4FA7-BCB5-B23A8AA3F6CF}"/>
    <cellStyle name="Normal 35 4 18 4" xfId="7177" xr:uid="{57C8BB24-BD44-44CB-A8C6-B24EB0A9EC10}"/>
    <cellStyle name="Normal 35 4 18 5" xfId="7178" xr:uid="{F3B78526-6E1D-4BDC-AE98-D3EE8D25C7B1}"/>
    <cellStyle name="Normal 35 4 19" xfId="7179" xr:uid="{9032E26B-055B-4704-89D4-A48900C9E1AA}"/>
    <cellStyle name="Normal 35 4 19 2" xfId="7180" xr:uid="{E37E06A3-388A-4201-9753-ECE1C5F87CEF}"/>
    <cellStyle name="Normal 35 4 19 2 2" xfId="7181" xr:uid="{0D6AE25F-6D54-4614-AD42-E029AD3EEA58}"/>
    <cellStyle name="Normal 35 4 19 2 2 2" xfId="7182" xr:uid="{D53160EF-EC82-4D84-AC1F-3852C8ECE659}"/>
    <cellStyle name="Normal 35 4 19 2 2 3" xfId="7183" xr:uid="{74AF0472-7FBB-4AD5-8044-535A65F33D46}"/>
    <cellStyle name="Normal 35 4 19 2 3" xfId="7184" xr:uid="{E5E1691D-C00E-4D60-B1E4-12866C39373C}"/>
    <cellStyle name="Normal 35 4 19 2 4" xfId="7185" xr:uid="{40DC8991-EC16-4A47-997B-3A087D9B4144}"/>
    <cellStyle name="Normal 35 4 19 3" xfId="7186" xr:uid="{876E6D29-11F6-43F4-8BE3-D90924925B0D}"/>
    <cellStyle name="Normal 35 4 19 3 2" xfId="7187" xr:uid="{DE7D23C3-EBA3-4398-B8D4-7190F375F8DA}"/>
    <cellStyle name="Normal 35 4 19 3 3" xfId="7188" xr:uid="{D1D2476D-D210-4247-BFD1-1DCD0CE6E1F6}"/>
    <cellStyle name="Normal 35 4 19 4" xfId="7189" xr:uid="{644404D8-057C-4718-A231-4F33123DB1E9}"/>
    <cellStyle name="Normal 35 4 19 5" xfId="7190" xr:uid="{D2559ED0-A01C-4B2C-8621-B04ECE167694}"/>
    <cellStyle name="Normal 35 4 2" xfId="7191" xr:uid="{4C43E371-975C-47A7-AD87-7A89900A9286}"/>
    <cellStyle name="Normal 35 4 2 2" xfId="7192" xr:uid="{880314F1-1B85-4ECA-B5FE-14C742435F6A}"/>
    <cellStyle name="Normal 35 4 2 2 2" xfId="7193" xr:uid="{DF8A5E73-523C-4948-9E2E-1059434AEB68}"/>
    <cellStyle name="Normal 35 4 2 2 2 2" xfId="7194" xr:uid="{0A4A23FC-A9F7-4F71-9A22-E04B65E68D21}"/>
    <cellStyle name="Normal 35 4 2 2 2 3" xfId="7195" xr:uid="{1412FD68-246C-471A-B40E-88E74F2D2744}"/>
    <cellStyle name="Normal 35 4 2 2 3" xfId="7196" xr:uid="{BFE6C154-B0FA-4681-AE6B-8CC94E9C9756}"/>
    <cellStyle name="Normal 35 4 2 2 4" xfId="7197" xr:uid="{028D855B-8368-4220-AC15-668967D2CC4F}"/>
    <cellStyle name="Normal 35 4 2 3" xfId="7198" xr:uid="{3A08D539-B718-4F68-A501-8E9273F6C932}"/>
    <cellStyle name="Normal 35 4 2 3 2" xfId="7199" xr:uid="{B5876411-C15A-442E-82AB-17849060969A}"/>
    <cellStyle name="Normal 35 4 2 3 3" xfId="7200" xr:uid="{6E8D774F-2642-4DDF-81AE-8F0B93C2912A}"/>
    <cellStyle name="Normal 35 4 2 4" xfId="7201" xr:uid="{AC1D51B4-0E43-486F-8D84-277681E10B07}"/>
    <cellStyle name="Normal 35 4 2 5" xfId="7202" xr:uid="{BEFBA9DC-99A6-4C5A-9FDF-585D802E123B}"/>
    <cellStyle name="Normal 35 4 20" xfId="7203" xr:uid="{89E6ABAA-7AC2-44BA-A0D2-25B9F7D8DB6B}"/>
    <cellStyle name="Normal 35 4 20 2" xfId="7204" xr:uid="{3DA04DE5-647C-404C-BD12-ECFFBE102B9A}"/>
    <cellStyle name="Normal 35 4 20 2 2" xfId="7205" xr:uid="{C9FD70D6-A4F0-4187-AFDE-5F90790FDF70}"/>
    <cellStyle name="Normal 35 4 20 2 3" xfId="7206" xr:uid="{319F9D4F-1273-44A3-A484-62FD3F5D7671}"/>
    <cellStyle name="Normal 35 4 20 3" xfId="7207" xr:uid="{80B12898-E7D6-4B22-AC22-A754781C3873}"/>
    <cellStyle name="Normal 35 4 20 4" xfId="7208" xr:uid="{06ACFCE8-3F59-4633-90B4-5AACCA19E04F}"/>
    <cellStyle name="Normal 35 4 21" xfId="7209" xr:uid="{F164354C-24E0-434E-B472-F5CEC2CD8C99}"/>
    <cellStyle name="Normal 35 4 21 2" xfId="7210" xr:uid="{0F22EB31-5162-4563-9C34-14B30E2EA290}"/>
    <cellStyle name="Normal 35 4 21 3" xfId="7211" xr:uid="{D7A27CB8-EA9D-4D80-BA2F-1DC0533551F4}"/>
    <cellStyle name="Normal 35 4 22" xfId="7212" xr:uid="{A9C3767F-A8ED-42E1-A2E7-8F4CEB2EF4F4}"/>
    <cellStyle name="Normal 35 4 23" xfId="7213" xr:uid="{336AD749-E7AF-41FE-A4C6-B81487A8EEDA}"/>
    <cellStyle name="Normal 35 4 3" xfId="7214" xr:uid="{D81B3725-7141-404A-A62B-80DEBD960BA6}"/>
    <cellStyle name="Normal 35 4 3 2" xfId="7215" xr:uid="{763F7007-99CD-4332-8525-4908F0D16732}"/>
    <cellStyle name="Normal 35 4 3 2 2" xfId="7216" xr:uid="{9B685E15-A049-4009-BBF6-4FB720954486}"/>
    <cellStyle name="Normal 35 4 3 2 2 2" xfId="7217" xr:uid="{CCD71532-481C-42AF-AE2E-70642BF00C89}"/>
    <cellStyle name="Normal 35 4 3 2 2 3" xfId="7218" xr:uid="{889ADC30-4A83-4861-91B7-2312B83D5563}"/>
    <cellStyle name="Normal 35 4 3 2 3" xfId="7219" xr:uid="{EB5F6203-25A6-4A43-96EE-7781A030C2F5}"/>
    <cellStyle name="Normal 35 4 3 2 4" xfId="7220" xr:uid="{178C527A-C4FF-4967-967A-6FF018B17F94}"/>
    <cellStyle name="Normal 35 4 3 3" xfId="7221" xr:uid="{14284404-A097-4AB7-9ACD-619E1DCB5E0E}"/>
    <cellStyle name="Normal 35 4 3 3 2" xfId="7222" xr:uid="{869EE3FA-6A60-4DFA-9D7C-DB71B828A22C}"/>
    <cellStyle name="Normal 35 4 3 3 3" xfId="7223" xr:uid="{CDFA069A-29F2-43DD-B590-3851643CF118}"/>
    <cellStyle name="Normal 35 4 3 4" xfId="7224" xr:uid="{2E4AC2EB-5790-4A90-9F9B-E134A61F4AF3}"/>
    <cellStyle name="Normal 35 4 3 5" xfId="7225" xr:uid="{5A6D45AA-43B8-4D62-86A7-49CE3D38BD8A}"/>
    <cellStyle name="Normal 35 4 4" xfId="7226" xr:uid="{FF94532B-B669-45E0-A289-5D254DC4E9C0}"/>
    <cellStyle name="Normal 35 4 4 2" xfId="7227" xr:uid="{4626326F-2297-4C21-BA38-C24C37A36BCA}"/>
    <cellStyle name="Normal 35 4 4 2 2" xfId="7228" xr:uid="{80740AB4-3C6F-4C0E-9B08-AC7BA983ABAD}"/>
    <cellStyle name="Normal 35 4 4 2 2 2" xfId="7229" xr:uid="{1407CDBB-EF50-4A04-85E6-D8E5E01CB939}"/>
    <cellStyle name="Normal 35 4 4 2 2 3" xfId="7230" xr:uid="{3ECB90AB-4D13-4CC1-83BF-FCC38F26FE5C}"/>
    <cellStyle name="Normal 35 4 4 2 3" xfId="7231" xr:uid="{008F67CD-912E-49EB-985C-D4A3A8D4CAF3}"/>
    <cellStyle name="Normal 35 4 4 2 4" xfId="7232" xr:uid="{7CCE02BC-99B9-4F76-8E59-EB91A8AF240B}"/>
    <cellStyle name="Normal 35 4 4 3" xfId="7233" xr:uid="{F7DA4903-7363-4AA1-8FED-BD9E8E69FFD3}"/>
    <cellStyle name="Normal 35 4 4 3 2" xfId="7234" xr:uid="{4C585CF9-BA82-482F-8F0E-330941A19F45}"/>
    <cellStyle name="Normal 35 4 4 3 3" xfId="7235" xr:uid="{22DD30C9-E112-490D-A625-0F92B0C1B929}"/>
    <cellStyle name="Normal 35 4 4 4" xfId="7236" xr:uid="{488F4CE0-0EE4-459A-9545-63DB4C0378F9}"/>
    <cellStyle name="Normal 35 4 4 5" xfId="7237" xr:uid="{5F79ADB4-3D54-4286-9615-D969C4CCC25A}"/>
    <cellStyle name="Normal 35 4 5" xfId="7238" xr:uid="{36E4F1CF-C1A6-4661-9F75-27C110EFDC6C}"/>
    <cellStyle name="Normal 35 4 5 2" xfId="7239" xr:uid="{4D4BEA19-15E8-4754-ACC3-2F5CD426771B}"/>
    <cellStyle name="Normal 35 4 5 2 2" xfId="7240" xr:uid="{9EA89382-7C2A-4375-9737-9EC81BFBFB75}"/>
    <cellStyle name="Normal 35 4 5 2 2 2" xfId="7241" xr:uid="{9E62BC2D-8E1F-4406-9A2E-A84F41F2714F}"/>
    <cellStyle name="Normal 35 4 5 2 2 3" xfId="7242" xr:uid="{8919D353-D7A1-4A51-B9AA-6E19CF0DE764}"/>
    <cellStyle name="Normal 35 4 5 2 3" xfId="7243" xr:uid="{860609BE-F77B-4F4C-B78B-49915802D6FD}"/>
    <cellStyle name="Normal 35 4 5 2 4" xfId="7244" xr:uid="{F709C99B-5807-4029-9651-F6E284283FCF}"/>
    <cellStyle name="Normal 35 4 5 3" xfId="7245" xr:uid="{AC403392-4389-4721-A0A5-044ED4BE4D4A}"/>
    <cellStyle name="Normal 35 4 5 3 2" xfId="7246" xr:uid="{E0C9694F-8EAB-4C30-822F-4956A751CA36}"/>
    <cellStyle name="Normal 35 4 5 3 3" xfId="7247" xr:uid="{3C9ADF07-8C46-4BA6-93E5-F3AF90D98242}"/>
    <cellStyle name="Normal 35 4 5 4" xfId="7248" xr:uid="{4D883AC7-A467-4754-B78F-50D3D5570CE3}"/>
    <cellStyle name="Normal 35 4 5 5" xfId="7249" xr:uid="{A5975417-A1C7-428D-8C43-9A7D21E7A231}"/>
    <cellStyle name="Normal 35 4 6" xfId="7250" xr:uid="{6E75F8FF-74F2-40EF-9EF0-C2D95C07D78A}"/>
    <cellStyle name="Normal 35 4 6 2" xfId="7251" xr:uid="{DE8B3AF0-A93C-44B3-869C-A2CE34687CDE}"/>
    <cellStyle name="Normal 35 4 6 2 2" xfId="7252" xr:uid="{0FA180D6-3D15-47A1-A94C-CD534470E469}"/>
    <cellStyle name="Normal 35 4 6 2 2 2" xfId="7253" xr:uid="{A9A53225-09D4-4BA0-987D-B4133D21DDE5}"/>
    <cellStyle name="Normal 35 4 6 2 2 3" xfId="7254" xr:uid="{6D5F57CE-898A-430C-B269-5D5AA10E5C9C}"/>
    <cellStyle name="Normal 35 4 6 2 3" xfId="7255" xr:uid="{E3F47AC9-4743-4CB2-9F99-65B7B9AE21EF}"/>
    <cellStyle name="Normal 35 4 6 2 4" xfId="7256" xr:uid="{BD8F2614-395D-4595-9FFA-E63D7652665C}"/>
    <cellStyle name="Normal 35 4 6 3" xfId="7257" xr:uid="{8ECA612A-F96E-43BD-8B72-B10974A8A3BC}"/>
    <cellStyle name="Normal 35 4 6 3 2" xfId="7258" xr:uid="{F4B77CF7-B8DA-4504-ADFF-C58202E8FD07}"/>
    <cellStyle name="Normal 35 4 6 3 3" xfId="7259" xr:uid="{CE888883-C6D0-458F-9FCB-65CA742AFB2F}"/>
    <cellStyle name="Normal 35 4 6 4" xfId="7260" xr:uid="{352E9631-917A-425D-AA15-FBBA56E801F9}"/>
    <cellStyle name="Normal 35 4 6 5" xfId="7261" xr:uid="{F6E5F7D8-3648-4277-9396-4140F96AE656}"/>
    <cellStyle name="Normal 35 4 7" xfId="7262" xr:uid="{50E8F249-6762-4B68-9A0F-A0EAC725F46E}"/>
    <cellStyle name="Normal 35 4 7 2" xfId="7263" xr:uid="{4B64973A-7600-43F5-969A-8AC152B2E0CA}"/>
    <cellStyle name="Normal 35 4 7 2 2" xfId="7264" xr:uid="{CF98E210-956E-467D-9749-1E53CF2C4A3D}"/>
    <cellStyle name="Normal 35 4 7 2 2 2" xfId="7265" xr:uid="{49B9DA4E-FB46-4205-8DA7-F2F40893B11A}"/>
    <cellStyle name="Normal 35 4 7 2 2 3" xfId="7266" xr:uid="{BF33AC0E-8D35-485F-8FDA-EC6F55E863AB}"/>
    <cellStyle name="Normal 35 4 7 2 3" xfId="7267" xr:uid="{C0B57BF5-7320-4153-8097-924B45A203A5}"/>
    <cellStyle name="Normal 35 4 7 2 4" xfId="7268" xr:uid="{9873971A-C8BA-4B2A-8115-1A1E577575F8}"/>
    <cellStyle name="Normal 35 4 7 3" xfId="7269" xr:uid="{1C80D167-8C2B-4E51-8FFC-A1D60F729DE1}"/>
    <cellStyle name="Normal 35 4 7 3 2" xfId="7270" xr:uid="{F0F95EE4-DAA4-41DA-832A-339FD10AF4F7}"/>
    <cellStyle name="Normal 35 4 7 3 3" xfId="7271" xr:uid="{BEBDC011-57C5-45DF-9B56-A21394EDCFF2}"/>
    <cellStyle name="Normal 35 4 7 4" xfId="7272" xr:uid="{85B09837-19DB-422D-AD81-37583943D6FB}"/>
    <cellStyle name="Normal 35 4 7 5" xfId="7273" xr:uid="{DDB722A3-F5EB-49D3-B1E4-137141CC98D3}"/>
    <cellStyle name="Normal 35 4 8" xfId="7274" xr:uid="{16579C67-8934-48D4-8402-61359578C8A4}"/>
    <cellStyle name="Normal 35 4 8 2" xfId="7275" xr:uid="{F00E5997-72BC-4400-9B9C-FFBCFCB9A3DE}"/>
    <cellStyle name="Normal 35 4 8 2 2" xfId="7276" xr:uid="{58AF10FD-1E1F-4B51-86AB-776A4EA358D0}"/>
    <cellStyle name="Normal 35 4 8 2 2 2" xfId="7277" xr:uid="{5B63CF69-B63B-4F13-9C83-FC2F659B7E69}"/>
    <cellStyle name="Normal 35 4 8 2 2 3" xfId="7278" xr:uid="{198120D6-9E2A-4115-807C-C95252AE5E82}"/>
    <cellStyle name="Normal 35 4 8 2 3" xfId="7279" xr:uid="{CF563AA0-B789-41E5-A9F7-C4D6CEF888C7}"/>
    <cellStyle name="Normal 35 4 8 2 4" xfId="7280" xr:uid="{EBE8BCD3-58A0-4CDE-BC35-94ED2426672D}"/>
    <cellStyle name="Normal 35 4 8 3" xfId="7281" xr:uid="{E9604C39-38D2-463A-B586-DED2E03B2375}"/>
    <cellStyle name="Normal 35 4 8 3 2" xfId="7282" xr:uid="{91F598C9-0D9F-4090-9631-B420723BD07C}"/>
    <cellStyle name="Normal 35 4 8 3 3" xfId="7283" xr:uid="{790DCAFC-9290-482F-B19E-02C0729479AE}"/>
    <cellStyle name="Normal 35 4 8 4" xfId="7284" xr:uid="{B9F1636F-F792-4A96-A147-8D0E765644BE}"/>
    <cellStyle name="Normal 35 4 8 5" xfId="7285" xr:uid="{ECA23C41-6329-4263-B49E-2C059AD33F44}"/>
    <cellStyle name="Normal 35 4 9" xfId="7286" xr:uid="{94809543-6CE2-4F36-AAF1-6BBD5C1A7979}"/>
    <cellStyle name="Normal 35 4 9 2" xfId="7287" xr:uid="{D149261F-AD0F-49CD-B67D-8F05172D13C0}"/>
    <cellStyle name="Normal 35 4 9 2 2" xfId="7288" xr:uid="{6B947725-8356-4255-A5B2-0B1A2C92B0BA}"/>
    <cellStyle name="Normal 35 4 9 2 2 2" xfId="7289" xr:uid="{80FDA85D-22CD-4FBF-AAB9-06F4C9287EA5}"/>
    <cellStyle name="Normal 35 4 9 2 2 3" xfId="7290" xr:uid="{DA9221D1-A974-46E6-9E8E-593ECD715853}"/>
    <cellStyle name="Normal 35 4 9 2 3" xfId="7291" xr:uid="{DEA45788-C8B6-4E12-935A-620CF1E458B1}"/>
    <cellStyle name="Normal 35 4 9 2 4" xfId="7292" xr:uid="{BEE98457-04EA-49B7-BB87-F108E61B1BB8}"/>
    <cellStyle name="Normal 35 4 9 3" xfId="7293" xr:uid="{90B5B7EE-901C-42F5-937C-48D7CB8C4AD6}"/>
    <cellStyle name="Normal 35 4 9 3 2" xfId="7294" xr:uid="{9BBABF66-221F-494A-B3D1-A352D04A77CD}"/>
    <cellStyle name="Normal 35 4 9 3 3" xfId="7295" xr:uid="{4221AFD3-8249-488B-B509-39299B3C0F0D}"/>
    <cellStyle name="Normal 35 4 9 4" xfId="7296" xr:uid="{922FCAFA-531A-4B4B-971F-4E6295DFA0B2}"/>
    <cellStyle name="Normal 35 4 9 5" xfId="7297" xr:uid="{CBC54F18-D92A-44AC-A58C-7249CCB6B4AD}"/>
    <cellStyle name="Normal 35 5" xfId="7298" xr:uid="{2622EC81-6DA8-4A82-9FE3-D368ED1FAF92}"/>
    <cellStyle name="Normal 35 5 10" xfId="7299" xr:uid="{742DE140-F4DF-4B15-8558-CA3A92D98AB8}"/>
    <cellStyle name="Normal 35 5 10 2" xfId="7300" xr:uid="{F51F41C3-9106-4139-910D-23BBF5E11D74}"/>
    <cellStyle name="Normal 35 5 10 2 2" xfId="7301" xr:uid="{C38D5EBD-7775-491C-BCA5-3557C0859EE8}"/>
    <cellStyle name="Normal 35 5 10 2 2 2" xfId="7302" xr:uid="{00AA39E3-EF33-436E-8694-DC5E0DBB56BF}"/>
    <cellStyle name="Normal 35 5 10 2 2 3" xfId="7303" xr:uid="{16EFE4A6-0018-46D6-AE65-E2A3BAB238E3}"/>
    <cellStyle name="Normal 35 5 10 2 3" xfId="7304" xr:uid="{B46C9711-C79C-43A9-85EA-08606F64AC44}"/>
    <cellStyle name="Normal 35 5 10 2 4" xfId="7305" xr:uid="{26D33E0A-1F62-4610-86DB-0C8C893D51F6}"/>
    <cellStyle name="Normal 35 5 10 3" xfId="7306" xr:uid="{BC1C4C1D-89C0-4D4B-925B-8EC071FDEE55}"/>
    <cellStyle name="Normal 35 5 10 3 2" xfId="7307" xr:uid="{0E19A818-47A8-48E5-89D8-73EB62E76E72}"/>
    <cellStyle name="Normal 35 5 10 3 3" xfId="7308" xr:uid="{4FC7EB52-C505-4A23-8005-679FF693192E}"/>
    <cellStyle name="Normal 35 5 10 4" xfId="7309" xr:uid="{F45AD3A5-4391-42CB-805C-638B726F2052}"/>
    <cellStyle name="Normal 35 5 10 5" xfId="7310" xr:uid="{1FEE40A2-E9B0-4BCB-9D6F-EB7534376312}"/>
    <cellStyle name="Normal 35 5 11" xfId="7311" xr:uid="{CA3CDB7F-E501-4EA3-9600-6E26AE167143}"/>
    <cellStyle name="Normal 35 5 11 2" xfId="7312" xr:uid="{EB7EF1F2-226A-40FE-9472-ED4DA5B4EADF}"/>
    <cellStyle name="Normal 35 5 11 2 2" xfId="7313" xr:uid="{A01B5F96-36DE-4654-A442-F58B2F7AF4D5}"/>
    <cellStyle name="Normal 35 5 11 2 2 2" xfId="7314" xr:uid="{04E60EF1-A0C3-478B-AF59-E4F56CCCB69F}"/>
    <cellStyle name="Normal 35 5 11 2 2 3" xfId="7315" xr:uid="{1918B027-6C87-4BCE-B053-6C0A09F319DE}"/>
    <cellStyle name="Normal 35 5 11 2 3" xfId="7316" xr:uid="{EE418024-39A0-45A5-B466-E63C1F8AAA2D}"/>
    <cellStyle name="Normal 35 5 11 2 4" xfId="7317" xr:uid="{CEE6A898-E4C9-454D-8778-7CD519CABAD7}"/>
    <cellStyle name="Normal 35 5 11 3" xfId="7318" xr:uid="{E6573620-C54E-481F-AFE5-D9817508DDB0}"/>
    <cellStyle name="Normal 35 5 11 3 2" xfId="7319" xr:uid="{C1FF0AC8-A362-461E-96DE-87059959E53D}"/>
    <cellStyle name="Normal 35 5 11 3 3" xfId="7320" xr:uid="{98180F79-935D-4141-8B12-CFC7BF9F53C0}"/>
    <cellStyle name="Normal 35 5 11 4" xfId="7321" xr:uid="{AE7E759C-AF35-4651-9A5A-B51B9A03411D}"/>
    <cellStyle name="Normal 35 5 11 5" xfId="7322" xr:uid="{6CFB0853-09A5-4DDF-A898-7C050BB67E93}"/>
    <cellStyle name="Normal 35 5 12" xfId="7323" xr:uid="{DBB4F788-E580-4D6F-9A4E-40AA4705831C}"/>
    <cellStyle name="Normal 35 5 12 2" xfId="7324" xr:uid="{A1948EDF-9757-4C25-BEBA-A87F8B55CBF1}"/>
    <cellStyle name="Normal 35 5 12 2 2" xfId="7325" xr:uid="{515E68ED-038E-4588-B50C-72A3680F877C}"/>
    <cellStyle name="Normal 35 5 12 2 2 2" xfId="7326" xr:uid="{4689E4A5-B3B3-47E9-BBF0-4600B5620745}"/>
    <cellStyle name="Normal 35 5 12 2 2 3" xfId="7327" xr:uid="{184DAFA3-5846-44CE-88DC-1BC479731B5B}"/>
    <cellStyle name="Normal 35 5 12 2 3" xfId="7328" xr:uid="{029F9BB6-A678-462B-ACE3-B9E828BEE272}"/>
    <cellStyle name="Normal 35 5 12 2 4" xfId="7329" xr:uid="{E4AF5DC7-A6C1-4CBE-84BB-A4211B283972}"/>
    <cellStyle name="Normal 35 5 12 3" xfId="7330" xr:uid="{D3090580-F03E-4889-91FC-CDB2F21E280C}"/>
    <cellStyle name="Normal 35 5 12 3 2" xfId="7331" xr:uid="{B633247A-E876-4FFE-84E8-C1BADF7C6D90}"/>
    <cellStyle name="Normal 35 5 12 3 3" xfId="7332" xr:uid="{248EC808-687E-46D9-B5A3-E96CB6957943}"/>
    <cellStyle name="Normal 35 5 12 4" xfId="7333" xr:uid="{E4496660-F3B6-40EA-AFF8-980D802D965B}"/>
    <cellStyle name="Normal 35 5 12 5" xfId="7334" xr:uid="{60CFF144-CA00-4E1F-B75A-9829FDF5BBAE}"/>
    <cellStyle name="Normal 35 5 13" xfId="7335" xr:uid="{B9A463C4-102E-4A31-B30A-0FB7FC4665AB}"/>
    <cellStyle name="Normal 35 5 13 2" xfId="7336" xr:uid="{128B965F-BC0F-4B62-8622-0B6E1B7B5FDC}"/>
    <cellStyle name="Normal 35 5 13 2 2" xfId="7337" xr:uid="{41D403BE-2E4A-4311-81E2-06F2BD18975A}"/>
    <cellStyle name="Normal 35 5 13 2 2 2" xfId="7338" xr:uid="{43DAEA98-A05D-4C44-B3F9-7C2FCF17B443}"/>
    <cellStyle name="Normal 35 5 13 2 2 3" xfId="7339" xr:uid="{07B104DA-D98F-4017-8CDD-44F52FB17EED}"/>
    <cellStyle name="Normal 35 5 13 2 3" xfId="7340" xr:uid="{CB6EAF76-43EC-403C-9B45-C3F39E96D12A}"/>
    <cellStyle name="Normal 35 5 13 2 4" xfId="7341" xr:uid="{5FF3C8D4-669F-4DA3-9C97-E11A04A3E789}"/>
    <cellStyle name="Normal 35 5 13 3" xfId="7342" xr:uid="{57F083FC-7CA5-441F-B866-1876BCB3DFDD}"/>
    <cellStyle name="Normal 35 5 13 3 2" xfId="7343" xr:uid="{029BDC8E-3776-4521-B135-6D53755BBA4E}"/>
    <cellStyle name="Normal 35 5 13 3 3" xfId="7344" xr:uid="{9B5EC691-931D-48CA-A2DD-879B2FB65F6A}"/>
    <cellStyle name="Normal 35 5 13 4" xfId="7345" xr:uid="{471DF15C-11F0-48A1-98C7-2510F16C0719}"/>
    <cellStyle name="Normal 35 5 13 5" xfId="7346" xr:uid="{C9E97294-5F04-47A5-B9B7-1BFF82A54A6F}"/>
    <cellStyle name="Normal 35 5 14" xfId="7347" xr:uid="{BAD155D3-2359-4116-A554-B884F7FF78B2}"/>
    <cellStyle name="Normal 35 5 14 2" xfId="7348" xr:uid="{0C77E60E-DEC4-41F1-A131-000D60AFB595}"/>
    <cellStyle name="Normal 35 5 14 2 2" xfId="7349" xr:uid="{A034E4B3-C9BB-446D-B7A9-9CDAB9FCBC72}"/>
    <cellStyle name="Normal 35 5 14 2 2 2" xfId="7350" xr:uid="{F1F15E86-B440-44AD-AE54-BCA66D2A15DC}"/>
    <cellStyle name="Normal 35 5 14 2 2 3" xfId="7351" xr:uid="{F9CB5CCE-E778-4D05-99CE-7295AF54EFD2}"/>
    <cellStyle name="Normal 35 5 14 2 3" xfId="7352" xr:uid="{0BA05D78-A233-44EE-BD9C-A7071847F3B3}"/>
    <cellStyle name="Normal 35 5 14 2 4" xfId="7353" xr:uid="{42D5031E-17F9-4939-B485-F89E43ADC954}"/>
    <cellStyle name="Normal 35 5 14 3" xfId="7354" xr:uid="{1B64EA9B-F188-45CD-BB4E-DF581B4D657C}"/>
    <cellStyle name="Normal 35 5 14 3 2" xfId="7355" xr:uid="{F2D608CA-FB85-439D-860A-DC2EC75E307E}"/>
    <cellStyle name="Normal 35 5 14 3 3" xfId="7356" xr:uid="{E135D5B6-FB02-4A35-9C92-1D685E0A83E1}"/>
    <cellStyle name="Normal 35 5 14 4" xfId="7357" xr:uid="{01688941-FB2E-4C42-AC0F-5D455BDF7FEC}"/>
    <cellStyle name="Normal 35 5 14 5" xfId="7358" xr:uid="{04F53F1C-105E-44B2-A762-6DAA016D6060}"/>
    <cellStyle name="Normal 35 5 15" xfId="7359" xr:uid="{3B1EAB2C-117A-4E86-B2E8-84255457BA61}"/>
    <cellStyle name="Normal 35 5 15 2" xfId="7360" xr:uid="{841AB3B9-809F-499E-831D-ECF161B8FE27}"/>
    <cellStyle name="Normal 35 5 15 2 2" xfId="7361" xr:uid="{B2AB14D4-1336-4CCC-B57D-8E9D63D87AA7}"/>
    <cellStyle name="Normal 35 5 15 2 2 2" xfId="7362" xr:uid="{C8920974-B683-48EC-93E0-EB2CBAC0767F}"/>
    <cellStyle name="Normal 35 5 15 2 2 3" xfId="7363" xr:uid="{9FFFEEAF-62A3-41A3-B7FE-93CAB19CA186}"/>
    <cellStyle name="Normal 35 5 15 2 3" xfId="7364" xr:uid="{AF089CFD-3BDC-4119-AEFF-5B27E64E36CA}"/>
    <cellStyle name="Normal 35 5 15 2 4" xfId="7365" xr:uid="{2FD25843-72D6-422B-95BA-E45572BD30D9}"/>
    <cellStyle name="Normal 35 5 15 3" xfId="7366" xr:uid="{327D7A9D-E74F-402E-A961-157BF046B6F2}"/>
    <cellStyle name="Normal 35 5 15 3 2" xfId="7367" xr:uid="{ABBC17D6-C0EA-4701-B8A0-DE3D032A518C}"/>
    <cellStyle name="Normal 35 5 15 3 3" xfId="7368" xr:uid="{03246AB2-3947-45A2-9316-108AC8443E7F}"/>
    <cellStyle name="Normal 35 5 15 4" xfId="7369" xr:uid="{965111E1-9F92-4B8B-B747-D34EE0F392A9}"/>
    <cellStyle name="Normal 35 5 15 5" xfId="7370" xr:uid="{FE23C449-2FA2-47D1-9EBB-32EA3A82CC2F}"/>
    <cellStyle name="Normal 35 5 16" xfId="7371" xr:uid="{01E4E000-2EA0-4ECC-A9F4-480AAC88AA07}"/>
    <cellStyle name="Normal 35 5 16 2" xfId="7372" xr:uid="{B1E35E62-FBEC-4CBD-960B-940338251066}"/>
    <cellStyle name="Normal 35 5 16 2 2" xfId="7373" xr:uid="{D3566406-CC02-41D8-96FF-2C344E386CF9}"/>
    <cellStyle name="Normal 35 5 16 2 2 2" xfId="7374" xr:uid="{F1DA7C44-04E1-4ED0-B105-FC1F2E04391D}"/>
    <cellStyle name="Normal 35 5 16 2 2 3" xfId="7375" xr:uid="{B3C30C92-CBAA-438B-8F32-2D92198A03E2}"/>
    <cellStyle name="Normal 35 5 16 2 3" xfId="7376" xr:uid="{8F52D6BA-7551-4270-A811-E8432BADB639}"/>
    <cellStyle name="Normal 35 5 16 2 4" xfId="7377" xr:uid="{259527BB-1F89-4733-ADA2-87FB200B4114}"/>
    <cellStyle name="Normal 35 5 16 3" xfId="7378" xr:uid="{F573E27F-86E9-499E-BF23-CBED2706B5A7}"/>
    <cellStyle name="Normal 35 5 16 3 2" xfId="7379" xr:uid="{08FBC379-12D2-4C42-8781-D3F932BF9F66}"/>
    <cellStyle name="Normal 35 5 16 3 3" xfId="7380" xr:uid="{18DA1565-8825-4300-91CA-4D9BFA0380D5}"/>
    <cellStyle name="Normal 35 5 16 4" xfId="7381" xr:uid="{4E335F8E-DCEC-4286-BACE-853B1D5737EC}"/>
    <cellStyle name="Normal 35 5 16 5" xfId="7382" xr:uid="{DFE00264-8E4E-4829-9695-8A1D93DE0CF3}"/>
    <cellStyle name="Normal 35 5 17" xfId="7383" xr:uid="{E48E55BC-4079-4FD6-ABFE-377D31CCF205}"/>
    <cellStyle name="Normal 35 5 17 2" xfId="7384" xr:uid="{2527FD2E-6608-4E8C-855C-657851A65171}"/>
    <cellStyle name="Normal 35 5 17 2 2" xfId="7385" xr:uid="{4957401E-05C5-4A20-A45F-B7F9CFCCD929}"/>
    <cellStyle name="Normal 35 5 17 2 2 2" xfId="7386" xr:uid="{B82048E3-EF1E-41FD-B221-3F95467ED98D}"/>
    <cellStyle name="Normal 35 5 17 2 2 3" xfId="7387" xr:uid="{6CC28768-55C0-48C6-BE58-AE9D933585C7}"/>
    <cellStyle name="Normal 35 5 17 2 3" xfId="7388" xr:uid="{3D4784F6-F0C3-475F-8EA9-9BB48601763F}"/>
    <cellStyle name="Normal 35 5 17 2 4" xfId="7389" xr:uid="{EC8E16BB-F247-4ED2-B8C2-604F3F47A7CF}"/>
    <cellStyle name="Normal 35 5 17 3" xfId="7390" xr:uid="{6E23BB07-CE6C-4F41-AB45-4C2B77A7157D}"/>
    <cellStyle name="Normal 35 5 17 3 2" xfId="7391" xr:uid="{9F4F5097-0736-464D-A234-BA6D1FE11DA2}"/>
    <cellStyle name="Normal 35 5 17 3 3" xfId="7392" xr:uid="{F61FB815-F89A-4573-A1E6-AE2F08395EFB}"/>
    <cellStyle name="Normal 35 5 17 4" xfId="7393" xr:uid="{58E8035E-E12C-4797-ABAA-38C216D8E808}"/>
    <cellStyle name="Normal 35 5 17 5" xfId="7394" xr:uid="{449BBFD1-E887-443F-BBAA-F86DA32C91FA}"/>
    <cellStyle name="Normal 35 5 18" xfId="7395" xr:uid="{D8090745-676A-47A3-87F4-F498AD2B988A}"/>
    <cellStyle name="Normal 35 5 18 2" xfId="7396" xr:uid="{F3489E2B-23D7-4E2F-A513-2B1E9B324FF8}"/>
    <cellStyle name="Normal 35 5 18 2 2" xfId="7397" xr:uid="{5D425D04-D8CC-4E24-8270-FD67EB171D13}"/>
    <cellStyle name="Normal 35 5 18 2 2 2" xfId="7398" xr:uid="{D3403562-373F-42F2-BA2A-7AAEF1AAA045}"/>
    <cellStyle name="Normal 35 5 18 2 2 3" xfId="7399" xr:uid="{DDBF8840-0D68-4056-92E3-F662B702BD95}"/>
    <cellStyle name="Normal 35 5 18 2 3" xfId="7400" xr:uid="{9FF99E99-52FB-4949-AB2A-0C1AD3CF5A78}"/>
    <cellStyle name="Normal 35 5 18 2 4" xfId="7401" xr:uid="{25DD2EDC-ACA2-4AD2-973C-79A0F2423F9C}"/>
    <cellStyle name="Normal 35 5 18 3" xfId="7402" xr:uid="{62DD78A7-6331-4839-830C-350B641FC788}"/>
    <cellStyle name="Normal 35 5 18 3 2" xfId="7403" xr:uid="{AEEFB1AC-F9A3-421C-8AFC-75BFBCEF1794}"/>
    <cellStyle name="Normal 35 5 18 3 3" xfId="7404" xr:uid="{97925BE9-E613-484D-B69B-5F02ED4BE8FC}"/>
    <cellStyle name="Normal 35 5 18 4" xfId="7405" xr:uid="{4755D635-7575-4161-A5EF-40F9CB282C68}"/>
    <cellStyle name="Normal 35 5 18 5" xfId="7406" xr:uid="{CAA78D52-024A-4092-9A31-31B30BB8AB1B}"/>
    <cellStyle name="Normal 35 5 19" xfId="7407" xr:uid="{C7894731-8428-4F0A-9313-DD548862E493}"/>
    <cellStyle name="Normal 35 5 19 2" xfId="7408" xr:uid="{B0D8AB07-9DA3-4E03-B83B-0465B337F03D}"/>
    <cellStyle name="Normal 35 5 19 2 2" xfId="7409" xr:uid="{1EF8DADB-E8BF-4FB7-8703-018CC34CE039}"/>
    <cellStyle name="Normal 35 5 19 2 2 2" xfId="7410" xr:uid="{4126685B-9671-45E6-9664-422B2617B173}"/>
    <cellStyle name="Normal 35 5 19 2 2 3" xfId="7411" xr:uid="{5809824B-D107-4DF8-B6EE-D35C97C615A7}"/>
    <cellStyle name="Normal 35 5 19 2 3" xfId="7412" xr:uid="{AD82C652-506D-4BA0-A29B-461352E87024}"/>
    <cellStyle name="Normal 35 5 19 2 4" xfId="7413" xr:uid="{0002BF18-6C00-4A30-9916-622E8B65B336}"/>
    <cellStyle name="Normal 35 5 19 3" xfId="7414" xr:uid="{79A96323-6EC3-4937-95D3-E8DFD389447C}"/>
    <cellStyle name="Normal 35 5 19 3 2" xfId="7415" xr:uid="{952BE7E5-3A9C-41A7-B025-99CE04C20545}"/>
    <cellStyle name="Normal 35 5 19 3 3" xfId="7416" xr:uid="{60CBB2C6-E912-44BE-85F4-97337E82520C}"/>
    <cellStyle name="Normal 35 5 19 4" xfId="7417" xr:uid="{8654EBAE-89FA-4908-92F7-BBBB4A318F04}"/>
    <cellStyle name="Normal 35 5 19 5" xfId="7418" xr:uid="{837FC3AE-7521-41EB-ACF0-8D13990880B5}"/>
    <cellStyle name="Normal 35 5 2" xfId="7419" xr:uid="{CCF4A28D-737A-4E59-BE6B-1C467BD56CB4}"/>
    <cellStyle name="Normal 35 5 2 2" xfId="7420" xr:uid="{089401C7-0047-42A5-AE23-977F3E38F294}"/>
    <cellStyle name="Normal 35 5 2 2 2" xfId="7421" xr:uid="{43B82F35-BAB9-4F55-944A-F2F562951531}"/>
    <cellStyle name="Normal 35 5 2 2 2 2" xfId="7422" xr:uid="{90313F2D-E970-4710-BD69-D197BE5F85F3}"/>
    <cellStyle name="Normal 35 5 2 2 2 3" xfId="7423" xr:uid="{62319CE7-0EF0-4727-A938-D273D79AB785}"/>
    <cellStyle name="Normal 35 5 2 2 3" xfId="7424" xr:uid="{50DDAF46-7023-4430-A24D-505FD23153DE}"/>
    <cellStyle name="Normal 35 5 2 2 4" xfId="7425" xr:uid="{AF894706-5594-48C4-9FBE-F16177830C47}"/>
    <cellStyle name="Normal 35 5 2 3" xfId="7426" xr:uid="{6B49E76B-A95F-4849-8813-8FB7F679E87A}"/>
    <cellStyle name="Normal 35 5 2 3 2" xfId="7427" xr:uid="{EDD96352-C93B-454D-B544-FAF73ED0BE68}"/>
    <cellStyle name="Normal 35 5 2 3 3" xfId="7428" xr:uid="{8739AC6A-4F1B-4884-83E3-D7836F106A48}"/>
    <cellStyle name="Normal 35 5 2 4" xfId="7429" xr:uid="{E8754805-15E6-4913-BA1F-72D03F5985DC}"/>
    <cellStyle name="Normal 35 5 2 5" xfId="7430" xr:uid="{D4D19BD1-19DC-4E45-9B1C-FCA10EF985AC}"/>
    <cellStyle name="Normal 35 5 20" xfId="7431" xr:uid="{9236A13E-6059-430D-B845-0E51CD21712D}"/>
    <cellStyle name="Normal 35 5 20 2" xfId="7432" xr:uid="{0D1FB3AA-CA32-4407-AA26-EB69159DA728}"/>
    <cellStyle name="Normal 35 5 20 2 2" xfId="7433" xr:uid="{3FE711D6-79AD-452A-A522-4DC6B3007821}"/>
    <cellStyle name="Normal 35 5 20 2 3" xfId="7434" xr:uid="{7619BB33-B843-427A-AAFF-8033B2D60ECE}"/>
    <cellStyle name="Normal 35 5 20 3" xfId="7435" xr:uid="{5F268792-3108-412E-97C0-C4ADD2A1B164}"/>
    <cellStyle name="Normal 35 5 20 4" xfId="7436" xr:uid="{03BED0D6-EAD0-43DF-85B8-B3E86BC4246C}"/>
    <cellStyle name="Normal 35 5 21" xfId="7437" xr:uid="{BDBAA748-9561-42C5-8476-24C31AC8F7FD}"/>
    <cellStyle name="Normal 35 5 21 2" xfId="7438" xr:uid="{34ED485E-2AE2-435F-824F-EB48BC9286FA}"/>
    <cellStyle name="Normal 35 5 21 3" xfId="7439" xr:uid="{D755D9BE-DBE7-4D7A-A7E9-B7395F197165}"/>
    <cellStyle name="Normal 35 5 22" xfId="7440" xr:uid="{0CE20E9D-BE98-42B6-A662-1510D558CD86}"/>
    <cellStyle name="Normal 35 5 23" xfId="7441" xr:uid="{CE06C0AE-DD2A-4348-A119-6978343A8347}"/>
    <cellStyle name="Normal 35 5 3" xfId="7442" xr:uid="{4F97D8EE-988D-44FF-82E8-F46290CD489E}"/>
    <cellStyle name="Normal 35 5 3 2" xfId="7443" xr:uid="{161A9D3F-0F05-4CB9-BC2F-190692C62975}"/>
    <cellStyle name="Normal 35 5 3 2 2" xfId="7444" xr:uid="{6804E3F1-1562-4966-8097-B01A8710CCC4}"/>
    <cellStyle name="Normal 35 5 3 2 2 2" xfId="7445" xr:uid="{7D86D6BE-6E7E-4C76-8716-EF20B9E856DE}"/>
    <cellStyle name="Normal 35 5 3 2 2 3" xfId="7446" xr:uid="{7DA68549-21A0-433C-BFBA-02F1C44C2EE8}"/>
    <cellStyle name="Normal 35 5 3 2 3" xfId="7447" xr:uid="{A59B0137-1A33-4C35-9DDC-26292137747A}"/>
    <cellStyle name="Normal 35 5 3 2 4" xfId="7448" xr:uid="{AD58B018-7913-4100-97D9-6F231F7C54ED}"/>
    <cellStyle name="Normal 35 5 3 3" xfId="7449" xr:uid="{B20A8CBC-8A65-4111-A824-FE41167B3746}"/>
    <cellStyle name="Normal 35 5 3 3 2" xfId="7450" xr:uid="{E53F4051-EE7D-4979-AF51-43C136D1EC89}"/>
    <cellStyle name="Normal 35 5 3 3 3" xfId="7451" xr:uid="{97785693-E8AC-4D9F-9D87-D9E9BB0BC9AD}"/>
    <cellStyle name="Normal 35 5 3 4" xfId="7452" xr:uid="{46023756-2399-42AF-80B8-E203DEF036EE}"/>
    <cellStyle name="Normal 35 5 3 5" xfId="7453" xr:uid="{FFBB6E01-2ACF-4210-84CB-BCC075331633}"/>
    <cellStyle name="Normal 35 5 4" xfId="7454" xr:uid="{65A4B096-8091-43B8-B0E3-07F10496CAE9}"/>
    <cellStyle name="Normal 35 5 4 2" xfId="7455" xr:uid="{48D803D6-4E2A-4111-A186-D1938C2F812D}"/>
    <cellStyle name="Normal 35 5 4 2 2" xfId="7456" xr:uid="{4F582004-6421-444D-A442-6BC2B1F34311}"/>
    <cellStyle name="Normal 35 5 4 2 2 2" xfId="7457" xr:uid="{E7915D3D-B425-4723-9B83-111AE923BEBE}"/>
    <cellStyle name="Normal 35 5 4 2 2 3" xfId="7458" xr:uid="{5A693C0C-6069-431E-A647-91F410082F5D}"/>
    <cellStyle name="Normal 35 5 4 2 3" xfId="7459" xr:uid="{FDCDD36E-6561-41CD-A4FC-56114E4F62B3}"/>
    <cellStyle name="Normal 35 5 4 2 4" xfId="7460" xr:uid="{5F6B0433-DB14-447D-8435-1C1C41229CBD}"/>
    <cellStyle name="Normal 35 5 4 3" xfId="7461" xr:uid="{2102C4CA-F713-40EB-8203-630E042B32E2}"/>
    <cellStyle name="Normal 35 5 4 3 2" xfId="7462" xr:uid="{CA1C20FC-3B1A-47A6-9F70-2BD24566F588}"/>
    <cellStyle name="Normal 35 5 4 3 3" xfId="7463" xr:uid="{1DBD75CF-9D53-4AD8-8357-C8E260D16FBA}"/>
    <cellStyle name="Normal 35 5 4 4" xfId="7464" xr:uid="{8C69C564-18B6-40F9-8431-8907FB2C037C}"/>
    <cellStyle name="Normal 35 5 4 5" xfId="7465" xr:uid="{07A35E42-1195-4CC8-8529-FC00AB7D0439}"/>
    <cellStyle name="Normal 35 5 5" xfId="7466" xr:uid="{DCC7BA1D-E2F1-44C8-BE11-50668199D0AF}"/>
    <cellStyle name="Normal 35 5 5 2" xfId="7467" xr:uid="{A0B36FC2-9DE9-4D4C-9044-070890570087}"/>
    <cellStyle name="Normal 35 5 5 2 2" xfId="7468" xr:uid="{11B52F67-C9E5-4A3D-B336-4F1F74D11921}"/>
    <cellStyle name="Normal 35 5 5 2 2 2" xfId="7469" xr:uid="{92A3170E-E000-4F64-AAE3-06D35F23F171}"/>
    <cellStyle name="Normal 35 5 5 2 2 3" xfId="7470" xr:uid="{27E8A830-5F38-4C27-922C-D6E3FDEA9535}"/>
    <cellStyle name="Normal 35 5 5 2 3" xfId="7471" xr:uid="{A92C1B79-BD0B-413C-9F18-BBDE47DF200C}"/>
    <cellStyle name="Normal 35 5 5 2 4" xfId="7472" xr:uid="{15838748-767D-4817-A52F-A9BF9941712B}"/>
    <cellStyle name="Normal 35 5 5 3" xfId="7473" xr:uid="{FE2E085A-DA04-4550-8F98-A2C43CFBBD9C}"/>
    <cellStyle name="Normal 35 5 5 3 2" xfId="7474" xr:uid="{4E6CBF6E-D15F-42E5-B8FC-905EDB2BE516}"/>
    <cellStyle name="Normal 35 5 5 3 3" xfId="7475" xr:uid="{7072E05C-E3AE-406C-852A-1073B18F782D}"/>
    <cellStyle name="Normal 35 5 5 4" xfId="7476" xr:uid="{453A2CD3-D746-4000-8AFB-95A83D1B928E}"/>
    <cellStyle name="Normal 35 5 5 5" xfId="7477" xr:uid="{941C4DA0-F966-47B4-8216-FBB3B35539EE}"/>
    <cellStyle name="Normal 35 5 6" xfId="7478" xr:uid="{4F84171B-A23A-4F8F-B2EA-F2E4FA293CE3}"/>
    <cellStyle name="Normal 35 5 6 2" xfId="7479" xr:uid="{65CDECAB-A586-439B-8EC9-9322EB5383B5}"/>
    <cellStyle name="Normal 35 5 6 2 2" xfId="7480" xr:uid="{1120D0EC-B384-4884-B3CA-265264198E73}"/>
    <cellStyle name="Normal 35 5 6 2 2 2" xfId="7481" xr:uid="{1A3BFA93-31E4-472D-A0DB-7B5ED73A076D}"/>
    <cellStyle name="Normal 35 5 6 2 2 3" xfId="7482" xr:uid="{E37FE106-46AA-4AA1-8254-0F99F52D2F21}"/>
    <cellStyle name="Normal 35 5 6 2 3" xfId="7483" xr:uid="{D098C81F-6386-4B19-8A54-81306225EEE1}"/>
    <cellStyle name="Normal 35 5 6 2 4" xfId="7484" xr:uid="{5F5A5101-227F-45EF-824E-8CC90EBC3151}"/>
    <cellStyle name="Normal 35 5 6 3" xfId="7485" xr:uid="{CDE3CDEE-FF12-4718-94BA-F63E6DD5793A}"/>
    <cellStyle name="Normal 35 5 6 3 2" xfId="7486" xr:uid="{D99A960F-EA1A-44AB-81A3-06EE60F37C53}"/>
    <cellStyle name="Normal 35 5 6 3 3" xfId="7487" xr:uid="{5B2FBF0B-4224-4816-8F27-6E9C4D41260A}"/>
    <cellStyle name="Normal 35 5 6 4" xfId="7488" xr:uid="{CCE723B1-B8E1-4BB0-826D-1C86C4A971AE}"/>
    <cellStyle name="Normal 35 5 6 5" xfId="7489" xr:uid="{EC7364D4-CAEE-4D1C-B7DE-8910B70E6072}"/>
    <cellStyle name="Normal 35 5 7" xfId="7490" xr:uid="{6D3CC1F0-C8CA-4A20-ABCE-5CADF5B3582F}"/>
    <cellStyle name="Normal 35 5 7 2" xfId="7491" xr:uid="{28828E06-30CC-418B-9445-03264AEADDC3}"/>
    <cellStyle name="Normal 35 5 7 2 2" xfId="7492" xr:uid="{C3F67473-7CFE-406D-97F0-DB18D412E5A1}"/>
    <cellStyle name="Normal 35 5 7 2 2 2" xfId="7493" xr:uid="{92719FE5-4AA7-4E32-8030-6596AEEA9CEA}"/>
    <cellStyle name="Normal 35 5 7 2 2 3" xfId="7494" xr:uid="{83680094-CA14-4DDB-BC3B-6B76CB890F68}"/>
    <cellStyle name="Normal 35 5 7 2 3" xfId="7495" xr:uid="{180E3D3E-46D1-4858-858F-6199C5D89A9F}"/>
    <cellStyle name="Normal 35 5 7 2 4" xfId="7496" xr:uid="{FD0178B7-4083-428E-80DA-46314E5333BC}"/>
    <cellStyle name="Normal 35 5 7 3" xfId="7497" xr:uid="{6B562F6C-4FC1-400A-B5B7-5A2821E98B26}"/>
    <cellStyle name="Normal 35 5 7 3 2" xfId="7498" xr:uid="{E38AD603-06E2-4B92-AB84-92FBCF82A657}"/>
    <cellStyle name="Normal 35 5 7 3 3" xfId="7499" xr:uid="{0ABB33B6-1794-420F-B22B-12848B9EB5F2}"/>
    <cellStyle name="Normal 35 5 7 4" xfId="7500" xr:uid="{B95E5AEB-01ED-4F8D-8102-5F83BE5101B1}"/>
    <cellStyle name="Normal 35 5 7 5" xfId="7501" xr:uid="{CFBB9C76-8E13-480B-B062-5587A8BBBF9A}"/>
    <cellStyle name="Normal 35 5 8" xfId="7502" xr:uid="{75EE9A97-1754-4D25-AFF2-A746F746268F}"/>
    <cellStyle name="Normal 35 5 8 2" xfId="7503" xr:uid="{BFE060DB-48B6-429C-9520-7F3A18C24017}"/>
    <cellStyle name="Normal 35 5 8 2 2" xfId="7504" xr:uid="{471F2E8D-FF77-41F9-A3D2-612A5EE49CB8}"/>
    <cellStyle name="Normal 35 5 8 2 2 2" xfId="7505" xr:uid="{952D2D8E-B9DB-4447-A5C2-B794CECFC5F5}"/>
    <cellStyle name="Normal 35 5 8 2 2 3" xfId="7506" xr:uid="{AA532F41-9227-4CD1-950F-157C41BB516E}"/>
    <cellStyle name="Normal 35 5 8 2 3" xfId="7507" xr:uid="{274730BC-7F72-4B62-A80B-A270B9E94D80}"/>
    <cellStyle name="Normal 35 5 8 2 4" xfId="7508" xr:uid="{EAFE8D1B-33CE-44DE-8DFE-CF63902AEE5C}"/>
    <cellStyle name="Normal 35 5 8 3" xfId="7509" xr:uid="{D95F3E63-1050-43E9-8A05-4C9FD13B0BE6}"/>
    <cellStyle name="Normal 35 5 8 3 2" xfId="7510" xr:uid="{65D87494-2C06-4EC3-98AD-BF15D4FAEA5D}"/>
    <cellStyle name="Normal 35 5 8 3 3" xfId="7511" xr:uid="{78B2F237-4C85-4CDE-9716-345852573A11}"/>
    <cellStyle name="Normal 35 5 8 4" xfId="7512" xr:uid="{A6ECD64F-A917-458F-9C41-34935B9CAA9C}"/>
    <cellStyle name="Normal 35 5 8 5" xfId="7513" xr:uid="{4333307A-ABD2-4D5E-863C-6AF485F8837A}"/>
    <cellStyle name="Normal 35 5 9" xfId="7514" xr:uid="{C155B23B-2A59-4CC2-AB12-1375F0E0E169}"/>
    <cellStyle name="Normal 35 5 9 2" xfId="7515" xr:uid="{08BC0D3F-077C-4373-8D86-0C96281C1B23}"/>
    <cellStyle name="Normal 35 5 9 2 2" xfId="7516" xr:uid="{72D756FB-70A0-4140-AC9D-A3D6506B52F4}"/>
    <cellStyle name="Normal 35 5 9 2 2 2" xfId="7517" xr:uid="{0910B38E-1F84-48B0-B462-70B8C17E56DB}"/>
    <cellStyle name="Normal 35 5 9 2 2 3" xfId="7518" xr:uid="{027B9A90-14FE-493E-90DB-DCEA9E0729BF}"/>
    <cellStyle name="Normal 35 5 9 2 3" xfId="7519" xr:uid="{A37862F7-355B-496E-A74D-459E16905EAB}"/>
    <cellStyle name="Normal 35 5 9 2 4" xfId="7520" xr:uid="{2CAC2F6F-2ED9-4938-8968-EA86F7566640}"/>
    <cellStyle name="Normal 35 5 9 3" xfId="7521" xr:uid="{1617D32F-DDA6-4B06-AABF-6D03E5B3E38E}"/>
    <cellStyle name="Normal 35 5 9 3 2" xfId="7522" xr:uid="{C3CBC4B3-220A-4749-AD14-DB024097E4A3}"/>
    <cellStyle name="Normal 35 5 9 3 3" xfId="7523" xr:uid="{A98B4D14-4097-475F-8AAC-C8B6CDBDD399}"/>
    <cellStyle name="Normal 35 5 9 4" xfId="7524" xr:uid="{F805C380-4BA6-4AFF-AAE4-15F1A91B3C39}"/>
    <cellStyle name="Normal 35 5 9 5" xfId="7525" xr:uid="{D090117C-2EA2-48A6-8F30-BF28FA41F921}"/>
    <cellStyle name="Normal 35 6" xfId="7526" xr:uid="{8AFC2AB9-C9EB-4D81-9599-0242BB238698}"/>
    <cellStyle name="Normal 35 6 2" xfId="7527" xr:uid="{0C9CD4C1-D9A1-4923-B3E5-503766EFA6E3}"/>
    <cellStyle name="Normal 35 6 2 2" xfId="7528" xr:uid="{C92974B8-A497-456B-874B-C7AEC9D7B92D}"/>
    <cellStyle name="Normal 35 6 2 2 2" xfId="7529" xr:uid="{AFA6F71E-1360-43F2-BDD9-F5E9E26BCF85}"/>
    <cellStyle name="Normal 35 6 2 2 3" xfId="7530" xr:uid="{8481C43C-2CCE-435E-A751-6AC2488B7C9A}"/>
    <cellStyle name="Normal 35 6 2 3" xfId="7531" xr:uid="{C744E341-92DC-4242-B081-2B147516F52F}"/>
    <cellStyle name="Normal 35 6 2 4" xfId="7532" xr:uid="{17522D7D-4D2E-40A9-89A8-92A870841CD0}"/>
    <cellStyle name="Normal 35 6 3" xfId="7533" xr:uid="{83F15A28-FCF3-4787-B173-E0E10723E3D9}"/>
    <cellStyle name="Normal 35 6 3 2" xfId="7534" xr:uid="{E5AA9208-0195-4602-8B28-277F7DA46127}"/>
    <cellStyle name="Normal 35 6 3 3" xfId="7535" xr:uid="{9A46544B-E2D4-48B0-BD90-9AE7E9D4ED08}"/>
    <cellStyle name="Normal 35 6 4" xfId="7536" xr:uid="{3162957E-FBE3-4D39-B29D-CDEFA7833C9C}"/>
    <cellStyle name="Normal 35 6 5" xfId="7537" xr:uid="{87956E7F-D311-4BD8-8E79-3A787FE27641}"/>
    <cellStyle name="Normal 35 7" xfId="7538" xr:uid="{9F504C41-C35E-46FA-ABA4-A985901304F9}"/>
    <cellStyle name="Normal 35 7 2" xfId="7539" xr:uid="{B199BF19-1A13-411A-B6A9-7C94E3BA4F7F}"/>
    <cellStyle name="Normal 35 7 2 2" xfId="7540" xr:uid="{5D0B7EBD-CF66-4A55-8A28-C65F0FEE69DF}"/>
    <cellStyle name="Normal 35 7 2 2 2" xfId="7541" xr:uid="{30F9C672-CA48-40AD-ACB7-C9A8CD002AF2}"/>
    <cellStyle name="Normal 35 7 2 2 3" xfId="7542" xr:uid="{B85E6468-DCBA-4B2D-92EF-754E0E0BF555}"/>
    <cellStyle name="Normal 35 7 2 3" xfId="7543" xr:uid="{AC0F377C-F5EC-4013-99AA-982D6EF32F7C}"/>
    <cellStyle name="Normal 35 7 2 4" xfId="7544" xr:uid="{A1C2975C-32C5-451F-8CDA-39719B1D4F4A}"/>
    <cellStyle name="Normal 35 7 3" xfId="7545" xr:uid="{336C4A2B-1019-48D4-84D8-A265B270D23D}"/>
    <cellStyle name="Normal 35 7 3 2" xfId="7546" xr:uid="{AB82D996-FBE3-413B-90AF-C6FDDCA724C2}"/>
    <cellStyle name="Normal 35 7 3 3" xfId="7547" xr:uid="{1AF88E1F-14AA-4F2E-B877-57A14B87646D}"/>
    <cellStyle name="Normal 35 7 4" xfId="7548" xr:uid="{234654E3-79A0-4E48-9246-AA3E8F8F5C65}"/>
    <cellStyle name="Normal 35 7 5" xfId="7549" xr:uid="{635BA4F8-5145-4B55-88BF-9200FD818F30}"/>
    <cellStyle name="Normal 35 8" xfId="7550" xr:uid="{2D121DED-BB2F-4C76-A4B6-B476F22D45A5}"/>
    <cellStyle name="Normal 35 8 2" xfId="7551" xr:uid="{9E59193F-C68F-49E2-8FAC-1B7FADAEA551}"/>
    <cellStyle name="Normal 35 8 2 2" xfId="7552" xr:uid="{A99EA9BD-F50F-4526-B5D8-28DBDFBE5E5F}"/>
    <cellStyle name="Normal 35 8 2 2 2" xfId="7553" xr:uid="{057138CF-D37A-4052-B14A-D81479CFCDF1}"/>
    <cellStyle name="Normal 35 8 2 2 3" xfId="7554" xr:uid="{6B14482D-2D06-4E22-A6F1-42155B37BB98}"/>
    <cellStyle name="Normal 35 8 2 3" xfId="7555" xr:uid="{A58F472E-E8CF-47F8-9B7D-E5E5033C6ECB}"/>
    <cellStyle name="Normal 35 8 2 4" xfId="7556" xr:uid="{7D314212-7B3B-4C1F-97DE-43D3D8B637AC}"/>
    <cellStyle name="Normal 35 8 3" xfId="7557" xr:uid="{6FF3598F-6908-42AF-A351-D25898BC2CF9}"/>
    <cellStyle name="Normal 35 8 3 2" xfId="7558" xr:uid="{F343DF93-1821-45E5-AFEF-FC886B66A31C}"/>
    <cellStyle name="Normal 35 8 3 3" xfId="7559" xr:uid="{ADF7CFD3-2E36-4DEC-A9CE-373DAA550DAD}"/>
    <cellStyle name="Normal 35 8 4" xfId="7560" xr:uid="{FE2A9084-BB5B-46B5-8CE2-A044B80B62A4}"/>
    <cellStyle name="Normal 35 8 5" xfId="7561" xr:uid="{D036AFB9-194C-4C84-901B-CD2D93F15487}"/>
    <cellStyle name="Normal 35 9" xfId="7562" xr:uid="{E1F6B655-7C5E-4577-BF87-825E6A634620}"/>
    <cellStyle name="Normal 35 9 2" xfId="7563" xr:uid="{3936B614-1C13-4E9E-9D36-931C0FF7C592}"/>
    <cellStyle name="Normal 35 9 2 2" xfId="7564" xr:uid="{13C422B2-0A90-4C80-9542-5A494CAAA243}"/>
    <cellStyle name="Normal 35 9 2 2 2" xfId="7565" xr:uid="{9C99F8E7-89F9-461C-BC93-B1C8C5564990}"/>
    <cellStyle name="Normal 35 9 2 2 3" xfId="7566" xr:uid="{338A7465-6BCC-437B-8B7D-CAB1BD3868E8}"/>
    <cellStyle name="Normal 35 9 2 3" xfId="7567" xr:uid="{48D72215-65A5-4237-B341-A6A3796FCA4F}"/>
    <cellStyle name="Normal 35 9 2 4" xfId="7568" xr:uid="{B8242EDC-1FB2-4118-A19F-7B396C362BBC}"/>
    <cellStyle name="Normal 35 9 3" xfId="7569" xr:uid="{81815B8F-9BEF-4A8E-97A6-916CC00244D6}"/>
    <cellStyle name="Normal 35 9 3 2" xfId="7570" xr:uid="{506E6122-0245-4054-9E48-772C0A2D9EAD}"/>
    <cellStyle name="Normal 35 9 3 3" xfId="7571" xr:uid="{0606C4A2-87CF-461B-A7A4-708F6F70A2B1}"/>
    <cellStyle name="Normal 35 9 4" xfId="7572" xr:uid="{D2708856-3704-4BC0-B884-A688C9B1F745}"/>
    <cellStyle name="Normal 35 9 5" xfId="7573" xr:uid="{4495AC03-BEE1-4F11-94B4-3A0B9BF08DAD}"/>
    <cellStyle name="Normal 36" xfId="14536" xr:uid="{61DA4E6C-022D-4707-8BE0-DDE6C10C4B73}"/>
    <cellStyle name="Normal 36 2" xfId="22207" xr:uid="{BF0C3614-9909-4968-8C8B-B6D2C2179526}"/>
    <cellStyle name="Normal 36 2 2" xfId="32556" xr:uid="{C2B93997-00E3-4507-BD87-748CF3208127}"/>
    <cellStyle name="Normal 36 3" xfId="27387" xr:uid="{25FF16B1-A0D4-4F84-9403-8798A58B832D}"/>
    <cellStyle name="Normal 37" xfId="7574" xr:uid="{ED06D1F0-F430-4932-9320-2E5D2EBF7D90}"/>
    <cellStyle name="Normal 37 10" xfId="7575" xr:uid="{DCE91CC6-BD77-4845-8A1E-B42538E9C0C0}"/>
    <cellStyle name="Normal 37 10 2" xfId="7576" xr:uid="{49EA3DDB-5F5B-47D3-B1D0-3A6A92259312}"/>
    <cellStyle name="Normal 37 10 2 2" xfId="7577" xr:uid="{BC7156AE-2B42-4944-ABA9-D3155AC45F40}"/>
    <cellStyle name="Normal 37 10 2 2 2" xfId="7578" xr:uid="{2ED9648A-0A2D-4389-A836-8C9F735B81A5}"/>
    <cellStyle name="Normal 37 10 2 2 3" xfId="7579" xr:uid="{6F1BB955-1C84-4429-A75D-868E63A4DB49}"/>
    <cellStyle name="Normal 37 10 2 3" xfId="7580" xr:uid="{A97D1481-63C0-4E7E-86D8-89EF4AF858FF}"/>
    <cellStyle name="Normal 37 10 2 4" xfId="7581" xr:uid="{58D3847D-F70A-4BDF-91C1-D6BCFD67D3A6}"/>
    <cellStyle name="Normal 37 10 3" xfId="7582" xr:uid="{E052C599-4E44-4BCA-A4A1-63B04AD40FE3}"/>
    <cellStyle name="Normal 37 10 3 2" xfId="7583" xr:uid="{2D75DDC3-34F3-4B5F-934E-C6F2CE1A33CF}"/>
    <cellStyle name="Normal 37 10 3 3" xfId="7584" xr:uid="{F0975D49-C1AA-4EA4-897A-E523E863E273}"/>
    <cellStyle name="Normal 37 10 4" xfId="7585" xr:uid="{67BB587B-93AF-45B3-880F-8A615EF42AB8}"/>
    <cellStyle name="Normal 37 10 5" xfId="7586" xr:uid="{B7C7FE6D-BDDE-40B7-B412-6BA6DD1A2E3E}"/>
    <cellStyle name="Normal 37 11" xfId="7587" xr:uid="{C69F4459-C90E-4BC5-96D9-31AD76BB6567}"/>
    <cellStyle name="Normal 37 11 2" xfId="7588" xr:uid="{FF060135-4679-41B2-BD72-498904F2FE19}"/>
    <cellStyle name="Normal 37 11 2 2" xfId="7589" xr:uid="{BC51728C-B5C8-4E27-8C3B-AED6F3406788}"/>
    <cellStyle name="Normal 37 11 2 2 2" xfId="7590" xr:uid="{7067547A-2B77-4675-94D7-5E4EADA70988}"/>
    <cellStyle name="Normal 37 11 2 2 3" xfId="7591" xr:uid="{34772586-4539-4152-B673-33A6A734D23D}"/>
    <cellStyle name="Normal 37 11 2 3" xfId="7592" xr:uid="{43FA949B-5616-4A30-8F00-19DBBE092024}"/>
    <cellStyle name="Normal 37 11 2 4" xfId="7593" xr:uid="{A275548C-74AF-4F22-88FC-3F9F6BF778C0}"/>
    <cellStyle name="Normal 37 11 3" xfId="7594" xr:uid="{65621D71-6596-44DA-8468-4CD96CC0BA1C}"/>
    <cellStyle name="Normal 37 11 3 2" xfId="7595" xr:uid="{939D803A-C3DD-41D3-BA32-34C9E80A9F35}"/>
    <cellStyle name="Normal 37 11 3 3" xfId="7596" xr:uid="{B7BF7024-693A-4BE2-B880-006A7AB7D4C2}"/>
    <cellStyle name="Normal 37 11 4" xfId="7597" xr:uid="{3E44349F-89E4-4E13-B6A4-EA24449C0A63}"/>
    <cellStyle name="Normal 37 11 5" xfId="7598" xr:uid="{AAB35817-96C8-4560-910B-AE829493D6B3}"/>
    <cellStyle name="Normal 37 12" xfId="7599" xr:uid="{48C2D163-FBD4-4837-AB21-7AACEF87C121}"/>
    <cellStyle name="Normal 37 12 2" xfId="7600" xr:uid="{B4846F9B-B025-49EE-B559-B113FD8D85F6}"/>
    <cellStyle name="Normal 37 12 2 2" xfId="7601" xr:uid="{84C16343-69DE-4C44-897A-9A87CB4394CD}"/>
    <cellStyle name="Normal 37 12 2 2 2" xfId="7602" xr:uid="{0BC6D50B-3CAA-4321-B4CE-7FD4A59A42E8}"/>
    <cellStyle name="Normal 37 12 2 2 3" xfId="7603" xr:uid="{8028CAF4-34F4-49A4-B0A7-1C2FAEA187D4}"/>
    <cellStyle name="Normal 37 12 2 3" xfId="7604" xr:uid="{629180C1-9DD1-4B70-959C-FDCCF325C303}"/>
    <cellStyle name="Normal 37 12 2 4" xfId="7605" xr:uid="{CCB6D011-82E1-4DA6-B37F-CB5D7E0B2738}"/>
    <cellStyle name="Normal 37 12 3" xfId="7606" xr:uid="{2D1C4201-2741-4390-87D6-6A0AF999D58B}"/>
    <cellStyle name="Normal 37 12 3 2" xfId="7607" xr:uid="{E48C8B70-EF7C-4029-8442-B5FBD6A16425}"/>
    <cellStyle name="Normal 37 12 3 3" xfId="7608" xr:uid="{7C11E4A5-A52C-4F79-BB41-18B51FF7F78C}"/>
    <cellStyle name="Normal 37 12 4" xfId="7609" xr:uid="{FFA12C82-A57F-4C1E-9CBD-A77942A169FB}"/>
    <cellStyle name="Normal 37 12 5" xfId="7610" xr:uid="{C4263A69-F795-42BC-A11A-115E7FA3F3A9}"/>
    <cellStyle name="Normal 37 13" xfId="7611" xr:uid="{FD409C59-4A96-48A2-A79C-849B420A09BC}"/>
    <cellStyle name="Normal 37 13 2" xfId="7612" xr:uid="{2765E9F3-F682-42C4-A070-063AC0C3D572}"/>
    <cellStyle name="Normal 37 13 2 2" xfId="7613" xr:uid="{F4B85114-8D45-46F2-8828-5FC4F9893FC4}"/>
    <cellStyle name="Normal 37 13 2 2 2" xfId="7614" xr:uid="{C39B7065-97D6-41FC-8CD6-C031ADC18A8B}"/>
    <cellStyle name="Normal 37 13 2 2 3" xfId="7615" xr:uid="{66817556-487D-48DA-846D-9FD2914E8C19}"/>
    <cellStyle name="Normal 37 13 2 3" xfId="7616" xr:uid="{4175EEAE-BC00-48D3-85FA-D7C30F677609}"/>
    <cellStyle name="Normal 37 13 2 4" xfId="7617" xr:uid="{1FAFF2E4-B3E5-4D74-BDAE-083CEA491EFE}"/>
    <cellStyle name="Normal 37 13 3" xfId="7618" xr:uid="{4D7B85EC-5F1C-4F6D-BBAE-775FDE35871B}"/>
    <cellStyle name="Normal 37 13 3 2" xfId="7619" xr:uid="{09BE290E-5768-421E-B5B4-7AFCA6CF27DA}"/>
    <cellStyle name="Normal 37 13 3 3" xfId="7620" xr:uid="{A5C20B1A-F97B-4097-9807-6C7925562B6F}"/>
    <cellStyle name="Normal 37 13 4" xfId="7621" xr:uid="{4FDDC5DD-5E14-4CA7-813B-F13AA5DF3589}"/>
    <cellStyle name="Normal 37 13 5" xfId="7622" xr:uid="{D4D4C022-A6C5-4FF0-9A09-921BF934BFCC}"/>
    <cellStyle name="Normal 37 14" xfId="7623" xr:uid="{14EF4827-B065-4B89-8BCA-C63CDA2EC545}"/>
    <cellStyle name="Normal 37 14 2" xfId="7624" xr:uid="{64ACE3CE-628C-4563-8F3F-4A22F5F246C3}"/>
    <cellStyle name="Normal 37 14 2 2" xfId="7625" xr:uid="{7E5C25F4-95B9-4515-AEA6-144789FBD151}"/>
    <cellStyle name="Normal 37 14 2 2 2" xfId="7626" xr:uid="{8FBC500F-138F-4A15-8447-8C121D545520}"/>
    <cellStyle name="Normal 37 14 2 2 3" xfId="7627" xr:uid="{00F4F555-3EAD-4209-B063-7EE0D0406175}"/>
    <cellStyle name="Normal 37 14 2 3" xfId="7628" xr:uid="{FC19E6C3-FB7E-441C-B0D7-BE2D0178F583}"/>
    <cellStyle name="Normal 37 14 2 4" xfId="7629" xr:uid="{49C0FB67-88E3-4855-A085-0E7DC22DB193}"/>
    <cellStyle name="Normal 37 14 3" xfId="7630" xr:uid="{299B7009-C5AD-45DB-B80B-DF47DB11DA50}"/>
    <cellStyle name="Normal 37 14 3 2" xfId="7631" xr:uid="{85A03061-200C-4695-8253-5BE01A46FC1B}"/>
    <cellStyle name="Normal 37 14 3 3" xfId="7632" xr:uid="{8FF67A9A-324E-41B7-BCEA-82D1E250D7EE}"/>
    <cellStyle name="Normal 37 14 4" xfId="7633" xr:uid="{28E2F8BC-8BD3-455D-A2B1-0F1F821DE3E1}"/>
    <cellStyle name="Normal 37 14 5" xfId="7634" xr:uid="{2E02D4EE-888F-475C-90D5-39F6041F55CA}"/>
    <cellStyle name="Normal 37 15" xfId="7635" xr:uid="{F9C46333-D521-4984-B79C-E11C0C94384D}"/>
    <cellStyle name="Normal 37 15 2" xfId="7636" xr:uid="{8AEEE95D-6609-496D-AE5A-897E97CEFBAE}"/>
    <cellStyle name="Normal 37 15 2 2" xfId="7637" xr:uid="{BA01EBB0-6414-473D-9748-A3F735A8F196}"/>
    <cellStyle name="Normal 37 15 2 2 2" xfId="7638" xr:uid="{59AD683B-DFF3-4BE1-BF92-DAAC148A7E4A}"/>
    <cellStyle name="Normal 37 15 2 2 3" xfId="7639" xr:uid="{C31B9321-8F2F-4C6E-B2F9-25A8FE3ECA8F}"/>
    <cellStyle name="Normal 37 15 2 3" xfId="7640" xr:uid="{A73E7E59-DF32-4CCE-87AB-7A1A25CD5DF6}"/>
    <cellStyle name="Normal 37 15 2 4" xfId="7641" xr:uid="{4615BAAC-3268-40CF-AC9F-CBB654C42900}"/>
    <cellStyle name="Normal 37 15 3" xfId="7642" xr:uid="{0C5ACCEB-4DA0-485C-A879-8FBF1C6B7A82}"/>
    <cellStyle name="Normal 37 15 3 2" xfId="7643" xr:uid="{0EFD6EDB-BEFB-46C5-87F0-6117917971B0}"/>
    <cellStyle name="Normal 37 15 3 3" xfId="7644" xr:uid="{CCCA4294-5A5A-4D5E-BA21-8977C552C362}"/>
    <cellStyle name="Normal 37 15 4" xfId="7645" xr:uid="{C732C756-C46E-4BBD-AC36-FFA6E2A6FF83}"/>
    <cellStyle name="Normal 37 15 5" xfId="7646" xr:uid="{9768D61E-22AC-4C78-95D8-67FC51A80F64}"/>
    <cellStyle name="Normal 37 16" xfId="7647" xr:uid="{AFD69257-7E50-4FA8-A458-4A0CEFDD56E4}"/>
    <cellStyle name="Normal 37 16 2" xfId="7648" xr:uid="{CB54C2FC-DEAE-4BEA-B0B6-DC492F99DF42}"/>
    <cellStyle name="Normal 37 16 2 2" xfId="7649" xr:uid="{E91F47BD-48B9-488A-A8B0-8964B749371D}"/>
    <cellStyle name="Normal 37 16 2 2 2" xfId="7650" xr:uid="{64512BE3-7815-4056-85D0-C1A953E277B5}"/>
    <cellStyle name="Normal 37 16 2 2 3" xfId="7651" xr:uid="{BC76816F-8CFB-4091-992A-2D559CFC03C1}"/>
    <cellStyle name="Normal 37 16 2 3" xfId="7652" xr:uid="{00FC7A66-9A6A-4D47-82E2-1AFD59F0D94F}"/>
    <cellStyle name="Normal 37 16 2 4" xfId="7653" xr:uid="{E09AFB11-8ABD-4A46-9F66-3E29DB0CE38C}"/>
    <cellStyle name="Normal 37 16 3" xfId="7654" xr:uid="{13713E89-B171-4C50-B18F-2918518F2A6B}"/>
    <cellStyle name="Normal 37 16 3 2" xfId="7655" xr:uid="{52BE59A5-65EC-4B6F-BC74-DE15509BD07E}"/>
    <cellStyle name="Normal 37 16 3 3" xfId="7656" xr:uid="{2EDBCAEA-3CD9-437B-AE84-01971F7ED7C4}"/>
    <cellStyle name="Normal 37 16 4" xfId="7657" xr:uid="{8C48E121-61FB-4430-B5D6-B1891DB643AD}"/>
    <cellStyle name="Normal 37 16 5" xfId="7658" xr:uid="{313EC26E-F724-4AD6-9B82-FF21FB87C707}"/>
    <cellStyle name="Normal 37 17" xfId="7659" xr:uid="{D5A30836-A624-4B04-8344-09BC90BA3D6C}"/>
    <cellStyle name="Normal 37 17 2" xfId="7660" xr:uid="{9AAC9125-CDA4-4E38-BB63-BE50F1594B15}"/>
    <cellStyle name="Normal 37 17 2 2" xfId="7661" xr:uid="{5ABBD37E-60A6-4704-B951-DA17D82D8CC5}"/>
    <cellStyle name="Normal 37 17 2 2 2" xfId="7662" xr:uid="{98B7C40C-5FBB-4B5F-8777-4F517E992033}"/>
    <cellStyle name="Normal 37 17 2 2 3" xfId="7663" xr:uid="{C494FC6A-34F1-484E-91B3-E155AC9E70BA}"/>
    <cellStyle name="Normal 37 17 2 3" xfId="7664" xr:uid="{903D9B30-E8D2-42F9-B3FE-C9C5EC90458B}"/>
    <cellStyle name="Normal 37 17 2 4" xfId="7665" xr:uid="{F20DD436-CBD1-4589-9161-D9779840F12C}"/>
    <cellStyle name="Normal 37 17 3" xfId="7666" xr:uid="{93C78C30-2B99-46AC-96B5-0043EF9537FF}"/>
    <cellStyle name="Normal 37 17 3 2" xfId="7667" xr:uid="{5DD00BAF-AC76-41FC-909E-B89B0F72318C}"/>
    <cellStyle name="Normal 37 17 3 3" xfId="7668" xr:uid="{FCB3CECF-F473-47F4-9619-0083C4723AF7}"/>
    <cellStyle name="Normal 37 17 4" xfId="7669" xr:uid="{7FBC2DA9-C9F8-45B7-A7B7-9215FC41CA52}"/>
    <cellStyle name="Normal 37 17 5" xfId="7670" xr:uid="{3EA6B2CC-59B0-4F13-A9E0-717E6E943EB4}"/>
    <cellStyle name="Normal 37 18" xfId="7671" xr:uid="{FE4BD1C3-79F2-4AAB-88AF-D73387939432}"/>
    <cellStyle name="Normal 37 18 2" xfId="7672" xr:uid="{59AB8C0A-0CBA-4BB9-8D10-A0FBE53E2811}"/>
    <cellStyle name="Normal 37 18 2 2" xfId="7673" xr:uid="{BA87D017-679D-4A40-B59D-0BBB6F0F42DA}"/>
    <cellStyle name="Normal 37 18 2 2 2" xfId="7674" xr:uid="{48155AB7-1BED-40E6-9843-457138F69B29}"/>
    <cellStyle name="Normal 37 18 2 2 3" xfId="7675" xr:uid="{759F876F-4A90-455C-9741-239EBAFA2271}"/>
    <cellStyle name="Normal 37 18 2 3" xfId="7676" xr:uid="{020FACAD-3361-411E-8AF5-829B5C3789B8}"/>
    <cellStyle name="Normal 37 18 2 4" xfId="7677" xr:uid="{A466FB3D-0462-414A-BB69-234324C41D62}"/>
    <cellStyle name="Normal 37 18 3" xfId="7678" xr:uid="{53741345-F7DC-4567-91B3-899B3862318C}"/>
    <cellStyle name="Normal 37 18 3 2" xfId="7679" xr:uid="{A7FF2E58-616F-443C-BCD6-30F0E5CBE3A8}"/>
    <cellStyle name="Normal 37 18 3 3" xfId="7680" xr:uid="{09AF9B87-02F2-4FFE-AFC6-7A30A0D0AC7D}"/>
    <cellStyle name="Normal 37 18 4" xfId="7681" xr:uid="{683D4482-AE56-4B6F-9C4D-6299B30FB6AA}"/>
    <cellStyle name="Normal 37 18 5" xfId="7682" xr:uid="{E0FA1E5A-1344-466C-9AD7-DF2B651AACC0}"/>
    <cellStyle name="Normal 37 19" xfId="7683" xr:uid="{9DE57F21-46C1-48B7-A3E0-16840ABDAC95}"/>
    <cellStyle name="Normal 37 19 2" xfId="7684" xr:uid="{44B325C2-B4D2-4852-84E2-F13879A9FABB}"/>
    <cellStyle name="Normal 37 19 2 2" xfId="7685" xr:uid="{D8347E45-C246-4BE7-8C2A-CFE2567467D8}"/>
    <cellStyle name="Normal 37 19 2 2 2" xfId="7686" xr:uid="{B563C7C8-D24F-4E18-BDD9-B39BEE922CEE}"/>
    <cellStyle name="Normal 37 19 2 2 3" xfId="7687" xr:uid="{EB91AE7E-424A-4659-A58A-8059B5C25568}"/>
    <cellStyle name="Normal 37 19 2 3" xfId="7688" xr:uid="{E12CC908-1DAB-4528-B0FB-3B44C792090B}"/>
    <cellStyle name="Normal 37 19 2 4" xfId="7689" xr:uid="{F37C8EED-58C0-40F9-AE73-D1CE987B4C84}"/>
    <cellStyle name="Normal 37 19 3" xfId="7690" xr:uid="{DC412746-55E1-4CC3-8511-482458E8B26B}"/>
    <cellStyle name="Normal 37 19 3 2" xfId="7691" xr:uid="{48E9C28C-7A94-464E-87F4-3A5769A468F3}"/>
    <cellStyle name="Normal 37 19 3 3" xfId="7692" xr:uid="{EC3EAA8C-843B-4B18-81F2-F58E31ABA7C2}"/>
    <cellStyle name="Normal 37 19 4" xfId="7693" xr:uid="{1100DFB7-C4FD-4911-ADFE-E262E7DED84C}"/>
    <cellStyle name="Normal 37 19 5" xfId="7694" xr:uid="{60140AC2-DF0C-49CD-AC91-F13C248F6B63}"/>
    <cellStyle name="Normal 37 2" xfId="7695" xr:uid="{0DB97B09-0647-49DA-AD84-DDEF6B095D2F}"/>
    <cellStyle name="Normal 37 2 10" xfId="7696" xr:uid="{FCEBB868-6CA9-4823-A866-55C4416E2246}"/>
    <cellStyle name="Normal 37 2 10 2" xfId="7697" xr:uid="{676D9FEE-650E-4996-86A7-64ACFCBDA161}"/>
    <cellStyle name="Normal 37 2 10 2 2" xfId="7698" xr:uid="{5C7EB1B5-5AFA-47E8-8A10-C1785F6F6E48}"/>
    <cellStyle name="Normal 37 2 10 2 2 2" xfId="7699" xr:uid="{A6C61E20-E425-4952-95DF-020CA3E372CC}"/>
    <cellStyle name="Normal 37 2 10 2 2 3" xfId="7700" xr:uid="{5EF4A170-AC60-47F0-B022-FE7838DEE347}"/>
    <cellStyle name="Normal 37 2 10 2 3" xfId="7701" xr:uid="{E548506D-3CD0-45EA-8FF0-C1550E4828DE}"/>
    <cellStyle name="Normal 37 2 10 2 4" xfId="7702" xr:uid="{492433D8-B9D2-487A-A3CF-EA85B9BB9966}"/>
    <cellStyle name="Normal 37 2 10 3" xfId="7703" xr:uid="{334B71DC-5E18-4537-A320-8405184C3946}"/>
    <cellStyle name="Normal 37 2 10 3 2" xfId="7704" xr:uid="{C6927371-5981-4C19-B79A-87147B96C9C7}"/>
    <cellStyle name="Normal 37 2 10 3 3" xfId="7705" xr:uid="{DE4C2D6F-93BC-4728-B33F-331F436AA7FB}"/>
    <cellStyle name="Normal 37 2 10 4" xfId="7706" xr:uid="{44902484-B112-42A7-B994-10EAFBEEC1F5}"/>
    <cellStyle name="Normal 37 2 10 5" xfId="7707" xr:uid="{F65FF66A-DF75-4655-B0C3-427DDD1C067A}"/>
    <cellStyle name="Normal 37 2 11" xfId="7708" xr:uid="{FEB0894C-B53B-4B72-B29F-067C0B4D2EDA}"/>
    <cellStyle name="Normal 37 2 11 2" xfId="7709" xr:uid="{0015296B-1659-44F9-9409-4D25FACCB351}"/>
    <cellStyle name="Normal 37 2 11 2 2" xfId="7710" xr:uid="{BC458746-AD1E-4282-AD95-9E276BAAEBA6}"/>
    <cellStyle name="Normal 37 2 11 2 2 2" xfId="7711" xr:uid="{647C0C64-F36C-4F61-BAA9-57BE0E9FE5A6}"/>
    <cellStyle name="Normal 37 2 11 2 2 3" xfId="7712" xr:uid="{DF9BB880-A068-4E87-9F75-BBF069C2CDEB}"/>
    <cellStyle name="Normal 37 2 11 2 3" xfId="7713" xr:uid="{AE1D7003-3DF7-429A-AE43-287A76CD6593}"/>
    <cellStyle name="Normal 37 2 11 2 4" xfId="7714" xr:uid="{ABA5C00D-3DC3-480E-8780-455C4BD32D55}"/>
    <cellStyle name="Normal 37 2 11 3" xfId="7715" xr:uid="{6D6C01FB-D69E-4801-B235-DB6CAF1BFA95}"/>
    <cellStyle name="Normal 37 2 11 3 2" xfId="7716" xr:uid="{2830D0E4-7A37-4DB9-A1B0-900900544267}"/>
    <cellStyle name="Normal 37 2 11 3 3" xfId="7717" xr:uid="{AC8846B1-165A-49B4-9D14-2AB20A1AFACD}"/>
    <cellStyle name="Normal 37 2 11 4" xfId="7718" xr:uid="{059AA83D-F392-431A-A03B-71634AB93F1B}"/>
    <cellStyle name="Normal 37 2 11 5" xfId="7719" xr:uid="{5AD0EC1A-A347-4163-9B29-EA36D53A5ABA}"/>
    <cellStyle name="Normal 37 2 12" xfId="7720" xr:uid="{B913B938-E22E-4305-89A2-3BC3EEA71130}"/>
    <cellStyle name="Normal 37 2 12 2" xfId="7721" xr:uid="{F7B2E54D-2A1A-4823-A10E-49B943DF79C6}"/>
    <cellStyle name="Normal 37 2 12 2 2" xfId="7722" xr:uid="{EF5D817F-F6FB-4913-84FD-1B4747D85EFB}"/>
    <cellStyle name="Normal 37 2 12 2 2 2" xfId="7723" xr:uid="{602AE389-A6FE-4251-A031-992AAA79541E}"/>
    <cellStyle name="Normal 37 2 12 2 2 3" xfId="7724" xr:uid="{110A927C-DB88-40F4-B3C1-F3E976DB9916}"/>
    <cellStyle name="Normal 37 2 12 2 3" xfId="7725" xr:uid="{EF97EF34-A047-4C36-A9EA-E830CA4A7763}"/>
    <cellStyle name="Normal 37 2 12 2 4" xfId="7726" xr:uid="{CD732312-8FA0-4113-A26E-5426B6491896}"/>
    <cellStyle name="Normal 37 2 12 3" xfId="7727" xr:uid="{444C1762-DABD-490A-A964-E19F5A2C9951}"/>
    <cellStyle name="Normal 37 2 12 3 2" xfId="7728" xr:uid="{2CA8009D-F70A-4AE4-8175-01E96F698FF0}"/>
    <cellStyle name="Normal 37 2 12 3 3" xfId="7729" xr:uid="{A9F3FF62-CC23-4A0B-A492-6FF8F8DABE55}"/>
    <cellStyle name="Normal 37 2 12 4" xfId="7730" xr:uid="{ACC00A27-9D07-43F7-BAF0-A91DCA0B1BC6}"/>
    <cellStyle name="Normal 37 2 12 5" xfId="7731" xr:uid="{127CAF62-8F15-4A94-873E-8F82A8E9C5F2}"/>
    <cellStyle name="Normal 37 2 13" xfId="7732" xr:uid="{8AE4412A-96EF-4DB3-AB3D-D0799BCA8D65}"/>
    <cellStyle name="Normal 37 2 13 2" xfId="7733" xr:uid="{0EEF58E0-A477-416F-821F-4D3A40E6DF7E}"/>
    <cellStyle name="Normal 37 2 13 2 2" xfId="7734" xr:uid="{7493DD76-013E-4092-8465-A37F1E9501BC}"/>
    <cellStyle name="Normal 37 2 13 2 2 2" xfId="7735" xr:uid="{791EF2B6-0190-4562-A222-1FB68A1EF172}"/>
    <cellStyle name="Normal 37 2 13 2 2 3" xfId="7736" xr:uid="{49E8BBB1-8FFA-440C-88C9-8A983B0D0311}"/>
    <cellStyle name="Normal 37 2 13 2 3" xfId="7737" xr:uid="{FCAB111D-586C-4A38-B7DE-A4E020B3F4F8}"/>
    <cellStyle name="Normal 37 2 13 2 4" xfId="7738" xr:uid="{B4A95D0B-5D7A-4D75-AA0D-510EBDE20034}"/>
    <cellStyle name="Normal 37 2 13 3" xfId="7739" xr:uid="{FD8A6329-7818-4C8E-BEAD-14C320B49B5D}"/>
    <cellStyle name="Normal 37 2 13 3 2" xfId="7740" xr:uid="{5C8F9C90-DE0F-4AFB-91B6-F910FC9774EB}"/>
    <cellStyle name="Normal 37 2 13 3 3" xfId="7741" xr:uid="{3B6ED7B5-B216-4BD2-B486-52EB24869685}"/>
    <cellStyle name="Normal 37 2 13 4" xfId="7742" xr:uid="{34BD0C18-3371-4996-8E20-E761E739326F}"/>
    <cellStyle name="Normal 37 2 13 5" xfId="7743" xr:uid="{5E9EF99C-0ED3-4717-BDBF-B82512EE5A13}"/>
    <cellStyle name="Normal 37 2 14" xfId="7744" xr:uid="{84AF379D-D2E6-4285-8110-3CE29501F0F9}"/>
    <cellStyle name="Normal 37 2 14 2" xfId="7745" xr:uid="{47A3139F-000C-4D74-A058-1DB8AC031205}"/>
    <cellStyle name="Normal 37 2 14 2 2" xfId="7746" xr:uid="{CB7DACE3-DD6F-4F0C-B389-15AB17E4A163}"/>
    <cellStyle name="Normal 37 2 14 2 2 2" xfId="7747" xr:uid="{AB903808-E5B7-4F01-AC51-65543A2CEB56}"/>
    <cellStyle name="Normal 37 2 14 2 2 3" xfId="7748" xr:uid="{FDBC47A6-1E39-4E10-A736-F8FB7C576E44}"/>
    <cellStyle name="Normal 37 2 14 2 3" xfId="7749" xr:uid="{D6EAC5CC-3150-42CC-892A-AE36720DBF71}"/>
    <cellStyle name="Normal 37 2 14 2 4" xfId="7750" xr:uid="{FBB702A2-D234-41C0-9F7C-37127AE433FA}"/>
    <cellStyle name="Normal 37 2 14 3" xfId="7751" xr:uid="{2306D48A-4285-47EA-BB94-7A655C4A7C31}"/>
    <cellStyle name="Normal 37 2 14 3 2" xfId="7752" xr:uid="{87993E9E-BB69-42C1-B61C-8DE5A6013EE1}"/>
    <cellStyle name="Normal 37 2 14 3 3" xfId="7753" xr:uid="{32F11C3E-6C98-4B54-947A-30ACE190017E}"/>
    <cellStyle name="Normal 37 2 14 4" xfId="7754" xr:uid="{CC710C73-0E33-40FB-96CE-696F03C80A0A}"/>
    <cellStyle name="Normal 37 2 14 5" xfId="7755" xr:uid="{DA504872-3907-4D0F-A8FD-2845422F74D3}"/>
    <cellStyle name="Normal 37 2 15" xfId="7756" xr:uid="{F9D4871B-239B-47DB-B36A-EB72F636DAA2}"/>
    <cellStyle name="Normal 37 2 15 2" xfId="7757" xr:uid="{ADD8E0D7-B57B-4125-87DF-23CFFA12023F}"/>
    <cellStyle name="Normal 37 2 15 2 2" xfId="7758" xr:uid="{DB2A8104-BAF2-457A-8D4B-0C74FC95BBA9}"/>
    <cellStyle name="Normal 37 2 15 2 2 2" xfId="7759" xr:uid="{E0BA0673-6991-4B9A-9B26-83ED2DBCC217}"/>
    <cellStyle name="Normal 37 2 15 2 2 3" xfId="7760" xr:uid="{CB0FD0E7-D768-4562-B158-32C280CF6692}"/>
    <cellStyle name="Normal 37 2 15 2 3" xfId="7761" xr:uid="{2A8D2977-AB30-4AB8-8670-C49D76CEDEE8}"/>
    <cellStyle name="Normal 37 2 15 2 4" xfId="7762" xr:uid="{679F6B67-FBF5-4324-A73F-CA80F7219DEB}"/>
    <cellStyle name="Normal 37 2 15 3" xfId="7763" xr:uid="{C98C74A3-9A3A-475A-81CB-F144F05A55C6}"/>
    <cellStyle name="Normal 37 2 15 3 2" xfId="7764" xr:uid="{9B563CBC-B9EC-40CE-856E-157F6B63F01F}"/>
    <cellStyle name="Normal 37 2 15 3 3" xfId="7765" xr:uid="{5CDF5C3C-BC39-4450-8ECA-E1C05544310B}"/>
    <cellStyle name="Normal 37 2 15 4" xfId="7766" xr:uid="{432E709B-05CE-4FD2-8F9B-2D716156432B}"/>
    <cellStyle name="Normal 37 2 15 5" xfId="7767" xr:uid="{AAA7773C-81ED-43B5-B1AD-4235C83AD29C}"/>
    <cellStyle name="Normal 37 2 16" xfId="7768" xr:uid="{1A01C5A4-23C0-45B3-91A7-1557CDA784BB}"/>
    <cellStyle name="Normal 37 2 16 2" xfId="7769" xr:uid="{1AD35BB9-E6A6-4889-A829-5D892A9D8B99}"/>
    <cellStyle name="Normal 37 2 16 2 2" xfId="7770" xr:uid="{470B5FE7-28C3-4AEC-AD68-E64346B9848A}"/>
    <cellStyle name="Normal 37 2 16 2 2 2" xfId="7771" xr:uid="{FCE8FF24-CE3F-4BA7-BD6C-203FDD537109}"/>
    <cellStyle name="Normal 37 2 16 2 2 3" xfId="7772" xr:uid="{642A0029-0CB2-4B45-9F9F-1D5F37CD0B35}"/>
    <cellStyle name="Normal 37 2 16 2 3" xfId="7773" xr:uid="{8201BDF1-C758-4855-9DD7-DB49FFB0BAE3}"/>
    <cellStyle name="Normal 37 2 16 2 4" xfId="7774" xr:uid="{C2CF3A3B-E4BE-4AE0-A2B3-3C976C8C5834}"/>
    <cellStyle name="Normal 37 2 16 3" xfId="7775" xr:uid="{68DF12CD-145A-4EFA-8A25-667B1269F11F}"/>
    <cellStyle name="Normal 37 2 16 3 2" xfId="7776" xr:uid="{A4CA1512-8340-472B-BFB5-AF84A40CDADF}"/>
    <cellStyle name="Normal 37 2 16 3 3" xfId="7777" xr:uid="{A8C0B255-4D77-4F6B-A954-3DEA1FDFDB1C}"/>
    <cellStyle name="Normal 37 2 16 4" xfId="7778" xr:uid="{6FE3E139-1DE1-4D6E-AB7E-C6AB5F609CB8}"/>
    <cellStyle name="Normal 37 2 16 5" xfId="7779" xr:uid="{A11EFEF7-99CD-4130-89CD-0E73D3BAD2A3}"/>
    <cellStyle name="Normal 37 2 17" xfId="7780" xr:uid="{6ABE510E-E759-47FE-BAF2-FFAEDE442383}"/>
    <cellStyle name="Normal 37 2 17 2" xfId="7781" xr:uid="{DE8813C2-2897-4BC4-8781-F190592F5D63}"/>
    <cellStyle name="Normal 37 2 17 2 2" xfId="7782" xr:uid="{51A71A75-876F-41C1-A537-94C707065504}"/>
    <cellStyle name="Normal 37 2 17 2 2 2" xfId="7783" xr:uid="{ABB3DA80-8EC4-4118-8850-BF9018981EF5}"/>
    <cellStyle name="Normal 37 2 17 2 2 3" xfId="7784" xr:uid="{EFF15E37-4722-4D20-B2BB-861C15E90FD3}"/>
    <cellStyle name="Normal 37 2 17 2 3" xfId="7785" xr:uid="{B09A299B-80DB-455F-92D0-513AB29417CE}"/>
    <cellStyle name="Normal 37 2 17 2 4" xfId="7786" xr:uid="{204E02A2-316A-45E7-9E31-9AA0F444E16D}"/>
    <cellStyle name="Normal 37 2 17 3" xfId="7787" xr:uid="{0B5EA70C-602D-41D0-84A7-A08D6CEDE047}"/>
    <cellStyle name="Normal 37 2 17 3 2" xfId="7788" xr:uid="{34A3AD18-1FFC-4247-B10A-EF3AAA23503C}"/>
    <cellStyle name="Normal 37 2 17 3 3" xfId="7789" xr:uid="{A030C6A4-9053-4EB2-A9CC-6201F9E84A79}"/>
    <cellStyle name="Normal 37 2 17 4" xfId="7790" xr:uid="{9CFA64E8-FBB1-41E6-99DD-DB13781BB84E}"/>
    <cellStyle name="Normal 37 2 17 5" xfId="7791" xr:uid="{4550D14F-0D94-461C-BF23-40754BDE1C07}"/>
    <cellStyle name="Normal 37 2 18" xfId="7792" xr:uid="{1B9FF711-60D7-4E96-9245-D2C16EA570B3}"/>
    <cellStyle name="Normal 37 2 18 2" xfId="7793" xr:uid="{EFEBE867-E82F-402A-AA6F-51A41BA2D8D7}"/>
    <cellStyle name="Normal 37 2 18 2 2" xfId="7794" xr:uid="{7949D17A-2B9C-43CD-9A7B-2453D73EDF0E}"/>
    <cellStyle name="Normal 37 2 18 2 2 2" xfId="7795" xr:uid="{3338F092-71F3-4790-BDD4-444CF4119EBA}"/>
    <cellStyle name="Normal 37 2 18 2 2 3" xfId="7796" xr:uid="{B877F031-4206-41B5-A0DB-17BFA3B30742}"/>
    <cellStyle name="Normal 37 2 18 2 3" xfId="7797" xr:uid="{FF11D00F-D865-4A86-B9B0-90F9D4EB4BBA}"/>
    <cellStyle name="Normal 37 2 18 2 4" xfId="7798" xr:uid="{75913869-D8AC-49E5-B06D-C3B16E5663B3}"/>
    <cellStyle name="Normal 37 2 18 3" xfId="7799" xr:uid="{35C9A471-24D6-4A8B-93AD-9D1775BF04FD}"/>
    <cellStyle name="Normal 37 2 18 3 2" xfId="7800" xr:uid="{45FF562C-5020-4DD3-AEA8-A14A9A3BAD8F}"/>
    <cellStyle name="Normal 37 2 18 3 3" xfId="7801" xr:uid="{9D6E52E0-F190-4E2A-BDC8-B8855656F42F}"/>
    <cellStyle name="Normal 37 2 18 4" xfId="7802" xr:uid="{84468BDF-C039-424B-9120-C67C9B5CA10D}"/>
    <cellStyle name="Normal 37 2 18 5" xfId="7803" xr:uid="{AA6F1B82-5F54-440C-A07D-260D8E8C40A0}"/>
    <cellStyle name="Normal 37 2 19" xfId="7804" xr:uid="{AF98287A-453E-4A37-A699-E1FE9F6AFE7B}"/>
    <cellStyle name="Normal 37 2 19 2" xfId="7805" xr:uid="{E728284D-C964-4EC2-822B-BE57283C0C5D}"/>
    <cellStyle name="Normal 37 2 19 2 2" xfId="7806" xr:uid="{031C6904-FF3C-433E-A5F6-2D82F8113A07}"/>
    <cellStyle name="Normal 37 2 19 2 2 2" xfId="7807" xr:uid="{FE880070-EBD7-406C-BD0D-0B990C99E7AD}"/>
    <cellStyle name="Normal 37 2 19 2 2 3" xfId="7808" xr:uid="{20EA4D33-D9EE-422D-B4AC-ECFF55AFB3C9}"/>
    <cellStyle name="Normal 37 2 19 2 3" xfId="7809" xr:uid="{5F270F3C-E8E1-43CD-80DE-DCE4F9489F5E}"/>
    <cellStyle name="Normal 37 2 19 2 4" xfId="7810" xr:uid="{710B2127-9FBB-44DA-A2F7-D79D2EC57A34}"/>
    <cellStyle name="Normal 37 2 19 3" xfId="7811" xr:uid="{1B22ECE2-BD08-4710-AF63-580AD38631B5}"/>
    <cellStyle name="Normal 37 2 19 3 2" xfId="7812" xr:uid="{CBD753C9-015C-4DB1-9B2D-DD543EDB2F54}"/>
    <cellStyle name="Normal 37 2 19 3 3" xfId="7813" xr:uid="{483E1E2A-D315-4CF9-ABBB-EFE56B590DC9}"/>
    <cellStyle name="Normal 37 2 19 4" xfId="7814" xr:uid="{86667410-5202-4092-B097-10DC536C048C}"/>
    <cellStyle name="Normal 37 2 19 5" xfId="7815" xr:uid="{A892FC01-A847-4E15-961A-1588F2E3B17D}"/>
    <cellStyle name="Normal 37 2 2" xfId="7816" xr:uid="{8F9BF196-FE3F-410B-A4E7-064DA4999BC2}"/>
    <cellStyle name="Normal 37 2 2 2" xfId="7817" xr:uid="{EEE1AFA9-9AB5-4B9B-85E1-ECE14BB07C3B}"/>
    <cellStyle name="Normal 37 2 2 2 2" xfId="7818" xr:uid="{519454E0-EB53-4251-92AD-82E97FBF0B77}"/>
    <cellStyle name="Normal 37 2 2 2 2 2" xfId="7819" xr:uid="{9C9F80C3-0400-4E4B-8EDC-3495D41FB6F7}"/>
    <cellStyle name="Normal 37 2 2 2 2 3" xfId="7820" xr:uid="{0B56D065-6DFF-42AB-9837-5CA4F435E6C8}"/>
    <cellStyle name="Normal 37 2 2 2 3" xfId="7821" xr:uid="{08339251-AF56-4B65-94EE-E569B2674761}"/>
    <cellStyle name="Normal 37 2 2 2 4" xfId="7822" xr:uid="{A85791D2-B922-4F5C-AD7B-53862EC9F32A}"/>
    <cellStyle name="Normal 37 2 2 3" xfId="7823" xr:uid="{FC1A9A9E-810B-4D14-A737-8158F59A8CC0}"/>
    <cellStyle name="Normal 37 2 2 3 2" xfId="7824" xr:uid="{C4CC8248-55D6-4185-A98E-E10B6F1F1A6F}"/>
    <cellStyle name="Normal 37 2 2 3 3" xfId="7825" xr:uid="{35B46F60-5413-460A-9D39-5861A7A2E46E}"/>
    <cellStyle name="Normal 37 2 2 4" xfId="7826" xr:uid="{9CCADA3B-DA6D-4C8B-99D4-4517A4A81ECF}"/>
    <cellStyle name="Normal 37 2 2 5" xfId="7827" xr:uid="{4992B64C-6EE5-4E1F-8E72-0849F0BE3375}"/>
    <cellStyle name="Normal 37 2 20" xfId="7828" xr:uid="{9B3DCACB-18D5-4F23-A9E2-158E281EC644}"/>
    <cellStyle name="Normal 37 2 20 2" xfId="7829" xr:uid="{15AAD2DC-ACEF-4164-8CCB-B858F4C174CD}"/>
    <cellStyle name="Normal 37 2 20 2 2" xfId="7830" xr:uid="{213607EC-D2F8-44F5-94AD-C635CB461059}"/>
    <cellStyle name="Normal 37 2 20 2 3" xfId="7831" xr:uid="{0C4C2C54-DBA6-4DE4-89C5-A6CA1263EFA4}"/>
    <cellStyle name="Normal 37 2 20 3" xfId="7832" xr:uid="{EA300637-C870-4715-AD0F-D6924CABA981}"/>
    <cellStyle name="Normal 37 2 20 4" xfId="7833" xr:uid="{4382AE4C-EABB-4556-9911-C4422DD3A424}"/>
    <cellStyle name="Normal 37 2 21" xfId="7834" xr:uid="{CC41AE49-CB5F-4059-A12B-3E064076ACF8}"/>
    <cellStyle name="Normal 37 2 21 2" xfId="7835" xr:uid="{E6B88ADB-03FE-458C-A088-1B0FC2492E18}"/>
    <cellStyle name="Normal 37 2 21 3" xfId="7836" xr:uid="{90B15A57-4205-4659-B54B-A084E0855334}"/>
    <cellStyle name="Normal 37 2 22" xfId="7837" xr:uid="{ECB71842-852E-4DE7-8A54-F4B2452E3FF1}"/>
    <cellStyle name="Normal 37 2 23" xfId="7838" xr:uid="{12A495A8-43B7-48D7-B044-B37B2B49F97A}"/>
    <cellStyle name="Normal 37 2 3" xfId="7839" xr:uid="{0D736C2A-14AA-4648-8294-170419023929}"/>
    <cellStyle name="Normal 37 2 3 2" xfId="7840" xr:uid="{27457B55-F723-4AD7-AC75-F6C66847FDA0}"/>
    <cellStyle name="Normal 37 2 3 2 2" xfId="7841" xr:uid="{4503BA98-86D7-4249-8915-5CBBC6015838}"/>
    <cellStyle name="Normal 37 2 3 2 2 2" xfId="7842" xr:uid="{97E3F77F-4DDF-4288-93DC-EC3082E20CF9}"/>
    <cellStyle name="Normal 37 2 3 2 2 3" xfId="7843" xr:uid="{E4E37339-4CCF-40FD-B06A-13FE80A5F59F}"/>
    <cellStyle name="Normal 37 2 3 2 3" xfId="7844" xr:uid="{4469B06C-AE17-483E-900A-F7AAA30583DD}"/>
    <cellStyle name="Normal 37 2 3 2 4" xfId="7845" xr:uid="{4A15546D-76E7-4B54-B9D3-9CF3853491DC}"/>
    <cellStyle name="Normal 37 2 3 3" xfId="7846" xr:uid="{4C694ACF-3C81-4DCD-A3A7-ECC17F47B550}"/>
    <cellStyle name="Normal 37 2 3 3 2" xfId="7847" xr:uid="{7F2692BC-E5AE-4705-9468-34873F056448}"/>
    <cellStyle name="Normal 37 2 3 3 3" xfId="7848" xr:uid="{9E4D7A99-1E50-4A0D-8AD2-CE1E2D044DB7}"/>
    <cellStyle name="Normal 37 2 3 4" xfId="7849" xr:uid="{AA043C91-AB86-47CB-B404-AC7CA955619A}"/>
    <cellStyle name="Normal 37 2 3 5" xfId="7850" xr:uid="{1A901459-CA60-44A1-A8DE-349CBDA7C217}"/>
    <cellStyle name="Normal 37 2 4" xfId="7851" xr:uid="{47C738BB-DFDB-4B90-BF35-7DFCCEDEE3BA}"/>
    <cellStyle name="Normal 37 2 4 2" xfId="7852" xr:uid="{68A8B60C-67CC-4BB4-A3B9-4A90427470E5}"/>
    <cellStyle name="Normal 37 2 4 2 2" xfId="7853" xr:uid="{BDB3AF88-C4FB-4D25-8A65-065C90C4963B}"/>
    <cellStyle name="Normal 37 2 4 2 2 2" xfId="7854" xr:uid="{45257D4B-1910-4C82-8006-6DE52D680CDB}"/>
    <cellStyle name="Normal 37 2 4 2 2 3" xfId="7855" xr:uid="{B043A6F3-68DA-41BB-9F09-BCA56B797B0D}"/>
    <cellStyle name="Normal 37 2 4 2 3" xfId="7856" xr:uid="{FF54D6A3-D194-40A9-A4D7-6D21B4CBD58E}"/>
    <cellStyle name="Normal 37 2 4 2 4" xfId="7857" xr:uid="{57058AFF-98CA-4545-AE1A-F9BCA33BDA72}"/>
    <cellStyle name="Normal 37 2 4 3" xfId="7858" xr:uid="{D1F22FEB-85A8-496A-AB9F-05E4EE7B4FF5}"/>
    <cellStyle name="Normal 37 2 4 3 2" xfId="7859" xr:uid="{42C9DEA7-117F-4D1B-B316-ED5F2BAB6EAA}"/>
    <cellStyle name="Normal 37 2 4 3 3" xfId="7860" xr:uid="{E2400ED1-29D8-418B-B089-D169831706EB}"/>
    <cellStyle name="Normal 37 2 4 4" xfId="7861" xr:uid="{34421D6D-3CD3-4C1B-B85F-F8EC8E31ABD5}"/>
    <cellStyle name="Normal 37 2 4 5" xfId="7862" xr:uid="{50D9EAB9-00CB-4356-AA80-1D5F6560A13E}"/>
    <cellStyle name="Normal 37 2 5" xfId="7863" xr:uid="{7D64616F-080F-44D4-B12F-FE949110BC70}"/>
    <cellStyle name="Normal 37 2 5 2" xfId="7864" xr:uid="{B22A9E13-389E-4298-B1A4-F5E366B26E40}"/>
    <cellStyle name="Normal 37 2 5 2 2" xfId="7865" xr:uid="{F3BB6C7A-381C-41A3-8E9F-C2DF252A0782}"/>
    <cellStyle name="Normal 37 2 5 2 2 2" xfId="7866" xr:uid="{0D3E103B-0018-439C-B0D5-3983A1F0B88F}"/>
    <cellStyle name="Normal 37 2 5 2 2 3" xfId="7867" xr:uid="{318AC493-9DF9-467B-9F9A-484087783649}"/>
    <cellStyle name="Normal 37 2 5 2 3" xfId="7868" xr:uid="{998AD768-28BF-4E0B-95C2-AF632FF0ACE2}"/>
    <cellStyle name="Normal 37 2 5 2 4" xfId="7869" xr:uid="{DBFD47A8-5076-4505-BC1A-6B1337F0D7A2}"/>
    <cellStyle name="Normal 37 2 5 3" xfId="7870" xr:uid="{67E50714-3208-4729-879C-29C1105960C3}"/>
    <cellStyle name="Normal 37 2 5 3 2" xfId="7871" xr:uid="{3385F6BB-9044-46E1-805B-4F9C5F71A4ED}"/>
    <cellStyle name="Normal 37 2 5 3 3" xfId="7872" xr:uid="{75483073-0C3C-4FE0-9512-7F64926FD3C3}"/>
    <cellStyle name="Normal 37 2 5 4" xfId="7873" xr:uid="{D70158D4-FFA7-49B7-B5D1-C1D3D9B82E04}"/>
    <cellStyle name="Normal 37 2 5 5" xfId="7874" xr:uid="{B981DDE8-927E-4D41-9CB8-2A849D4FF063}"/>
    <cellStyle name="Normal 37 2 6" xfId="7875" xr:uid="{9DCF4FA6-79D9-4FBE-A064-742DA85F3371}"/>
    <cellStyle name="Normal 37 2 6 2" xfId="7876" xr:uid="{4643D440-4008-4921-B144-83762ADBAFFA}"/>
    <cellStyle name="Normal 37 2 6 2 2" xfId="7877" xr:uid="{1928CC1F-39C4-4FCF-93C9-DB0D7086BB3D}"/>
    <cellStyle name="Normal 37 2 6 2 2 2" xfId="7878" xr:uid="{704F1301-1CBC-4A7D-A68F-82203FD81AAE}"/>
    <cellStyle name="Normal 37 2 6 2 2 3" xfId="7879" xr:uid="{F3667B8F-7CA1-42DC-ADC4-2199B56D9CAB}"/>
    <cellStyle name="Normal 37 2 6 2 3" xfId="7880" xr:uid="{15AA7E4B-5C2D-4351-B487-632123354A6B}"/>
    <cellStyle name="Normal 37 2 6 2 4" xfId="7881" xr:uid="{87EBFFF9-E1CC-4E63-915C-5E3B410BBC0B}"/>
    <cellStyle name="Normal 37 2 6 3" xfId="7882" xr:uid="{FBCD32C0-20DF-473E-855A-7ED2FA3E4C94}"/>
    <cellStyle name="Normal 37 2 6 3 2" xfId="7883" xr:uid="{E5228942-C751-4C47-85FF-F571C3D8DD74}"/>
    <cellStyle name="Normal 37 2 6 3 3" xfId="7884" xr:uid="{666B8B3F-0B52-4A85-9DBD-4741FDA80995}"/>
    <cellStyle name="Normal 37 2 6 4" xfId="7885" xr:uid="{2CD03EFF-FCF3-4E9E-B13A-EE32F73031CD}"/>
    <cellStyle name="Normal 37 2 6 5" xfId="7886" xr:uid="{8F71728B-C65A-4EB1-80C1-3EFDC4BCD5C1}"/>
    <cellStyle name="Normal 37 2 7" xfId="7887" xr:uid="{797AB669-5FD0-45B3-8C96-2DBE34B4827E}"/>
    <cellStyle name="Normal 37 2 7 2" xfId="7888" xr:uid="{D323D816-1F49-4517-A483-292D6C5F1975}"/>
    <cellStyle name="Normal 37 2 7 2 2" xfId="7889" xr:uid="{D6693138-FBAA-4517-A282-D0D9AA729E04}"/>
    <cellStyle name="Normal 37 2 7 2 2 2" xfId="7890" xr:uid="{BA16921E-B408-4D45-B3CB-0FC75502C575}"/>
    <cellStyle name="Normal 37 2 7 2 2 3" xfId="7891" xr:uid="{D4C86B93-32E1-4587-9934-780094B15755}"/>
    <cellStyle name="Normal 37 2 7 2 3" xfId="7892" xr:uid="{E819D199-4FFC-45A4-8872-E5E39FE67FF9}"/>
    <cellStyle name="Normal 37 2 7 2 4" xfId="7893" xr:uid="{B998B866-B66D-4066-A92E-290B68923E22}"/>
    <cellStyle name="Normal 37 2 7 3" xfId="7894" xr:uid="{F6FDDE2E-06A8-48DA-AFF2-F695D78D5CBC}"/>
    <cellStyle name="Normal 37 2 7 3 2" xfId="7895" xr:uid="{712141EA-05AA-4885-949E-62CB4C03C25D}"/>
    <cellStyle name="Normal 37 2 7 3 3" xfId="7896" xr:uid="{EB9F5CB4-0ADB-4127-AA82-8792605B1CF8}"/>
    <cellStyle name="Normal 37 2 7 4" xfId="7897" xr:uid="{EEE7F7C2-C919-436C-BA77-1AD3A0C017D5}"/>
    <cellStyle name="Normal 37 2 7 5" xfId="7898" xr:uid="{3BE59B19-63C8-42A8-930F-24826BBA77E3}"/>
    <cellStyle name="Normal 37 2 8" xfId="7899" xr:uid="{BEDB734E-2115-43B9-B285-71ADE1DC3604}"/>
    <cellStyle name="Normal 37 2 8 2" xfId="7900" xr:uid="{1E0EE88C-0C04-4B74-912B-20C40D223CD0}"/>
    <cellStyle name="Normal 37 2 8 2 2" xfId="7901" xr:uid="{5AE10C07-7C34-40CF-95DC-3E540024BF2D}"/>
    <cellStyle name="Normal 37 2 8 2 2 2" xfId="7902" xr:uid="{8DC6D4AE-3A1B-4ED3-850D-CABBEDBA254B}"/>
    <cellStyle name="Normal 37 2 8 2 2 3" xfId="7903" xr:uid="{B4B25752-441E-4F8F-A1E4-46D1BE4A0BA8}"/>
    <cellStyle name="Normal 37 2 8 2 3" xfId="7904" xr:uid="{CFAC3570-FE7C-4A27-85AE-8BFF840AE077}"/>
    <cellStyle name="Normal 37 2 8 2 4" xfId="7905" xr:uid="{53AB5F91-B443-4711-B3B3-8F13E624CDCC}"/>
    <cellStyle name="Normal 37 2 8 3" xfId="7906" xr:uid="{031D051D-5827-4735-B4A6-2C5BBA66B0B9}"/>
    <cellStyle name="Normal 37 2 8 3 2" xfId="7907" xr:uid="{5A9CFBFE-2461-4170-A359-81B7012F5C05}"/>
    <cellStyle name="Normal 37 2 8 3 3" xfId="7908" xr:uid="{19E7A481-AF5A-439A-A81D-BEA5302F8A52}"/>
    <cellStyle name="Normal 37 2 8 4" xfId="7909" xr:uid="{D8926717-CC98-4F0F-9053-1F023D2A03D3}"/>
    <cellStyle name="Normal 37 2 8 5" xfId="7910" xr:uid="{3F9E4D81-2EC0-4ADE-B71E-6562BB776167}"/>
    <cellStyle name="Normal 37 2 9" xfId="7911" xr:uid="{17A90F8F-631E-4E4C-AA9F-7A42E9450A3A}"/>
    <cellStyle name="Normal 37 2 9 2" xfId="7912" xr:uid="{65EA67F1-9CC1-4979-8A68-88CC902EC8CD}"/>
    <cellStyle name="Normal 37 2 9 2 2" xfId="7913" xr:uid="{0D014FB1-3C3B-4204-BA49-13F9B03A29D8}"/>
    <cellStyle name="Normal 37 2 9 2 2 2" xfId="7914" xr:uid="{5E677C82-9B70-43C5-80FD-7143B02F3577}"/>
    <cellStyle name="Normal 37 2 9 2 2 3" xfId="7915" xr:uid="{C785DB00-721C-48E0-8BB1-33221339C8D3}"/>
    <cellStyle name="Normal 37 2 9 2 3" xfId="7916" xr:uid="{A3EC62A8-2B85-40B4-847A-0DF7EC59F80A}"/>
    <cellStyle name="Normal 37 2 9 2 4" xfId="7917" xr:uid="{2971C082-EED7-4DDA-86E3-F31A35898DBD}"/>
    <cellStyle name="Normal 37 2 9 3" xfId="7918" xr:uid="{3F6E0218-C433-465F-BA25-99A4CDA5A8B9}"/>
    <cellStyle name="Normal 37 2 9 3 2" xfId="7919" xr:uid="{ADD78FB8-43F3-43DF-B6FB-A09505B6F5B1}"/>
    <cellStyle name="Normal 37 2 9 3 3" xfId="7920" xr:uid="{49A1C05E-7C3A-435F-B68D-5D277A11CF26}"/>
    <cellStyle name="Normal 37 2 9 4" xfId="7921" xr:uid="{B4E0C192-7C9D-43FB-B262-6956E5429620}"/>
    <cellStyle name="Normal 37 2 9 5" xfId="7922" xr:uid="{FB865B3A-1E62-441A-B349-8357BACA354F}"/>
    <cellStyle name="Normal 37 20" xfId="7923" xr:uid="{ABE1FAE7-6083-49CB-A7D4-C65480C47FE5}"/>
    <cellStyle name="Normal 37 20 2" xfId="7924" xr:uid="{50A08AC8-EEDD-4AE0-98FB-972336EFC54F}"/>
    <cellStyle name="Normal 37 20 2 2" xfId="7925" xr:uid="{687F9448-81CE-4D67-BBDF-F71DB382AA56}"/>
    <cellStyle name="Normal 37 20 2 2 2" xfId="7926" xr:uid="{7B91C3D6-C641-4C42-BA53-802622E9F08C}"/>
    <cellStyle name="Normal 37 20 2 2 3" xfId="7927" xr:uid="{6A7A5FFD-B601-478A-A4B9-814ECEA6D342}"/>
    <cellStyle name="Normal 37 20 2 3" xfId="7928" xr:uid="{408544B8-5B45-438A-BD88-AC9F74FF29A1}"/>
    <cellStyle name="Normal 37 20 2 4" xfId="7929" xr:uid="{013519C3-5802-48F2-BF15-DD751B55833F}"/>
    <cellStyle name="Normal 37 20 3" xfId="7930" xr:uid="{C9BFE1A2-C419-4776-B5F9-E8661F8FD36C}"/>
    <cellStyle name="Normal 37 20 3 2" xfId="7931" xr:uid="{399B3970-7201-4CA6-ACF8-F171F51C19F4}"/>
    <cellStyle name="Normal 37 20 3 3" xfId="7932" xr:uid="{F8C491F1-C62A-4952-956C-1B7152F6D189}"/>
    <cellStyle name="Normal 37 20 4" xfId="7933" xr:uid="{E1E65293-7B48-469B-BA2F-515555273787}"/>
    <cellStyle name="Normal 37 20 5" xfId="7934" xr:uid="{72A1C4EC-908A-46C3-8BFF-616D0DF1FCA6}"/>
    <cellStyle name="Normal 37 21" xfId="7935" xr:uid="{6D7A4A1E-B6C5-421D-B4B4-59D0524FE3AC}"/>
    <cellStyle name="Normal 37 21 2" xfId="7936" xr:uid="{29ED7964-B0F3-4436-B634-65DAE8767B0F}"/>
    <cellStyle name="Normal 37 21 2 2" xfId="7937" xr:uid="{96A0E330-A161-4DD5-9065-5A0238DC4FFD}"/>
    <cellStyle name="Normal 37 21 2 2 2" xfId="7938" xr:uid="{3B866C8A-5280-432B-89EC-A2B36AB2BF7B}"/>
    <cellStyle name="Normal 37 21 2 2 3" xfId="7939" xr:uid="{DC2BB7A5-F91B-483E-A3CB-2ECE40D0F65C}"/>
    <cellStyle name="Normal 37 21 2 3" xfId="7940" xr:uid="{BD8C9EE4-C2BB-45F6-8DEF-FFDFC24A2C31}"/>
    <cellStyle name="Normal 37 21 2 4" xfId="7941" xr:uid="{C672041E-54C5-4674-87AE-CD5D305FA780}"/>
    <cellStyle name="Normal 37 21 3" xfId="7942" xr:uid="{0AED3B7A-CD25-4F62-8BD8-88B6D00A5A34}"/>
    <cellStyle name="Normal 37 21 3 2" xfId="7943" xr:uid="{33B1A614-329F-43D8-B0E9-50F81AFB5582}"/>
    <cellStyle name="Normal 37 21 3 3" xfId="7944" xr:uid="{3D94F527-2B47-47B4-A223-CC11D430B8BF}"/>
    <cellStyle name="Normal 37 21 4" xfId="7945" xr:uid="{D0E4F5AA-2B42-433A-8B48-065F0CAB08C5}"/>
    <cellStyle name="Normal 37 21 5" xfId="7946" xr:uid="{057B3B90-8006-41D1-A7B1-07B86421C5F4}"/>
    <cellStyle name="Normal 37 22" xfId="7947" xr:uid="{B74614A5-16EF-4E4D-8CE0-7AFE69D5F5B7}"/>
    <cellStyle name="Normal 37 22 2" xfId="7948" xr:uid="{04B882A7-A1A6-497B-8FB0-0E39711BBAFC}"/>
    <cellStyle name="Normal 37 22 2 2" xfId="7949" xr:uid="{4F64A93D-0FEE-4C19-A753-8D9B0EE8C2D4}"/>
    <cellStyle name="Normal 37 22 2 2 2" xfId="7950" xr:uid="{B4CDB947-5A80-4DAD-B7C8-B7A28A329171}"/>
    <cellStyle name="Normal 37 22 2 2 3" xfId="7951" xr:uid="{A20EDDEF-60EF-4CCF-A46D-6D267650B0E0}"/>
    <cellStyle name="Normal 37 22 2 3" xfId="7952" xr:uid="{02C9F4FC-B8BC-4A8D-9543-29D9EE4FC3B5}"/>
    <cellStyle name="Normal 37 22 2 4" xfId="7953" xr:uid="{D2553A76-DAC4-4D3D-8D56-6C3E037A2757}"/>
    <cellStyle name="Normal 37 22 3" xfId="7954" xr:uid="{88292D38-9F42-49B0-8B6A-A53EB7D60C41}"/>
    <cellStyle name="Normal 37 22 3 2" xfId="7955" xr:uid="{E1A9280B-C6D0-41B9-89E3-D90466BFD954}"/>
    <cellStyle name="Normal 37 22 3 3" xfId="7956" xr:uid="{8591AB0C-3BFC-44EF-9A36-522CDB9CD8A0}"/>
    <cellStyle name="Normal 37 22 4" xfId="7957" xr:uid="{56CFE2E8-AA47-4052-9B76-3114E4FA94FB}"/>
    <cellStyle name="Normal 37 22 5" xfId="7958" xr:uid="{4A3F1C35-40A7-4E31-99CB-5327703B618D}"/>
    <cellStyle name="Normal 37 23" xfId="7959" xr:uid="{A2A362EC-697C-4CAB-893D-04DA674EA6AE}"/>
    <cellStyle name="Normal 37 23 2" xfId="7960" xr:uid="{B1DEBC9C-7A2C-4E8C-9521-3802F2934BC7}"/>
    <cellStyle name="Normal 37 23 2 2" xfId="7961" xr:uid="{B3509C05-6A8E-482E-9F18-B59E91BD8AC1}"/>
    <cellStyle name="Normal 37 23 2 2 2" xfId="7962" xr:uid="{F067CDC1-5420-49A1-B2E3-F0D906DD0E1E}"/>
    <cellStyle name="Normal 37 23 2 2 3" xfId="7963" xr:uid="{4538FF21-B03B-4B66-AFB1-A144D7136154}"/>
    <cellStyle name="Normal 37 23 2 3" xfId="7964" xr:uid="{4EAAB088-B639-4491-8BD5-070218D566F7}"/>
    <cellStyle name="Normal 37 23 2 4" xfId="7965" xr:uid="{09D65C22-A73B-47B1-A64E-2DCD6AEBA9C7}"/>
    <cellStyle name="Normal 37 23 3" xfId="7966" xr:uid="{625949A2-432D-46C5-A270-33C6D26FF1B4}"/>
    <cellStyle name="Normal 37 23 3 2" xfId="7967" xr:uid="{FB86559E-22A5-4ACC-875B-728D31E1140B}"/>
    <cellStyle name="Normal 37 23 3 3" xfId="7968" xr:uid="{2897F75C-B97A-4FB8-A324-59B9BF4B07BD}"/>
    <cellStyle name="Normal 37 23 4" xfId="7969" xr:uid="{EE8C1236-EB27-4466-92EE-4467E014398F}"/>
    <cellStyle name="Normal 37 23 5" xfId="7970" xr:uid="{09895974-1DF5-47F9-AE99-A86D995F7617}"/>
    <cellStyle name="Normal 37 24" xfId="7971" xr:uid="{9C6A634A-BF26-40B7-986F-618CFC540ACD}"/>
    <cellStyle name="Normal 37 24 2" xfId="7972" xr:uid="{AE9FA5B8-5507-49A9-804A-77047890AF8E}"/>
    <cellStyle name="Normal 37 24 2 2" xfId="7973" xr:uid="{B83AA161-C587-44EA-9A6B-0813EFD789E3}"/>
    <cellStyle name="Normal 37 24 2 3" xfId="7974" xr:uid="{E0F149B3-8AAC-4757-A813-43DA930B5D66}"/>
    <cellStyle name="Normal 37 24 3" xfId="7975" xr:uid="{100070B8-1B7F-4E09-AF19-FD173B551A8A}"/>
    <cellStyle name="Normal 37 24 4" xfId="7976" xr:uid="{7FD7B92F-DFE5-4862-9F0B-650C64859ED3}"/>
    <cellStyle name="Normal 37 25" xfId="7977" xr:uid="{8805ECF1-34E7-4B41-BC39-E7118FC34284}"/>
    <cellStyle name="Normal 37 25 2" xfId="7978" xr:uid="{8AA22324-0839-420B-93FB-5642EDF0142E}"/>
    <cellStyle name="Normal 37 25 3" xfId="7979" xr:uid="{A00BD030-6ECB-4FB2-961B-CA3955F50F51}"/>
    <cellStyle name="Normal 37 26" xfId="7980" xr:uid="{3D81C9D2-6077-49ED-A883-0195C63AD503}"/>
    <cellStyle name="Normal 37 27" xfId="7981" xr:uid="{0F74368A-4624-4770-9E6A-B1C349DD33C3}"/>
    <cellStyle name="Normal 37 3" xfId="7982" xr:uid="{488DC6E7-CEB7-49EE-A489-0150E329B985}"/>
    <cellStyle name="Normal 37 3 10" xfId="7983" xr:uid="{74087623-35E4-499C-8238-4FE2F158A0D3}"/>
    <cellStyle name="Normal 37 3 10 2" xfId="7984" xr:uid="{3812150A-3A4B-4059-A3FC-219EDE24CAC9}"/>
    <cellStyle name="Normal 37 3 10 2 2" xfId="7985" xr:uid="{0E1B3DDA-5239-4450-9C18-C89F6CCCF92C}"/>
    <cellStyle name="Normal 37 3 10 2 2 2" xfId="7986" xr:uid="{350B44AC-0E57-4D68-B76B-0120C546DC31}"/>
    <cellStyle name="Normal 37 3 10 2 2 3" xfId="7987" xr:uid="{2207DFE4-19B4-4916-A6AB-6B4EC8A42311}"/>
    <cellStyle name="Normal 37 3 10 2 3" xfId="7988" xr:uid="{2C78FE6C-553E-406F-B438-D3E883389957}"/>
    <cellStyle name="Normal 37 3 10 2 4" xfId="7989" xr:uid="{944CE6BF-9EAA-46B5-AB95-89DC2E77CE2C}"/>
    <cellStyle name="Normal 37 3 10 3" xfId="7990" xr:uid="{B6CED218-F05F-4ED6-8C6C-6DFDB1317514}"/>
    <cellStyle name="Normal 37 3 10 3 2" xfId="7991" xr:uid="{77343DED-B881-4AF4-A21F-ABEC0BE0014A}"/>
    <cellStyle name="Normal 37 3 10 3 3" xfId="7992" xr:uid="{8276ABAC-42C3-4A9F-9BCB-57B1CFF03A63}"/>
    <cellStyle name="Normal 37 3 10 4" xfId="7993" xr:uid="{EB93CA65-C04C-4FAE-A710-456A4200F0B5}"/>
    <cellStyle name="Normal 37 3 10 5" xfId="7994" xr:uid="{D48BB485-4A46-44D0-A062-8B1DDC5C8B02}"/>
    <cellStyle name="Normal 37 3 11" xfId="7995" xr:uid="{2E3D01D6-1C49-47FC-9A8F-181B6EE0F098}"/>
    <cellStyle name="Normal 37 3 11 2" xfId="7996" xr:uid="{3A0A1643-5124-472E-B0E3-5F8C4069BC61}"/>
    <cellStyle name="Normal 37 3 11 2 2" xfId="7997" xr:uid="{6E256DAE-13C1-4F6A-8305-DBBDC26B453A}"/>
    <cellStyle name="Normal 37 3 11 2 2 2" xfId="7998" xr:uid="{9A42F7BE-31CA-447A-AD95-32D9D1C3BDD2}"/>
    <cellStyle name="Normal 37 3 11 2 2 3" xfId="7999" xr:uid="{FCE088BA-8416-4E6D-BD2E-5D23ACE7B11D}"/>
    <cellStyle name="Normal 37 3 11 2 3" xfId="8000" xr:uid="{359DA4AA-0F03-422D-BC46-BDB646957C1B}"/>
    <cellStyle name="Normal 37 3 11 2 4" xfId="8001" xr:uid="{DE89E9C4-D3DB-4755-AE72-E3AE0C2646A1}"/>
    <cellStyle name="Normal 37 3 11 3" xfId="8002" xr:uid="{692CCE02-B0CC-4B86-A6AE-7A3F85282288}"/>
    <cellStyle name="Normal 37 3 11 3 2" xfId="8003" xr:uid="{4D5351BE-ABB7-4888-B918-6573BE95E2B4}"/>
    <cellStyle name="Normal 37 3 11 3 3" xfId="8004" xr:uid="{19815A03-0403-4B36-A221-823C3FEA8272}"/>
    <cellStyle name="Normal 37 3 11 4" xfId="8005" xr:uid="{11FBD1BE-A0F7-49C4-91DA-843DAC1B7B9F}"/>
    <cellStyle name="Normal 37 3 11 5" xfId="8006" xr:uid="{43048B2A-B8D2-4491-8E81-9D433CFAAF1D}"/>
    <cellStyle name="Normal 37 3 12" xfId="8007" xr:uid="{6DDA167B-923B-4A50-9089-F257F761DC12}"/>
    <cellStyle name="Normal 37 3 12 2" xfId="8008" xr:uid="{5064F1EC-EA9E-4681-B7F1-D47A07C0FF9E}"/>
    <cellStyle name="Normal 37 3 12 2 2" xfId="8009" xr:uid="{BF0C84C7-57E3-4BE8-B4A0-400D482DDFBF}"/>
    <cellStyle name="Normal 37 3 12 2 2 2" xfId="8010" xr:uid="{82265C8B-26DC-4B0A-A82C-782050C2712E}"/>
    <cellStyle name="Normal 37 3 12 2 2 3" xfId="8011" xr:uid="{F369F15A-ED90-428A-A1EA-D1C2C20E6C14}"/>
    <cellStyle name="Normal 37 3 12 2 3" xfId="8012" xr:uid="{77A3B505-93CB-4F33-A482-2327A6ECB5C9}"/>
    <cellStyle name="Normal 37 3 12 2 4" xfId="8013" xr:uid="{44BADDFA-BBD8-4C2F-AE27-E16FF26415E9}"/>
    <cellStyle name="Normal 37 3 12 3" xfId="8014" xr:uid="{A17920FF-B3F0-4A94-B273-6DFED43FD868}"/>
    <cellStyle name="Normal 37 3 12 3 2" xfId="8015" xr:uid="{38216CFD-CE8E-4C52-A243-C447367898B5}"/>
    <cellStyle name="Normal 37 3 12 3 3" xfId="8016" xr:uid="{EB0DACBE-6AE8-4E47-89D7-06E098F5CB7C}"/>
    <cellStyle name="Normal 37 3 12 4" xfId="8017" xr:uid="{7F5839B0-B45E-4F68-8616-13BE3B14A502}"/>
    <cellStyle name="Normal 37 3 12 5" xfId="8018" xr:uid="{75076032-3A88-406F-B3A5-055E78E9516C}"/>
    <cellStyle name="Normal 37 3 13" xfId="8019" xr:uid="{B96C93C8-6321-452D-96E1-9F446F5F92F9}"/>
    <cellStyle name="Normal 37 3 13 2" xfId="8020" xr:uid="{36659976-A937-46E7-892F-B9B0B1A25533}"/>
    <cellStyle name="Normal 37 3 13 2 2" xfId="8021" xr:uid="{AA3040CC-CB61-4630-8038-D136F5D687DF}"/>
    <cellStyle name="Normal 37 3 13 2 2 2" xfId="8022" xr:uid="{54E9BEC5-D5C8-4296-B25F-FB07DE99669D}"/>
    <cellStyle name="Normal 37 3 13 2 2 3" xfId="8023" xr:uid="{245136B6-7388-4DF9-A8B1-09776E1E90DD}"/>
    <cellStyle name="Normal 37 3 13 2 3" xfId="8024" xr:uid="{517E6A6D-A2C0-41EB-95A5-B8D80F37FE50}"/>
    <cellStyle name="Normal 37 3 13 2 4" xfId="8025" xr:uid="{2027EF76-0FE0-48AC-B725-5369DF7B10C7}"/>
    <cellStyle name="Normal 37 3 13 3" xfId="8026" xr:uid="{A671BDFE-8C9E-44FB-B50B-961C56C29F95}"/>
    <cellStyle name="Normal 37 3 13 3 2" xfId="8027" xr:uid="{FC6F0DEC-4137-4C77-B1FF-D014B79DAD63}"/>
    <cellStyle name="Normal 37 3 13 3 3" xfId="8028" xr:uid="{10DF84A5-D0A0-41DE-84BA-36F2E8355FD9}"/>
    <cellStyle name="Normal 37 3 13 4" xfId="8029" xr:uid="{040EFA1C-2015-401E-B7A1-3FB9ACD6418C}"/>
    <cellStyle name="Normal 37 3 13 5" xfId="8030" xr:uid="{9CD5C66B-C564-41AF-BF3C-61A85FD1DD1C}"/>
    <cellStyle name="Normal 37 3 14" xfId="8031" xr:uid="{32178CD6-E6D5-462E-BC9E-71B64B0C4244}"/>
    <cellStyle name="Normal 37 3 14 2" xfId="8032" xr:uid="{3053B231-C1FD-47ED-AD0C-AC1B9E682A5D}"/>
    <cellStyle name="Normal 37 3 14 2 2" xfId="8033" xr:uid="{929519F2-944A-410F-ADCE-EC67F35C8B7C}"/>
    <cellStyle name="Normal 37 3 14 2 2 2" xfId="8034" xr:uid="{C0516031-F79E-4E9B-BBD2-FEAD576FBAB2}"/>
    <cellStyle name="Normal 37 3 14 2 2 3" xfId="8035" xr:uid="{F07E0B77-662D-4EA6-A843-90E166BD4F7A}"/>
    <cellStyle name="Normal 37 3 14 2 3" xfId="8036" xr:uid="{B4E11E50-1646-46C8-8401-D480152BC83E}"/>
    <cellStyle name="Normal 37 3 14 2 4" xfId="8037" xr:uid="{E764CDEB-095D-4186-A8CD-ED3C76ADCF69}"/>
    <cellStyle name="Normal 37 3 14 3" xfId="8038" xr:uid="{8FD1B1F7-169A-49E9-A8F9-FB5312E45309}"/>
    <cellStyle name="Normal 37 3 14 3 2" xfId="8039" xr:uid="{4AF34766-2876-4F97-BF1A-892516C7E2E0}"/>
    <cellStyle name="Normal 37 3 14 3 3" xfId="8040" xr:uid="{7DFB80B5-B9BF-4639-AD28-19FF50255A43}"/>
    <cellStyle name="Normal 37 3 14 4" xfId="8041" xr:uid="{ED657DC1-BF8D-412A-9E81-A2E54271C283}"/>
    <cellStyle name="Normal 37 3 14 5" xfId="8042" xr:uid="{69BA0C68-A8C7-4712-902C-1CB87A70B4DE}"/>
    <cellStyle name="Normal 37 3 15" xfId="8043" xr:uid="{0D55CCFD-B91F-4320-BEEA-F81BE8FC7444}"/>
    <cellStyle name="Normal 37 3 15 2" xfId="8044" xr:uid="{A39A9877-BF86-4B7D-AE1D-74F8E8404084}"/>
    <cellStyle name="Normal 37 3 15 2 2" xfId="8045" xr:uid="{F6AA618E-C518-40C4-92DB-45021203ADB1}"/>
    <cellStyle name="Normal 37 3 15 2 2 2" xfId="8046" xr:uid="{6DEF1DC1-309C-43D9-B994-99C7B9AAE05B}"/>
    <cellStyle name="Normal 37 3 15 2 2 3" xfId="8047" xr:uid="{0995514A-F125-42C2-BF36-CEAF42B1E5A5}"/>
    <cellStyle name="Normal 37 3 15 2 3" xfId="8048" xr:uid="{A96821D7-821E-4664-9876-AF1CE0BC2694}"/>
    <cellStyle name="Normal 37 3 15 2 4" xfId="8049" xr:uid="{533E53EE-A4F5-4415-871C-E07ADA51A405}"/>
    <cellStyle name="Normal 37 3 15 3" xfId="8050" xr:uid="{2DE4F3EA-B1C5-469B-B387-EA5963679692}"/>
    <cellStyle name="Normal 37 3 15 3 2" xfId="8051" xr:uid="{C4537912-E3D0-4F30-AC27-2B7977FE682A}"/>
    <cellStyle name="Normal 37 3 15 3 3" xfId="8052" xr:uid="{63763125-88A3-498E-BA37-B33C67F6C3D8}"/>
    <cellStyle name="Normal 37 3 15 4" xfId="8053" xr:uid="{89950D15-88F9-423B-9BCD-F0D2F14D193F}"/>
    <cellStyle name="Normal 37 3 15 5" xfId="8054" xr:uid="{75EC0C17-C207-4AF8-B758-400AEB8BC027}"/>
    <cellStyle name="Normal 37 3 16" xfId="8055" xr:uid="{9A8881FD-F496-4D0E-BCA9-A73738D48976}"/>
    <cellStyle name="Normal 37 3 16 2" xfId="8056" xr:uid="{77B3314C-6273-4C4A-BBD4-239BC6FD2668}"/>
    <cellStyle name="Normal 37 3 16 2 2" xfId="8057" xr:uid="{5A38C76A-512D-406D-B50D-D7AEE5F03CEC}"/>
    <cellStyle name="Normal 37 3 16 2 2 2" xfId="8058" xr:uid="{093A42F2-A084-4876-98A7-305BB58D531D}"/>
    <cellStyle name="Normal 37 3 16 2 2 3" xfId="8059" xr:uid="{4864026F-251A-4386-A3CA-C818EBCA877F}"/>
    <cellStyle name="Normal 37 3 16 2 3" xfId="8060" xr:uid="{FDDCD3E0-48CA-4037-ABD7-89A4163BEA0E}"/>
    <cellStyle name="Normal 37 3 16 2 4" xfId="8061" xr:uid="{7EFBB815-72DF-4FD9-9FC3-1583678623A6}"/>
    <cellStyle name="Normal 37 3 16 3" xfId="8062" xr:uid="{7FFD105E-9B80-4953-A166-B0AFB90958F7}"/>
    <cellStyle name="Normal 37 3 16 3 2" xfId="8063" xr:uid="{05DB38DD-9C31-4F55-9A08-8943C90E503D}"/>
    <cellStyle name="Normal 37 3 16 3 3" xfId="8064" xr:uid="{90361AD5-2A76-4954-8486-2CAB0C177C6A}"/>
    <cellStyle name="Normal 37 3 16 4" xfId="8065" xr:uid="{1837C326-F8FF-4EF0-B4A0-D8331636E970}"/>
    <cellStyle name="Normal 37 3 16 5" xfId="8066" xr:uid="{D0F913D1-F78F-4DB8-B217-B2E2015E4958}"/>
    <cellStyle name="Normal 37 3 17" xfId="8067" xr:uid="{F9BEAD71-6680-4061-84B4-53F51C7C5571}"/>
    <cellStyle name="Normal 37 3 17 2" xfId="8068" xr:uid="{B53566CC-DE84-4202-9FEB-837F0203459D}"/>
    <cellStyle name="Normal 37 3 17 2 2" xfId="8069" xr:uid="{9237AF64-4B2E-4322-9FCA-85EF2E5B385E}"/>
    <cellStyle name="Normal 37 3 17 2 2 2" xfId="8070" xr:uid="{2930773D-DEC8-42F4-8711-C7495FE7382A}"/>
    <cellStyle name="Normal 37 3 17 2 2 3" xfId="8071" xr:uid="{C0329212-339C-43D7-BA6D-008AA3F1D6C3}"/>
    <cellStyle name="Normal 37 3 17 2 3" xfId="8072" xr:uid="{DC112BC9-CBB7-4BB9-BC84-B152888E57EB}"/>
    <cellStyle name="Normal 37 3 17 2 4" xfId="8073" xr:uid="{57B56EEE-5E55-4CBA-ACCF-3F47131D199A}"/>
    <cellStyle name="Normal 37 3 17 3" xfId="8074" xr:uid="{58D2D460-4EFC-48CA-91AD-53AFF25E7C83}"/>
    <cellStyle name="Normal 37 3 17 3 2" xfId="8075" xr:uid="{8D49109F-39A3-4E28-8CF7-19E4CD797063}"/>
    <cellStyle name="Normal 37 3 17 3 3" xfId="8076" xr:uid="{7CCDF7D6-8398-4CA0-95A0-39187AE3B95A}"/>
    <cellStyle name="Normal 37 3 17 4" xfId="8077" xr:uid="{5E900CA5-BAE2-4441-81DE-0D999BAEF679}"/>
    <cellStyle name="Normal 37 3 17 5" xfId="8078" xr:uid="{E42B908C-54C2-48A4-A1FE-070E3F5A02DA}"/>
    <cellStyle name="Normal 37 3 18" xfId="8079" xr:uid="{B9DC8940-AA59-4EDF-836B-6CEAF2BC2E03}"/>
    <cellStyle name="Normal 37 3 18 2" xfId="8080" xr:uid="{1201A4FC-6153-48CC-876E-4230D6967BA0}"/>
    <cellStyle name="Normal 37 3 18 2 2" xfId="8081" xr:uid="{AEF199A5-EAA4-4204-AC00-584A28391C18}"/>
    <cellStyle name="Normal 37 3 18 2 2 2" xfId="8082" xr:uid="{0E8A962B-690B-4AAD-954C-CA8860724A85}"/>
    <cellStyle name="Normal 37 3 18 2 2 3" xfId="8083" xr:uid="{6F79E370-0D6E-4F60-B892-67188ED775E5}"/>
    <cellStyle name="Normal 37 3 18 2 3" xfId="8084" xr:uid="{1532B5C0-B5ED-4F69-AEDC-02211DDA05FC}"/>
    <cellStyle name="Normal 37 3 18 2 4" xfId="8085" xr:uid="{5E291F90-C3E0-4199-982C-68E1626485DB}"/>
    <cellStyle name="Normal 37 3 18 3" xfId="8086" xr:uid="{31855BEC-8D21-424C-9654-D60C3C7FFE03}"/>
    <cellStyle name="Normal 37 3 18 3 2" xfId="8087" xr:uid="{89BCD8BF-616E-44DF-AB35-27B765DF3510}"/>
    <cellStyle name="Normal 37 3 18 3 3" xfId="8088" xr:uid="{FCD69AD5-0B20-47A6-972A-2C76EBA3E2A7}"/>
    <cellStyle name="Normal 37 3 18 4" xfId="8089" xr:uid="{41038BC4-D8D3-4FE6-AC9B-24D88E8D884B}"/>
    <cellStyle name="Normal 37 3 18 5" xfId="8090" xr:uid="{5CBE444D-A584-428C-B289-4216DE5B5AF9}"/>
    <cellStyle name="Normal 37 3 19" xfId="8091" xr:uid="{BFEB598E-F326-455D-A7FA-A68002C9AB96}"/>
    <cellStyle name="Normal 37 3 19 2" xfId="8092" xr:uid="{7CD731C6-8E61-48B5-B0AB-A594D780AF02}"/>
    <cellStyle name="Normal 37 3 19 2 2" xfId="8093" xr:uid="{0F3A39B1-6F1E-4713-8005-8C8ADF9B958B}"/>
    <cellStyle name="Normal 37 3 19 2 2 2" xfId="8094" xr:uid="{4539C974-A2B2-49D0-B3B8-48B6667999C3}"/>
    <cellStyle name="Normal 37 3 19 2 2 3" xfId="8095" xr:uid="{DDD00683-49A9-4A40-8971-77E9CB2313D9}"/>
    <cellStyle name="Normal 37 3 19 2 3" xfId="8096" xr:uid="{63298A85-6A1F-461F-B4B3-8B903FF815D7}"/>
    <cellStyle name="Normal 37 3 19 2 4" xfId="8097" xr:uid="{2F01F770-A1FD-4923-BC8C-90DA501DB814}"/>
    <cellStyle name="Normal 37 3 19 3" xfId="8098" xr:uid="{FBE36212-C228-4FD9-98E9-0ABE401F589E}"/>
    <cellStyle name="Normal 37 3 19 3 2" xfId="8099" xr:uid="{158AE327-8211-46F9-90DB-6EF9CEB06FC7}"/>
    <cellStyle name="Normal 37 3 19 3 3" xfId="8100" xr:uid="{2CF20EC6-1F26-417E-A8C1-96A9CBA73378}"/>
    <cellStyle name="Normal 37 3 19 4" xfId="8101" xr:uid="{9C40B3FF-6312-4173-A415-FC1DBD0C2D18}"/>
    <cellStyle name="Normal 37 3 19 5" xfId="8102" xr:uid="{858C9282-1050-46A0-BEC2-936C50F056D8}"/>
    <cellStyle name="Normal 37 3 2" xfId="8103" xr:uid="{6D614CCB-E032-4A69-B5F4-9E7DA1DC0ECF}"/>
    <cellStyle name="Normal 37 3 2 2" xfId="8104" xr:uid="{81EDB13E-81A8-4602-BA32-ABF3DF605033}"/>
    <cellStyle name="Normal 37 3 2 2 2" xfId="8105" xr:uid="{B0B771AE-007E-4BBF-9431-7B1BA79C42C5}"/>
    <cellStyle name="Normal 37 3 2 2 2 2" xfId="8106" xr:uid="{36C19B24-F24C-4FD1-A6BD-BF127A112941}"/>
    <cellStyle name="Normal 37 3 2 2 2 3" xfId="8107" xr:uid="{9FD690BE-CB61-448E-8923-8DD79B27771D}"/>
    <cellStyle name="Normal 37 3 2 2 3" xfId="8108" xr:uid="{04BE0315-6FDC-4393-9AC7-44068A4F3741}"/>
    <cellStyle name="Normal 37 3 2 2 4" xfId="8109" xr:uid="{A1F0D8CB-9D1A-4BE4-9860-138FCDA0D98B}"/>
    <cellStyle name="Normal 37 3 2 3" xfId="8110" xr:uid="{36D79182-8314-42CF-88B2-AFE9E3A1AF52}"/>
    <cellStyle name="Normal 37 3 2 3 2" xfId="8111" xr:uid="{986306A0-7F02-4D15-93E8-5FC5CC082C61}"/>
    <cellStyle name="Normal 37 3 2 3 3" xfId="8112" xr:uid="{75918944-9FCC-4770-97F5-37E4D33CB22B}"/>
    <cellStyle name="Normal 37 3 2 4" xfId="8113" xr:uid="{2D56CEA1-DF86-446B-A81E-88B594364736}"/>
    <cellStyle name="Normal 37 3 2 5" xfId="8114" xr:uid="{AF7FAA04-DA9F-4FEB-921F-86EB7808E964}"/>
    <cellStyle name="Normal 37 3 20" xfId="8115" xr:uid="{FC6314E5-9C06-4AC0-8B00-50918EF8AEB7}"/>
    <cellStyle name="Normal 37 3 20 2" xfId="8116" xr:uid="{4EF3C04E-20C2-4823-8539-2107F8B7AB47}"/>
    <cellStyle name="Normal 37 3 20 2 2" xfId="8117" xr:uid="{B6DB0119-F39E-4ED5-B9FE-EA63ADF7F3E8}"/>
    <cellStyle name="Normal 37 3 20 2 3" xfId="8118" xr:uid="{D85040BA-F2B4-4866-A61D-0FE14B655A73}"/>
    <cellStyle name="Normal 37 3 20 3" xfId="8119" xr:uid="{A538FC68-00EA-4DEF-80F4-A32CF1B5F2F5}"/>
    <cellStyle name="Normal 37 3 20 4" xfId="8120" xr:uid="{5FC0575E-D340-4616-8D7D-152C04CD72CA}"/>
    <cellStyle name="Normal 37 3 21" xfId="8121" xr:uid="{FB7F3ACE-5F47-47D6-BCA3-986E033B2D79}"/>
    <cellStyle name="Normal 37 3 21 2" xfId="8122" xr:uid="{3966718F-6046-4494-99B6-69240E52E9AD}"/>
    <cellStyle name="Normal 37 3 21 3" xfId="8123" xr:uid="{81B02706-51C0-4443-AA55-9C92D5CC3C55}"/>
    <cellStyle name="Normal 37 3 22" xfId="8124" xr:uid="{08A54B80-40D6-41ED-8CCF-D09324801709}"/>
    <cellStyle name="Normal 37 3 23" xfId="8125" xr:uid="{D3FFD6D7-4DCC-4406-9956-548A706A6A6D}"/>
    <cellStyle name="Normal 37 3 3" xfId="8126" xr:uid="{79AC9C08-DFC7-40ED-84B0-AF3213A28C8C}"/>
    <cellStyle name="Normal 37 3 3 2" xfId="8127" xr:uid="{92A9EE06-0A6F-4FB4-9154-3B333BBD4541}"/>
    <cellStyle name="Normal 37 3 3 2 2" xfId="8128" xr:uid="{8CE1510A-AE1B-43BD-B0EE-31987A0CD1D9}"/>
    <cellStyle name="Normal 37 3 3 2 2 2" xfId="8129" xr:uid="{69590A75-8F83-419F-8603-19B31C6931BC}"/>
    <cellStyle name="Normal 37 3 3 2 2 3" xfId="8130" xr:uid="{98F234D7-3201-4595-AFD3-189646F6C5DF}"/>
    <cellStyle name="Normal 37 3 3 2 3" xfId="8131" xr:uid="{9B4F3187-CB8A-4013-B9DA-7123AD6584F5}"/>
    <cellStyle name="Normal 37 3 3 2 4" xfId="8132" xr:uid="{3B37EC8D-A397-4AF0-B206-F49B35D6A76D}"/>
    <cellStyle name="Normal 37 3 3 3" xfId="8133" xr:uid="{FF9D95E6-2A85-45DD-86F1-429BD9B0EDA8}"/>
    <cellStyle name="Normal 37 3 3 3 2" xfId="8134" xr:uid="{B22BD9DA-6995-4BFC-8566-3FB0F859B663}"/>
    <cellStyle name="Normal 37 3 3 3 3" xfId="8135" xr:uid="{6B19AE07-849F-4396-BD58-802309EFFF6F}"/>
    <cellStyle name="Normal 37 3 3 4" xfId="8136" xr:uid="{88F54847-CEB2-432E-9940-F2DDBFD03133}"/>
    <cellStyle name="Normal 37 3 3 5" xfId="8137" xr:uid="{3625F1DD-21CA-4774-9AC3-DE6319AE41F0}"/>
    <cellStyle name="Normal 37 3 4" xfId="8138" xr:uid="{FF4E3C3F-2293-4D46-8D81-DCC34FB98F7E}"/>
    <cellStyle name="Normal 37 3 4 2" xfId="8139" xr:uid="{6B24AA6F-F234-4D59-AB1C-C70C23773C3E}"/>
    <cellStyle name="Normal 37 3 4 2 2" xfId="8140" xr:uid="{81EFC9CC-7E39-4019-97D4-4193EB423545}"/>
    <cellStyle name="Normal 37 3 4 2 2 2" xfId="8141" xr:uid="{6A2EF531-B498-4EAF-BC25-6271C205B5DF}"/>
    <cellStyle name="Normal 37 3 4 2 2 3" xfId="8142" xr:uid="{22670713-ED49-4E60-90EA-9267690D2CBE}"/>
    <cellStyle name="Normal 37 3 4 2 3" xfId="8143" xr:uid="{E7A67ECD-9C66-4BA5-9B94-42C43F00FCCE}"/>
    <cellStyle name="Normal 37 3 4 2 4" xfId="8144" xr:uid="{61F90105-E914-40A6-96F6-848719766BA7}"/>
    <cellStyle name="Normal 37 3 4 3" xfId="8145" xr:uid="{ABE46A8D-7DB7-4DD5-8A34-E32438823581}"/>
    <cellStyle name="Normal 37 3 4 3 2" xfId="8146" xr:uid="{6B94F7BE-9807-4AD3-BD24-CD9B804DDCEA}"/>
    <cellStyle name="Normal 37 3 4 3 3" xfId="8147" xr:uid="{6CB557BD-C9FA-489D-9B0A-240809BFE31A}"/>
    <cellStyle name="Normal 37 3 4 4" xfId="8148" xr:uid="{18B114F2-2507-4739-ACD2-5E616B40E7FE}"/>
    <cellStyle name="Normal 37 3 4 5" xfId="8149" xr:uid="{3C943410-A496-44FD-A33E-C40A574D309D}"/>
    <cellStyle name="Normal 37 3 5" xfId="8150" xr:uid="{30BF3499-CB22-4C37-A343-0017D8485A07}"/>
    <cellStyle name="Normal 37 3 5 2" xfId="8151" xr:uid="{14CE4F7C-C69B-4EC6-9A9E-3121EC970146}"/>
    <cellStyle name="Normal 37 3 5 2 2" xfId="8152" xr:uid="{0441D07F-D648-4AF5-B6C1-35764A353A92}"/>
    <cellStyle name="Normal 37 3 5 2 2 2" xfId="8153" xr:uid="{B70FAD9F-7DDD-45E1-A23D-CFA73ED3DFBC}"/>
    <cellStyle name="Normal 37 3 5 2 2 3" xfId="8154" xr:uid="{0C3DB199-F377-4E11-B4F0-C127AD7E04EF}"/>
    <cellStyle name="Normal 37 3 5 2 3" xfId="8155" xr:uid="{01699505-52D5-4368-A82F-9E33A6A7BE3E}"/>
    <cellStyle name="Normal 37 3 5 2 4" xfId="8156" xr:uid="{CA6F1E1F-357D-4394-9787-3E9C6C3FBBB3}"/>
    <cellStyle name="Normal 37 3 5 3" xfId="8157" xr:uid="{6FEDA0E8-1835-4522-B546-3D53951AECBA}"/>
    <cellStyle name="Normal 37 3 5 3 2" xfId="8158" xr:uid="{D3676E5A-DA8F-4758-AB0A-609B7F814830}"/>
    <cellStyle name="Normal 37 3 5 3 3" xfId="8159" xr:uid="{01B38CA1-1177-45D5-ADC9-58A1E436D28C}"/>
    <cellStyle name="Normal 37 3 5 4" xfId="8160" xr:uid="{EC142C17-EA5C-4491-9B01-30953901FEE8}"/>
    <cellStyle name="Normal 37 3 5 5" xfId="8161" xr:uid="{1F16A5F1-AEF4-4F73-A8F4-EE940B4C53B2}"/>
    <cellStyle name="Normal 37 3 6" xfId="8162" xr:uid="{AAE84BFC-DAF1-4D6B-9C49-F4C08FBFC704}"/>
    <cellStyle name="Normal 37 3 6 2" xfId="8163" xr:uid="{5358BE26-DC9F-46EC-968A-8DFB52993313}"/>
    <cellStyle name="Normal 37 3 6 2 2" xfId="8164" xr:uid="{CFC9ACB2-8474-488A-85CC-BCC07E0B2FBC}"/>
    <cellStyle name="Normal 37 3 6 2 2 2" xfId="8165" xr:uid="{41969370-AB98-42B1-A5B8-221F681DD56B}"/>
    <cellStyle name="Normal 37 3 6 2 2 3" xfId="8166" xr:uid="{F09859F2-62C5-4D95-95CD-2DD5A7B04001}"/>
    <cellStyle name="Normal 37 3 6 2 3" xfId="8167" xr:uid="{009A1DF6-F5E3-4D77-9510-65A34D1B75AC}"/>
    <cellStyle name="Normal 37 3 6 2 4" xfId="8168" xr:uid="{D207D0DD-DCC9-4656-96D4-D59B1A84AF4C}"/>
    <cellStyle name="Normal 37 3 6 3" xfId="8169" xr:uid="{BA1C67FE-D077-4CB3-A120-073CA1F9B489}"/>
    <cellStyle name="Normal 37 3 6 3 2" xfId="8170" xr:uid="{FC9831C5-60BA-48D0-8043-A232F08976BE}"/>
    <cellStyle name="Normal 37 3 6 3 3" xfId="8171" xr:uid="{EA6CFBB8-E7B4-4DDD-82E2-10A6DA1275F2}"/>
    <cellStyle name="Normal 37 3 6 4" xfId="8172" xr:uid="{182CD7EF-B174-4A75-9027-40B67A82B343}"/>
    <cellStyle name="Normal 37 3 6 5" xfId="8173" xr:uid="{74226BA3-7FCD-4DBF-B6BA-EFE5E58C3096}"/>
    <cellStyle name="Normal 37 3 7" xfId="8174" xr:uid="{A62004EB-1B13-4699-A3DF-FD21A60D7EAC}"/>
    <cellStyle name="Normal 37 3 7 2" xfId="8175" xr:uid="{5A475C18-CF56-483D-A6BC-A8F5E0E16A5A}"/>
    <cellStyle name="Normal 37 3 7 2 2" xfId="8176" xr:uid="{4EE5DA76-D575-4880-A808-C6F2C9DA0CD3}"/>
    <cellStyle name="Normal 37 3 7 2 2 2" xfId="8177" xr:uid="{8D8337BE-A847-4457-966C-62EC03B42B57}"/>
    <cellStyle name="Normal 37 3 7 2 2 3" xfId="8178" xr:uid="{8D83A042-2BB2-4664-B0DA-CBE594FEB407}"/>
    <cellStyle name="Normal 37 3 7 2 3" xfId="8179" xr:uid="{69438C01-80A2-4D1D-8831-E6221334F698}"/>
    <cellStyle name="Normal 37 3 7 2 4" xfId="8180" xr:uid="{5520F6D6-4790-4A95-90F3-26D020B34633}"/>
    <cellStyle name="Normal 37 3 7 3" xfId="8181" xr:uid="{015ABEC3-E3D2-4871-9BCE-7C99DCA10F8F}"/>
    <cellStyle name="Normal 37 3 7 3 2" xfId="8182" xr:uid="{EA2C1CA4-B5DA-4E7B-AE53-1985DF85F54A}"/>
    <cellStyle name="Normal 37 3 7 3 3" xfId="8183" xr:uid="{4094AB48-0EED-4507-9404-09B87D6CD8A6}"/>
    <cellStyle name="Normal 37 3 7 4" xfId="8184" xr:uid="{6A1BB321-C268-4490-B66E-17B460F9FDFA}"/>
    <cellStyle name="Normal 37 3 7 5" xfId="8185" xr:uid="{05FE8807-B551-4FA0-8FB5-78A3C78C28E4}"/>
    <cellStyle name="Normal 37 3 8" xfId="8186" xr:uid="{61597D87-CC6C-4363-9FF1-2D0761CA2301}"/>
    <cellStyle name="Normal 37 3 8 2" xfId="8187" xr:uid="{C26FBC11-F834-4497-840B-9AE7D6B409B5}"/>
    <cellStyle name="Normal 37 3 8 2 2" xfId="8188" xr:uid="{E99C0CA3-89C0-4633-B425-308331942800}"/>
    <cellStyle name="Normal 37 3 8 2 2 2" xfId="8189" xr:uid="{43683EEE-2B5C-4B2A-A08D-83C241699BA0}"/>
    <cellStyle name="Normal 37 3 8 2 2 3" xfId="8190" xr:uid="{B1F0ACC2-A51D-43A9-AF6A-46E07B6CB1B4}"/>
    <cellStyle name="Normal 37 3 8 2 3" xfId="8191" xr:uid="{D9A91E76-7A60-4DCC-A458-FDD736A4AA67}"/>
    <cellStyle name="Normal 37 3 8 2 4" xfId="8192" xr:uid="{0BD0BED6-7137-4D28-8B3B-CB3BDCCCA471}"/>
    <cellStyle name="Normal 37 3 8 3" xfId="8193" xr:uid="{BB71CAEF-EEE2-4F6B-9676-3E2B8E9AC464}"/>
    <cellStyle name="Normal 37 3 8 3 2" xfId="8194" xr:uid="{2F3BB7A1-DDC6-4917-8305-BA5F481CC0B3}"/>
    <cellStyle name="Normal 37 3 8 3 3" xfId="8195" xr:uid="{709CA114-C4D2-457F-92FC-5115D3310BA9}"/>
    <cellStyle name="Normal 37 3 8 4" xfId="8196" xr:uid="{ADD77A21-6CBD-463E-9818-6E0769FAC4F3}"/>
    <cellStyle name="Normal 37 3 8 5" xfId="8197" xr:uid="{A39B7FA7-6196-41F9-AA51-289F1823A521}"/>
    <cellStyle name="Normal 37 3 9" xfId="8198" xr:uid="{AD614F6E-D5E7-46C5-AFEF-921900661D81}"/>
    <cellStyle name="Normal 37 3 9 2" xfId="8199" xr:uid="{A7825132-F6DD-42E0-9A21-247D5EBBD3FE}"/>
    <cellStyle name="Normal 37 3 9 2 2" xfId="8200" xr:uid="{194F074B-A38B-4C26-97D6-9265E9E14757}"/>
    <cellStyle name="Normal 37 3 9 2 2 2" xfId="8201" xr:uid="{B9EC3D93-1601-46BD-B0B0-CE8E83AB2009}"/>
    <cellStyle name="Normal 37 3 9 2 2 3" xfId="8202" xr:uid="{ADD598D8-A3AF-4300-BE49-451EA1DF46DA}"/>
    <cellStyle name="Normal 37 3 9 2 3" xfId="8203" xr:uid="{F4B958A0-FF72-4C61-8587-95A9BFBA7F71}"/>
    <cellStyle name="Normal 37 3 9 2 4" xfId="8204" xr:uid="{EF06BCD8-587B-499A-B6FA-79C0EF7EF89B}"/>
    <cellStyle name="Normal 37 3 9 3" xfId="8205" xr:uid="{A9274FB1-CC0B-4215-9DF1-33E1994727FB}"/>
    <cellStyle name="Normal 37 3 9 3 2" xfId="8206" xr:uid="{8070E84F-70DE-4164-A7E4-27DCE03233D9}"/>
    <cellStyle name="Normal 37 3 9 3 3" xfId="8207" xr:uid="{6A7AE62A-E7AD-417B-839B-ED0511645CE8}"/>
    <cellStyle name="Normal 37 3 9 4" xfId="8208" xr:uid="{B61DA93F-EE1B-4070-8FF3-810E500BE60D}"/>
    <cellStyle name="Normal 37 3 9 5" xfId="8209" xr:uid="{18BBF7F9-3541-417A-8DF5-14C1F9AF094C}"/>
    <cellStyle name="Normal 37 4" xfId="8210" xr:uid="{422228C1-AC36-472B-884B-2BF4A00B04AF}"/>
    <cellStyle name="Normal 37 4 10" xfId="8211" xr:uid="{035B0CDE-48EC-49BE-934C-E6DCC928EE78}"/>
    <cellStyle name="Normal 37 4 10 2" xfId="8212" xr:uid="{1B3D4C70-BB57-438B-BFE7-B9484A82FE49}"/>
    <cellStyle name="Normal 37 4 10 2 2" xfId="8213" xr:uid="{5954D2B2-AC57-40FC-9775-43FEDB500605}"/>
    <cellStyle name="Normal 37 4 10 2 2 2" xfId="8214" xr:uid="{427AD426-9851-4183-A861-AFF6DA7898FF}"/>
    <cellStyle name="Normal 37 4 10 2 2 3" xfId="8215" xr:uid="{00C8CC3F-4AD1-4CC5-B2E4-C98D802D907E}"/>
    <cellStyle name="Normal 37 4 10 2 3" xfId="8216" xr:uid="{F79058B2-A931-49FB-BE09-0C3B9417A75B}"/>
    <cellStyle name="Normal 37 4 10 2 4" xfId="8217" xr:uid="{C024ABB8-A4F5-4B55-8B63-5BF5A649A56E}"/>
    <cellStyle name="Normal 37 4 10 3" xfId="8218" xr:uid="{59A3EFCC-82FB-4A6A-A732-AAC6486DD037}"/>
    <cellStyle name="Normal 37 4 10 3 2" xfId="8219" xr:uid="{EB543249-CD3B-4C8A-96DC-48B690C1823E}"/>
    <cellStyle name="Normal 37 4 10 3 3" xfId="8220" xr:uid="{370DF750-A178-46E9-981D-0168C2468CAE}"/>
    <cellStyle name="Normal 37 4 10 4" xfId="8221" xr:uid="{416503A6-C47A-4BBE-8D0E-EFD9079D2CFD}"/>
    <cellStyle name="Normal 37 4 10 5" xfId="8222" xr:uid="{135EFA0B-0744-4F16-AFFC-5436B6A86A86}"/>
    <cellStyle name="Normal 37 4 11" xfId="8223" xr:uid="{4AA6059A-67CB-4B70-9170-8765E65DE3C1}"/>
    <cellStyle name="Normal 37 4 11 2" xfId="8224" xr:uid="{EFB81E34-A663-4D34-B2FA-B9C8288D66DF}"/>
    <cellStyle name="Normal 37 4 11 2 2" xfId="8225" xr:uid="{E8EEE51D-2F46-4BC5-8A52-6607EFC3D998}"/>
    <cellStyle name="Normal 37 4 11 2 2 2" xfId="8226" xr:uid="{5ED97DF3-D30A-4BC6-B151-0DC316269CD7}"/>
    <cellStyle name="Normal 37 4 11 2 2 3" xfId="8227" xr:uid="{34E4166C-4F9E-4BB7-BDBE-4D7EE211D9C8}"/>
    <cellStyle name="Normal 37 4 11 2 3" xfId="8228" xr:uid="{B71FFD01-0710-45F2-9C22-1392066A0FBF}"/>
    <cellStyle name="Normal 37 4 11 2 4" xfId="8229" xr:uid="{5066ADAD-1845-4418-B2C8-8B01C612474D}"/>
    <cellStyle name="Normal 37 4 11 3" xfId="8230" xr:uid="{3E029510-FE73-46FC-B622-A9E05D731444}"/>
    <cellStyle name="Normal 37 4 11 3 2" xfId="8231" xr:uid="{09C370A9-3C2B-481C-AF81-4C36CEC5CE2F}"/>
    <cellStyle name="Normal 37 4 11 3 3" xfId="8232" xr:uid="{55CF1B81-AC47-4F2B-8F0B-195951178D40}"/>
    <cellStyle name="Normal 37 4 11 4" xfId="8233" xr:uid="{4A93D9C6-5F3D-4FD4-AC1B-4C9F69A733F5}"/>
    <cellStyle name="Normal 37 4 11 5" xfId="8234" xr:uid="{7EE2424D-949C-4201-869E-C60978D419A5}"/>
    <cellStyle name="Normal 37 4 12" xfId="8235" xr:uid="{91D4AA7A-BB02-45B9-857F-D5259EA3261B}"/>
    <cellStyle name="Normal 37 4 12 2" xfId="8236" xr:uid="{947C099B-DE14-4785-8C3D-6A8D5658C408}"/>
    <cellStyle name="Normal 37 4 12 2 2" xfId="8237" xr:uid="{E5D53F01-DA7A-406F-8471-2693A93EF099}"/>
    <cellStyle name="Normal 37 4 12 2 2 2" xfId="8238" xr:uid="{A916476F-54C8-4B83-9F27-61EF183470A6}"/>
    <cellStyle name="Normal 37 4 12 2 2 3" xfId="8239" xr:uid="{88799A9B-A203-45D7-A23C-AB2697641970}"/>
    <cellStyle name="Normal 37 4 12 2 3" xfId="8240" xr:uid="{B4A712E3-9DE4-410C-947D-27FDDD08AB23}"/>
    <cellStyle name="Normal 37 4 12 2 4" xfId="8241" xr:uid="{D0F8C2B4-A7D7-40DC-93B2-7B24056E00BB}"/>
    <cellStyle name="Normal 37 4 12 3" xfId="8242" xr:uid="{37850DC3-A67F-4865-A05F-56B9CC78F114}"/>
    <cellStyle name="Normal 37 4 12 3 2" xfId="8243" xr:uid="{23424B0C-4CF6-42CB-8C53-E62F0AEFFFEF}"/>
    <cellStyle name="Normal 37 4 12 3 3" xfId="8244" xr:uid="{52490D85-4DC6-4093-A45E-88DA80346CC8}"/>
    <cellStyle name="Normal 37 4 12 4" xfId="8245" xr:uid="{9AE53D1E-5443-41BA-AF12-E06D84593674}"/>
    <cellStyle name="Normal 37 4 12 5" xfId="8246" xr:uid="{EC5CC749-132C-4A15-8DE3-11D0AD6B0E4F}"/>
    <cellStyle name="Normal 37 4 13" xfId="8247" xr:uid="{9693CEB8-96D3-417E-A555-3365A293856B}"/>
    <cellStyle name="Normal 37 4 13 2" xfId="8248" xr:uid="{6C8F2F75-DB03-415B-8D5F-960F5FF1C375}"/>
    <cellStyle name="Normal 37 4 13 2 2" xfId="8249" xr:uid="{044601A2-AF71-4503-A0E7-B2FDF1C04F26}"/>
    <cellStyle name="Normal 37 4 13 2 2 2" xfId="8250" xr:uid="{3FCA0927-9B81-469C-8E2D-E93D685D51ED}"/>
    <cellStyle name="Normal 37 4 13 2 2 3" xfId="8251" xr:uid="{3B27C197-C769-4B89-9483-F23C38C8EE44}"/>
    <cellStyle name="Normal 37 4 13 2 3" xfId="8252" xr:uid="{21663566-7CCC-48CA-8559-6BD4B9547C8C}"/>
    <cellStyle name="Normal 37 4 13 2 4" xfId="8253" xr:uid="{67BD7D7C-CB6D-4405-9E81-C8436CA51202}"/>
    <cellStyle name="Normal 37 4 13 3" xfId="8254" xr:uid="{63DE02B8-04E3-4116-BE60-791D11369527}"/>
    <cellStyle name="Normal 37 4 13 3 2" xfId="8255" xr:uid="{4F579353-07C9-496A-8DA1-C5DBD167BFEE}"/>
    <cellStyle name="Normal 37 4 13 3 3" xfId="8256" xr:uid="{C17B08BE-EFCC-4D0B-8060-2F62A18E6180}"/>
    <cellStyle name="Normal 37 4 13 4" xfId="8257" xr:uid="{DB70C1DB-E2E1-4B1A-83EA-33EB3871970E}"/>
    <cellStyle name="Normal 37 4 13 5" xfId="8258" xr:uid="{9C1866B2-DBAA-4D0C-B156-447CEB146489}"/>
    <cellStyle name="Normal 37 4 14" xfId="8259" xr:uid="{45616850-AACD-4CCD-B18C-C957FD61226E}"/>
    <cellStyle name="Normal 37 4 14 2" xfId="8260" xr:uid="{EEB0388A-B7C3-4828-98C8-C04BB7312D5C}"/>
    <cellStyle name="Normal 37 4 14 2 2" xfId="8261" xr:uid="{DCDA1D4B-7BC1-4CCA-AD37-0B5ECA7BA8F8}"/>
    <cellStyle name="Normal 37 4 14 2 2 2" xfId="8262" xr:uid="{19AC299E-CC25-46EE-B11B-9A260C321289}"/>
    <cellStyle name="Normal 37 4 14 2 2 3" xfId="8263" xr:uid="{4B20AF96-AF4F-4386-B4AA-358B1B1E6430}"/>
    <cellStyle name="Normal 37 4 14 2 3" xfId="8264" xr:uid="{9E4193F1-A781-47CB-95EB-F4571848B882}"/>
    <cellStyle name="Normal 37 4 14 2 4" xfId="8265" xr:uid="{83236B1C-8A2F-4868-93CB-3BAE24E56B43}"/>
    <cellStyle name="Normal 37 4 14 3" xfId="8266" xr:uid="{815B651E-8F9C-40AE-99D8-2DB9DD5652CE}"/>
    <cellStyle name="Normal 37 4 14 3 2" xfId="8267" xr:uid="{1E5B9320-D2E9-4142-A31F-34285099D1C6}"/>
    <cellStyle name="Normal 37 4 14 3 3" xfId="8268" xr:uid="{B6378DF7-AEA4-4B94-9FF5-53A7B944DB6E}"/>
    <cellStyle name="Normal 37 4 14 4" xfId="8269" xr:uid="{C809E243-44BB-47E4-849E-741BBB72EFE3}"/>
    <cellStyle name="Normal 37 4 14 5" xfId="8270" xr:uid="{5FC97732-BBCA-43F1-B3F0-61291B1947DC}"/>
    <cellStyle name="Normal 37 4 15" xfId="8271" xr:uid="{2C469627-C21A-4449-B5F1-955E1EC3D2FB}"/>
    <cellStyle name="Normal 37 4 15 2" xfId="8272" xr:uid="{FD226D4C-2D5C-4EFA-9C11-828157623980}"/>
    <cellStyle name="Normal 37 4 15 2 2" xfId="8273" xr:uid="{C454A289-4C69-41BA-A700-C421A7E919B6}"/>
    <cellStyle name="Normal 37 4 15 2 2 2" xfId="8274" xr:uid="{C725233B-ACFE-4BB5-80D3-36D2E069FB00}"/>
    <cellStyle name="Normal 37 4 15 2 2 3" xfId="8275" xr:uid="{F5252318-DA50-4D3E-A1FD-B6A468C7205F}"/>
    <cellStyle name="Normal 37 4 15 2 3" xfId="8276" xr:uid="{1B57F374-5F18-4F3E-836A-A0D6BD97554A}"/>
    <cellStyle name="Normal 37 4 15 2 4" xfId="8277" xr:uid="{4CB7A132-A6CB-4434-8BB5-3A846DFD1655}"/>
    <cellStyle name="Normal 37 4 15 3" xfId="8278" xr:uid="{D24003E6-34B7-4DE4-AE65-4287DD2A5A99}"/>
    <cellStyle name="Normal 37 4 15 3 2" xfId="8279" xr:uid="{E1A86FFB-C462-4828-B0EF-054125BFCD14}"/>
    <cellStyle name="Normal 37 4 15 3 3" xfId="8280" xr:uid="{5E44C871-5A8C-4D29-9E38-83A9970810E6}"/>
    <cellStyle name="Normal 37 4 15 4" xfId="8281" xr:uid="{D036A756-F099-499C-8AF3-F1D2854FA4E3}"/>
    <cellStyle name="Normal 37 4 15 5" xfId="8282" xr:uid="{FF9CCBA6-EA6A-4E60-9779-DC4B5CD6E12E}"/>
    <cellStyle name="Normal 37 4 16" xfId="8283" xr:uid="{8D78D11C-DCB7-4C38-8F7F-EA7ABAD4B680}"/>
    <cellStyle name="Normal 37 4 16 2" xfId="8284" xr:uid="{C14CEDF9-C120-4809-AE56-AA227A4D62F7}"/>
    <cellStyle name="Normal 37 4 16 2 2" xfId="8285" xr:uid="{305E5BB5-CFA0-4310-BD00-CF25A7F24034}"/>
    <cellStyle name="Normal 37 4 16 2 2 2" xfId="8286" xr:uid="{0E4DB1FF-9715-49F2-8796-0695C4ADB8B5}"/>
    <cellStyle name="Normal 37 4 16 2 2 3" xfId="8287" xr:uid="{D0C32D6C-4110-4184-B87C-E7B22B39DBE2}"/>
    <cellStyle name="Normal 37 4 16 2 3" xfId="8288" xr:uid="{D0D1006C-6305-47D7-A315-2631D1AB362F}"/>
    <cellStyle name="Normal 37 4 16 2 4" xfId="8289" xr:uid="{01F323AD-5721-450F-B1A6-19D076739A4E}"/>
    <cellStyle name="Normal 37 4 16 3" xfId="8290" xr:uid="{51DB2FBA-B6C6-47AD-878F-18F949A7D10E}"/>
    <cellStyle name="Normal 37 4 16 3 2" xfId="8291" xr:uid="{F4E76D43-2B07-4A00-AE24-3C2D4A536DD4}"/>
    <cellStyle name="Normal 37 4 16 3 3" xfId="8292" xr:uid="{3A3769D8-D957-4829-97D7-FEC0EB0692BC}"/>
    <cellStyle name="Normal 37 4 16 4" xfId="8293" xr:uid="{BA339C25-57A9-4CCB-81F6-4B1BCE19F908}"/>
    <cellStyle name="Normal 37 4 16 5" xfId="8294" xr:uid="{82D20E0A-7116-42E5-9DFD-AD435165AADD}"/>
    <cellStyle name="Normal 37 4 17" xfId="8295" xr:uid="{950BBB9E-A0C0-4FE5-8186-E1DADB98B575}"/>
    <cellStyle name="Normal 37 4 17 2" xfId="8296" xr:uid="{CA0B066B-A17B-428A-8414-2AE104C38581}"/>
    <cellStyle name="Normal 37 4 17 2 2" xfId="8297" xr:uid="{C0E43C05-D2C6-41C4-93A3-50F22AFF8F18}"/>
    <cellStyle name="Normal 37 4 17 2 2 2" xfId="8298" xr:uid="{C8DD0B38-D24C-45BA-AC90-860B093C9C3C}"/>
    <cellStyle name="Normal 37 4 17 2 2 3" xfId="8299" xr:uid="{2F51CF57-71BA-49A6-8BA4-C2BF6568F3E0}"/>
    <cellStyle name="Normal 37 4 17 2 3" xfId="8300" xr:uid="{44A3AC91-FE28-4B27-8DA0-315B7A7D7F4C}"/>
    <cellStyle name="Normal 37 4 17 2 4" xfId="8301" xr:uid="{A2FDAFFE-B998-4FEB-AD83-CBF4AC61BB57}"/>
    <cellStyle name="Normal 37 4 17 3" xfId="8302" xr:uid="{B347CA45-9FD8-40B5-927B-EBF71159C128}"/>
    <cellStyle name="Normal 37 4 17 3 2" xfId="8303" xr:uid="{D2340681-AD32-4CEA-830B-84AE1E1FCEF0}"/>
    <cellStyle name="Normal 37 4 17 3 3" xfId="8304" xr:uid="{9E76EFC2-527F-40FD-892B-49CBA177859B}"/>
    <cellStyle name="Normal 37 4 17 4" xfId="8305" xr:uid="{A963AA9B-EED0-4B9C-963B-BF468603926F}"/>
    <cellStyle name="Normal 37 4 17 5" xfId="8306" xr:uid="{CB6DA171-243F-45C9-9814-6F6B33073AD2}"/>
    <cellStyle name="Normal 37 4 18" xfId="8307" xr:uid="{A629EFAC-D172-416A-B069-1E172A101E20}"/>
    <cellStyle name="Normal 37 4 18 2" xfId="8308" xr:uid="{205D1956-564E-4095-AF7E-09C5C67C4DC2}"/>
    <cellStyle name="Normal 37 4 18 2 2" xfId="8309" xr:uid="{88C465A9-01B4-4C98-8821-162BC5F7AF97}"/>
    <cellStyle name="Normal 37 4 18 2 2 2" xfId="8310" xr:uid="{0C2FDCE4-1CD5-4461-8642-BC4FD386D4B3}"/>
    <cellStyle name="Normal 37 4 18 2 2 3" xfId="8311" xr:uid="{BFB7C7BA-5625-45C8-8922-C3DE9645F4FF}"/>
    <cellStyle name="Normal 37 4 18 2 3" xfId="8312" xr:uid="{C0B23FD1-047F-434E-A3D6-DB70A1B61092}"/>
    <cellStyle name="Normal 37 4 18 2 4" xfId="8313" xr:uid="{71EEB848-7D38-4E37-9BD1-B626C46193E3}"/>
    <cellStyle name="Normal 37 4 18 3" xfId="8314" xr:uid="{DC7FDA83-1857-4B8E-9501-9FACA95FA546}"/>
    <cellStyle name="Normal 37 4 18 3 2" xfId="8315" xr:uid="{C8381B5C-F77C-4225-82CA-856730576B34}"/>
    <cellStyle name="Normal 37 4 18 3 3" xfId="8316" xr:uid="{030A3F68-852E-471E-BD24-D7A81E8A57B8}"/>
    <cellStyle name="Normal 37 4 18 4" xfId="8317" xr:uid="{0462CFD5-FDAA-4290-B22C-DA4746DB841C}"/>
    <cellStyle name="Normal 37 4 18 5" xfId="8318" xr:uid="{C730BC2D-F04A-44C0-A559-85848B7CC0C7}"/>
    <cellStyle name="Normal 37 4 19" xfId="8319" xr:uid="{679C8C01-FCB4-44FE-AECC-BE0C933261CE}"/>
    <cellStyle name="Normal 37 4 19 2" xfId="8320" xr:uid="{2B0C9396-94BA-45BD-BDEE-7A6E8C428FA7}"/>
    <cellStyle name="Normal 37 4 19 2 2" xfId="8321" xr:uid="{399467D1-DE4A-4ED6-BE77-0DB02BAE8180}"/>
    <cellStyle name="Normal 37 4 19 2 2 2" xfId="8322" xr:uid="{64834BC7-B6EB-4C3C-9794-22EFFFB271ED}"/>
    <cellStyle name="Normal 37 4 19 2 2 3" xfId="8323" xr:uid="{732B5A7E-3D7D-4EFA-86E7-26672331255A}"/>
    <cellStyle name="Normal 37 4 19 2 3" xfId="8324" xr:uid="{7A81330B-E775-43DF-B7A8-C07044C66294}"/>
    <cellStyle name="Normal 37 4 19 2 4" xfId="8325" xr:uid="{43963F4F-07C4-4386-B9D0-E829B1FD7D07}"/>
    <cellStyle name="Normal 37 4 19 3" xfId="8326" xr:uid="{FE364EA1-0245-4D68-A5F1-561F2C62BD0F}"/>
    <cellStyle name="Normal 37 4 19 3 2" xfId="8327" xr:uid="{9BD8C73A-3B6A-4C14-ACCB-C53BF0FE65FD}"/>
    <cellStyle name="Normal 37 4 19 3 3" xfId="8328" xr:uid="{972BC4E4-BCC5-4655-9FC3-1CA3FBB8C407}"/>
    <cellStyle name="Normal 37 4 19 4" xfId="8329" xr:uid="{B158C212-3F64-402B-90BA-E7F369047D33}"/>
    <cellStyle name="Normal 37 4 19 5" xfId="8330" xr:uid="{EF4AD013-6693-4B08-A39B-FEA8AE92C36C}"/>
    <cellStyle name="Normal 37 4 2" xfId="8331" xr:uid="{190978A9-5761-47F2-91E9-DB9A154F807D}"/>
    <cellStyle name="Normal 37 4 2 2" xfId="8332" xr:uid="{53F861CA-E4DC-4779-B639-1569F28FF559}"/>
    <cellStyle name="Normal 37 4 2 2 2" xfId="8333" xr:uid="{13224136-A687-4307-9E73-8CEA3CB9E327}"/>
    <cellStyle name="Normal 37 4 2 2 2 2" xfId="8334" xr:uid="{0CAC1C59-0F88-44EF-A4DF-4CF12E794B58}"/>
    <cellStyle name="Normal 37 4 2 2 2 3" xfId="8335" xr:uid="{7A4405FC-F0E6-47EE-978F-7B88ADFCBF6B}"/>
    <cellStyle name="Normal 37 4 2 2 3" xfId="8336" xr:uid="{F19BD1FE-18DC-48AD-B4A6-C016C6DCDBCB}"/>
    <cellStyle name="Normal 37 4 2 2 4" xfId="8337" xr:uid="{1679D4BF-1030-4D78-9679-B7B243DF6DF6}"/>
    <cellStyle name="Normal 37 4 2 3" xfId="8338" xr:uid="{69F9C6CC-EF7C-4C14-A670-EBB257D9A6C3}"/>
    <cellStyle name="Normal 37 4 2 3 2" xfId="8339" xr:uid="{67BC8EE5-9AB8-4D63-9E4D-D22727357AD2}"/>
    <cellStyle name="Normal 37 4 2 3 3" xfId="8340" xr:uid="{49C000FB-2A36-477C-95DF-5876DD749EFB}"/>
    <cellStyle name="Normal 37 4 2 4" xfId="8341" xr:uid="{A9AE13C5-D545-4ED0-A4E9-06F1F62155CB}"/>
    <cellStyle name="Normal 37 4 2 5" xfId="8342" xr:uid="{30807447-A956-4366-9F63-F95C462374A6}"/>
    <cellStyle name="Normal 37 4 20" xfId="8343" xr:uid="{A3A34E48-D686-4AF7-9AFA-35637EFBE502}"/>
    <cellStyle name="Normal 37 4 20 2" xfId="8344" xr:uid="{9DFEC5FB-4D8A-498E-8C04-C0DA17573B9F}"/>
    <cellStyle name="Normal 37 4 20 2 2" xfId="8345" xr:uid="{623A2625-ED56-4F4F-88CC-88E8E8DFEE0A}"/>
    <cellStyle name="Normal 37 4 20 2 3" xfId="8346" xr:uid="{759AE6AB-4CF2-4B63-BDAA-DCD179EABFAF}"/>
    <cellStyle name="Normal 37 4 20 3" xfId="8347" xr:uid="{7E3DC7EA-9D47-4056-906C-34F24436BA1A}"/>
    <cellStyle name="Normal 37 4 20 4" xfId="8348" xr:uid="{2154678B-F451-484E-AA0C-83ED264461F2}"/>
    <cellStyle name="Normal 37 4 21" xfId="8349" xr:uid="{B6DB72F1-07A6-4250-88A3-33ED57FAFD38}"/>
    <cellStyle name="Normal 37 4 21 2" xfId="8350" xr:uid="{969A2059-3EF3-4767-BAF0-CBABFB691C69}"/>
    <cellStyle name="Normal 37 4 21 3" xfId="8351" xr:uid="{3D06472B-EE58-4F02-932F-CA99AD711D52}"/>
    <cellStyle name="Normal 37 4 22" xfId="8352" xr:uid="{BAD85412-F525-4AEE-8FC5-9DF740D46341}"/>
    <cellStyle name="Normal 37 4 23" xfId="8353" xr:uid="{A3394904-F72F-4664-A636-3B77739EB40B}"/>
    <cellStyle name="Normal 37 4 3" xfId="8354" xr:uid="{35671679-05E7-4B6A-96DD-3192BC7072A5}"/>
    <cellStyle name="Normal 37 4 3 2" xfId="8355" xr:uid="{D397197A-95A5-4B4A-804E-DB34BB829E67}"/>
    <cellStyle name="Normal 37 4 3 2 2" xfId="8356" xr:uid="{EDBB0304-6CD9-4792-B42A-B38E496F99D1}"/>
    <cellStyle name="Normal 37 4 3 2 2 2" xfId="8357" xr:uid="{39186B1C-5FE5-4DCC-B11C-A97A1B0B604C}"/>
    <cellStyle name="Normal 37 4 3 2 2 3" xfId="8358" xr:uid="{025579B0-A57D-4810-814C-F7F08D24018E}"/>
    <cellStyle name="Normal 37 4 3 2 3" xfId="8359" xr:uid="{2679E4F8-3507-4126-9527-4936526EE5BF}"/>
    <cellStyle name="Normal 37 4 3 2 4" xfId="8360" xr:uid="{487728EC-41B9-4AFA-AF11-A7ADC80D3DAD}"/>
    <cellStyle name="Normal 37 4 3 3" xfId="8361" xr:uid="{29C3B654-957A-4BCA-9211-41C2627BBEBD}"/>
    <cellStyle name="Normal 37 4 3 3 2" xfId="8362" xr:uid="{9DE760CE-7CC6-4585-A2DF-5D66A6F5F812}"/>
    <cellStyle name="Normal 37 4 3 3 3" xfId="8363" xr:uid="{1D7ADFC0-2EDB-4C63-99D7-C03545B56CAE}"/>
    <cellStyle name="Normal 37 4 3 4" xfId="8364" xr:uid="{B60536E5-473B-4184-83B6-ED410D69C166}"/>
    <cellStyle name="Normal 37 4 3 5" xfId="8365" xr:uid="{32AB9259-6937-4CE8-AD32-925FC75FC20D}"/>
    <cellStyle name="Normal 37 4 4" xfId="8366" xr:uid="{F3C74735-AAA1-4D37-AE23-19FC2AA37595}"/>
    <cellStyle name="Normal 37 4 4 2" xfId="8367" xr:uid="{299AC9D8-30D3-4354-9306-75C9A4B6CA09}"/>
    <cellStyle name="Normal 37 4 4 2 2" xfId="8368" xr:uid="{3171863B-CB18-40AC-9788-78A021D63386}"/>
    <cellStyle name="Normal 37 4 4 2 2 2" xfId="8369" xr:uid="{73AC2CCA-0A0A-4CE1-A3C4-F99678613BD7}"/>
    <cellStyle name="Normal 37 4 4 2 2 3" xfId="8370" xr:uid="{10180494-8009-40AE-A19E-424BD01D2760}"/>
    <cellStyle name="Normal 37 4 4 2 3" xfId="8371" xr:uid="{3290D1B9-C446-4C15-B3CA-F285CF5304C1}"/>
    <cellStyle name="Normal 37 4 4 2 4" xfId="8372" xr:uid="{E87C64CF-D216-4C54-9168-B2255B7B0D9B}"/>
    <cellStyle name="Normal 37 4 4 3" xfId="8373" xr:uid="{602A1D33-32CB-41DA-AC2A-EB44C8A2A7A8}"/>
    <cellStyle name="Normal 37 4 4 3 2" xfId="8374" xr:uid="{7AD9229A-AF4A-4FB7-81D6-5DBACC2BF2BA}"/>
    <cellStyle name="Normal 37 4 4 3 3" xfId="8375" xr:uid="{14C9FDE9-7B4A-4338-A49E-C37B89C33F1A}"/>
    <cellStyle name="Normal 37 4 4 4" xfId="8376" xr:uid="{9673A5A2-B71F-4C57-B436-470C57CE4D58}"/>
    <cellStyle name="Normal 37 4 4 5" xfId="8377" xr:uid="{1E2B10CC-AA7D-43E5-B9A8-9DC0E471EA7F}"/>
    <cellStyle name="Normal 37 4 5" xfId="8378" xr:uid="{9D5B89F7-C5CC-4D05-9F0B-8368B5B8A70E}"/>
    <cellStyle name="Normal 37 4 5 2" xfId="8379" xr:uid="{5A855A34-5F2E-42B6-AF54-AF99CFF8CEEC}"/>
    <cellStyle name="Normal 37 4 5 2 2" xfId="8380" xr:uid="{E64FA3EC-952F-4FBB-AE7E-AC0FD6C24834}"/>
    <cellStyle name="Normal 37 4 5 2 2 2" xfId="8381" xr:uid="{B1BAD6CD-8D4D-41E3-A06B-26EAB0C83B91}"/>
    <cellStyle name="Normal 37 4 5 2 2 3" xfId="8382" xr:uid="{467E77E3-4CE8-47D6-BD08-854FC2F76AF5}"/>
    <cellStyle name="Normal 37 4 5 2 3" xfId="8383" xr:uid="{84E5087F-288F-4977-B41F-E9DA18D2DA12}"/>
    <cellStyle name="Normal 37 4 5 2 4" xfId="8384" xr:uid="{CD1150FE-16C1-435E-93FE-D047FC3674F5}"/>
    <cellStyle name="Normal 37 4 5 3" xfId="8385" xr:uid="{5E26AD19-743A-49FC-B77E-E875A9AD64F4}"/>
    <cellStyle name="Normal 37 4 5 3 2" xfId="8386" xr:uid="{89998C91-0607-4400-BEA7-6756F0085E2D}"/>
    <cellStyle name="Normal 37 4 5 3 3" xfId="8387" xr:uid="{3F258699-7587-4317-812A-6ACB6D6F90B5}"/>
    <cellStyle name="Normal 37 4 5 4" xfId="8388" xr:uid="{57A79EB5-73DB-49E8-9693-9B4896CB790A}"/>
    <cellStyle name="Normal 37 4 5 5" xfId="8389" xr:uid="{76DC5A5E-764C-41FF-81BB-30F8C8270BB1}"/>
    <cellStyle name="Normal 37 4 6" xfId="8390" xr:uid="{0E7C7198-1611-4F50-B5EB-3A22834A7E0A}"/>
    <cellStyle name="Normal 37 4 6 2" xfId="8391" xr:uid="{EF038A60-6343-44DB-AF95-7014E8E520B5}"/>
    <cellStyle name="Normal 37 4 6 2 2" xfId="8392" xr:uid="{984E217A-8603-4F9E-AEF5-68FC124807FE}"/>
    <cellStyle name="Normal 37 4 6 2 2 2" xfId="8393" xr:uid="{2746B0E5-F0C6-414A-935A-AB5C5E20189F}"/>
    <cellStyle name="Normal 37 4 6 2 2 3" xfId="8394" xr:uid="{9BE8318A-2D4E-4988-9AE5-AEDAB5D36DB6}"/>
    <cellStyle name="Normal 37 4 6 2 3" xfId="8395" xr:uid="{0B2452CD-5452-4061-8F44-B6D0748B0572}"/>
    <cellStyle name="Normal 37 4 6 2 4" xfId="8396" xr:uid="{035EDB2B-105B-449B-A864-5E0C136AF389}"/>
    <cellStyle name="Normal 37 4 6 3" xfId="8397" xr:uid="{44DAAA04-8322-4487-AD12-B6BE1B9606C9}"/>
    <cellStyle name="Normal 37 4 6 3 2" xfId="8398" xr:uid="{E7DEFB03-3441-4A9F-BCFE-7A07980A3117}"/>
    <cellStyle name="Normal 37 4 6 3 3" xfId="8399" xr:uid="{673DC467-888F-4402-8E40-C13330CE36FC}"/>
    <cellStyle name="Normal 37 4 6 4" xfId="8400" xr:uid="{864E6ECF-03EE-4C60-A53B-78F4CC276A8F}"/>
    <cellStyle name="Normal 37 4 6 5" xfId="8401" xr:uid="{43376649-3C1A-4E80-B1CB-C4A16BCB0568}"/>
    <cellStyle name="Normal 37 4 7" xfId="8402" xr:uid="{0F5DCBA5-1E3D-42D1-86E5-0A47D5CE3DD8}"/>
    <cellStyle name="Normal 37 4 7 2" xfId="8403" xr:uid="{736ACC9E-4BBC-4115-A979-7439587962D3}"/>
    <cellStyle name="Normal 37 4 7 2 2" xfId="8404" xr:uid="{A722B9E5-EF79-497A-9153-AA3A3E00BDD2}"/>
    <cellStyle name="Normal 37 4 7 2 2 2" xfId="8405" xr:uid="{D385B85F-8179-469D-B036-679769CAA233}"/>
    <cellStyle name="Normal 37 4 7 2 2 3" xfId="8406" xr:uid="{7D276912-A75B-4344-AB9B-3BA199B49FDA}"/>
    <cellStyle name="Normal 37 4 7 2 3" xfId="8407" xr:uid="{2D50EC2C-DFD4-4A6F-8F72-8D0BE164CFAA}"/>
    <cellStyle name="Normal 37 4 7 2 4" xfId="8408" xr:uid="{B2D00950-F6E1-4D27-929E-79ABC7D4DFEE}"/>
    <cellStyle name="Normal 37 4 7 3" xfId="8409" xr:uid="{B4B7F17D-DCCA-4B8A-8940-562E54A81886}"/>
    <cellStyle name="Normal 37 4 7 3 2" xfId="8410" xr:uid="{1C843848-F16D-4C3E-B470-9596B7A0E1A1}"/>
    <cellStyle name="Normal 37 4 7 3 3" xfId="8411" xr:uid="{37F17AE5-C928-428B-98FA-C1400B0C8A87}"/>
    <cellStyle name="Normal 37 4 7 4" xfId="8412" xr:uid="{E6D13526-620C-43E9-9FC2-FED7CF583F11}"/>
    <cellStyle name="Normal 37 4 7 5" xfId="8413" xr:uid="{D97E0AA1-71B7-4466-87EB-FD444676BD1B}"/>
    <cellStyle name="Normal 37 4 8" xfId="8414" xr:uid="{D96BEC28-24D4-4B9A-8F37-CC5AD6C75D5A}"/>
    <cellStyle name="Normal 37 4 8 2" xfId="8415" xr:uid="{9B2E0431-F312-49C1-877C-35E1F417CE35}"/>
    <cellStyle name="Normal 37 4 8 2 2" xfId="8416" xr:uid="{4E3F3819-8E8A-4AEF-B002-8F3B82FDB5E9}"/>
    <cellStyle name="Normal 37 4 8 2 2 2" xfId="8417" xr:uid="{E2A8F6BE-4354-47F6-9E41-8B3D7C3280DF}"/>
    <cellStyle name="Normal 37 4 8 2 2 3" xfId="8418" xr:uid="{EF2BA6DA-3855-48E6-A66F-C8D6ACAF5F34}"/>
    <cellStyle name="Normal 37 4 8 2 3" xfId="8419" xr:uid="{0BA84535-D219-4B0F-9C74-D83B4ADCDA35}"/>
    <cellStyle name="Normal 37 4 8 2 4" xfId="8420" xr:uid="{71C0EC23-1291-4A6F-8286-D5A056F86C99}"/>
    <cellStyle name="Normal 37 4 8 3" xfId="8421" xr:uid="{1C3327FC-D273-4C3C-A9A4-ECEEDCA8C93F}"/>
    <cellStyle name="Normal 37 4 8 3 2" xfId="8422" xr:uid="{513A4EFC-A5D0-40C3-A238-EBA151BA3B30}"/>
    <cellStyle name="Normal 37 4 8 3 3" xfId="8423" xr:uid="{ABF87145-29C3-4198-87F6-302AB01E4B92}"/>
    <cellStyle name="Normal 37 4 8 4" xfId="8424" xr:uid="{FCF16E18-2A55-42D8-8286-29052577B0DC}"/>
    <cellStyle name="Normal 37 4 8 5" xfId="8425" xr:uid="{D84BD619-1BFA-4567-A515-AC89F43EA50D}"/>
    <cellStyle name="Normal 37 4 9" xfId="8426" xr:uid="{CD2ADB28-15CB-42A4-AE6D-5399215A2697}"/>
    <cellStyle name="Normal 37 4 9 2" xfId="8427" xr:uid="{29B008EE-133E-4CC0-85D2-A3E51635A4C8}"/>
    <cellStyle name="Normal 37 4 9 2 2" xfId="8428" xr:uid="{32F771E6-9155-4502-9984-9F361D56C55E}"/>
    <cellStyle name="Normal 37 4 9 2 2 2" xfId="8429" xr:uid="{B991D77F-6016-4C20-9CCB-7E7BAB52844B}"/>
    <cellStyle name="Normal 37 4 9 2 2 3" xfId="8430" xr:uid="{C2CBF06A-3C21-497F-AE22-FB2B7868A3CB}"/>
    <cellStyle name="Normal 37 4 9 2 3" xfId="8431" xr:uid="{EDDFB089-3C2A-4308-9817-4633517AA5E2}"/>
    <cellStyle name="Normal 37 4 9 2 4" xfId="8432" xr:uid="{963BF371-B4A0-484C-9348-A55FAA743729}"/>
    <cellStyle name="Normal 37 4 9 3" xfId="8433" xr:uid="{8F5802A3-2BEC-44AE-83D9-4A9B8A38859C}"/>
    <cellStyle name="Normal 37 4 9 3 2" xfId="8434" xr:uid="{2C18FFAE-65A1-4219-BEE4-073749B271ED}"/>
    <cellStyle name="Normal 37 4 9 3 3" xfId="8435" xr:uid="{8936C985-1E04-4AD7-B477-83888E3038B2}"/>
    <cellStyle name="Normal 37 4 9 4" xfId="8436" xr:uid="{CCD63C39-F88E-4C7E-B9E8-E93C41E749F0}"/>
    <cellStyle name="Normal 37 4 9 5" xfId="8437" xr:uid="{706A16F3-F60E-4CED-A983-D1E9CD29429C}"/>
    <cellStyle name="Normal 37 5" xfId="8438" xr:uid="{5E2C869F-3A30-47AF-BC74-09C12DB2F9B9}"/>
    <cellStyle name="Normal 37 5 10" xfId="8439" xr:uid="{A1CE3012-7103-4F12-A393-9CF17F36B286}"/>
    <cellStyle name="Normal 37 5 10 2" xfId="8440" xr:uid="{65D859D7-8C13-4B1E-B05A-8B9ABB2AD5A2}"/>
    <cellStyle name="Normal 37 5 10 2 2" xfId="8441" xr:uid="{F19F067D-0972-45E8-9BB2-DC3E0B12660F}"/>
    <cellStyle name="Normal 37 5 10 2 2 2" xfId="8442" xr:uid="{C4DA18E1-3FB9-4D67-BB14-80DDD396CD0A}"/>
    <cellStyle name="Normal 37 5 10 2 2 3" xfId="8443" xr:uid="{8B1C7FE7-862C-41B4-873A-733A8B685DE8}"/>
    <cellStyle name="Normal 37 5 10 2 3" xfId="8444" xr:uid="{DC1BA568-132B-49C8-840F-4EC732A36A48}"/>
    <cellStyle name="Normal 37 5 10 2 4" xfId="8445" xr:uid="{89467F20-C9D3-4516-BB43-11A14D010830}"/>
    <cellStyle name="Normal 37 5 10 3" xfId="8446" xr:uid="{1FCB626C-C026-42A3-983D-9945EA142BAD}"/>
    <cellStyle name="Normal 37 5 10 3 2" xfId="8447" xr:uid="{FB2C6AD6-EB72-48CE-BAB1-C02437B483FB}"/>
    <cellStyle name="Normal 37 5 10 3 3" xfId="8448" xr:uid="{BCFF0730-7BE5-4EEE-A42D-C6FC19D8FA51}"/>
    <cellStyle name="Normal 37 5 10 4" xfId="8449" xr:uid="{BE442F30-80E0-42B0-8330-A5ED327562D1}"/>
    <cellStyle name="Normal 37 5 10 5" xfId="8450" xr:uid="{660E0261-2923-43A3-913F-4E76506C684F}"/>
    <cellStyle name="Normal 37 5 11" xfId="8451" xr:uid="{5F9941B3-98B8-4C2E-A799-50188BC939C3}"/>
    <cellStyle name="Normal 37 5 11 2" xfId="8452" xr:uid="{1AE43BC1-2823-4237-BE93-7E6D821116F4}"/>
    <cellStyle name="Normal 37 5 11 2 2" xfId="8453" xr:uid="{34945074-E4D9-47D8-88AE-6099B5ED6032}"/>
    <cellStyle name="Normal 37 5 11 2 2 2" xfId="8454" xr:uid="{7DA85BA1-978B-4941-AE70-DCCB1D8AAD48}"/>
    <cellStyle name="Normal 37 5 11 2 2 3" xfId="8455" xr:uid="{B42C1BA2-53F7-4AB0-84DF-6B2FFDDD3E3D}"/>
    <cellStyle name="Normal 37 5 11 2 3" xfId="8456" xr:uid="{2AAC5B58-486F-418C-9A78-F433A6951E3F}"/>
    <cellStyle name="Normal 37 5 11 2 4" xfId="8457" xr:uid="{8876CD76-8B66-4375-AD72-814664FCE3E2}"/>
    <cellStyle name="Normal 37 5 11 3" xfId="8458" xr:uid="{A9144AAA-E7D0-4C7F-90C9-15B9270ED048}"/>
    <cellStyle name="Normal 37 5 11 3 2" xfId="8459" xr:uid="{04116856-F2F2-4756-84BB-6B1CC88F839A}"/>
    <cellStyle name="Normal 37 5 11 3 3" xfId="8460" xr:uid="{E1F2D7C9-733B-445C-9E59-C8BF4038EC58}"/>
    <cellStyle name="Normal 37 5 11 4" xfId="8461" xr:uid="{E974D7FF-B789-43C1-B019-EADCE4408A7C}"/>
    <cellStyle name="Normal 37 5 11 5" xfId="8462" xr:uid="{DFC4915C-E71B-4DE4-A33C-1E9D9C9AAB57}"/>
    <cellStyle name="Normal 37 5 12" xfId="8463" xr:uid="{AF7D2D62-385E-46C9-B97A-7FBCA085A6EE}"/>
    <cellStyle name="Normal 37 5 12 2" xfId="8464" xr:uid="{4187C386-911D-4A14-90B5-549024F0A81D}"/>
    <cellStyle name="Normal 37 5 12 2 2" xfId="8465" xr:uid="{0631BA1A-E48C-4680-98D9-CD34DFCD0F2C}"/>
    <cellStyle name="Normal 37 5 12 2 2 2" xfId="8466" xr:uid="{2D2953B2-28C9-43FE-B287-718815EBF536}"/>
    <cellStyle name="Normal 37 5 12 2 2 3" xfId="8467" xr:uid="{F146C923-ABF0-4C3E-9BA5-C836A7E20BD0}"/>
    <cellStyle name="Normal 37 5 12 2 3" xfId="8468" xr:uid="{1C9F09D3-040B-420D-84C7-86C0E32A5BBF}"/>
    <cellStyle name="Normal 37 5 12 2 4" xfId="8469" xr:uid="{1B4AE02D-5A8E-49A4-A01D-243A0EE4097D}"/>
    <cellStyle name="Normal 37 5 12 3" xfId="8470" xr:uid="{CBCBA653-3FD5-487E-A09E-60987F4F66C0}"/>
    <cellStyle name="Normal 37 5 12 3 2" xfId="8471" xr:uid="{3064C410-6654-4E01-B08D-A63010D9C63D}"/>
    <cellStyle name="Normal 37 5 12 3 3" xfId="8472" xr:uid="{7D2D4C65-3DDA-4849-A880-632C092AAA26}"/>
    <cellStyle name="Normal 37 5 12 4" xfId="8473" xr:uid="{35F1F3A4-0DBF-4594-ABF7-11825F091A5C}"/>
    <cellStyle name="Normal 37 5 12 5" xfId="8474" xr:uid="{53B89E8E-89F9-4BE8-9DE6-2A47A6D43B49}"/>
    <cellStyle name="Normal 37 5 13" xfId="8475" xr:uid="{C41451D7-4268-407D-BDF6-F1519B0EFD3B}"/>
    <cellStyle name="Normal 37 5 13 2" xfId="8476" xr:uid="{00AF1761-CCC1-4093-B992-53B831384430}"/>
    <cellStyle name="Normal 37 5 13 2 2" xfId="8477" xr:uid="{F8F02203-B498-4006-8882-AA775772E4E5}"/>
    <cellStyle name="Normal 37 5 13 2 2 2" xfId="8478" xr:uid="{DA146A30-E48C-4909-8C1E-6074CA87E11A}"/>
    <cellStyle name="Normal 37 5 13 2 2 3" xfId="8479" xr:uid="{95580E6A-4599-4ED5-AD16-0C10905FF235}"/>
    <cellStyle name="Normal 37 5 13 2 3" xfId="8480" xr:uid="{CE4AE9DA-28C1-44D2-888D-D595C1A0AE23}"/>
    <cellStyle name="Normal 37 5 13 2 4" xfId="8481" xr:uid="{AF12A460-A627-4AD6-AE3D-9ABF0AB09445}"/>
    <cellStyle name="Normal 37 5 13 3" xfId="8482" xr:uid="{E87A380F-9BC7-478B-8F74-7AFC3C9F317C}"/>
    <cellStyle name="Normal 37 5 13 3 2" xfId="8483" xr:uid="{756E8667-9072-44CA-900A-0818DEAFFBDE}"/>
    <cellStyle name="Normal 37 5 13 3 3" xfId="8484" xr:uid="{1A65B3B3-AA71-4DA3-9A07-70B833C69EE6}"/>
    <cellStyle name="Normal 37 5 13 4" xfId="8485" xr:uid="{9F01F8EA-0C4C-4F81-B64F-68887E411C84}"/>
    <cellStyle name="Normal 37 5 13 5" xfId="8486" xr:uid="{65FCE372-3CE9-45F4-A052-F65D5843180F}"/>
    <cellStyle name="Normal 37 5 14" xfId="8487" xr:uid="{8D68DD6D-3693-4661-ADF5-3688B27A214D}"/>
    <cellStyle name="Normal 37 5 14 2" xfId="8488" xr:uid="{4894DDC6-4777-43A6-94D6-454AC99C786D}"/>
    <cellStyle name="Normal 37 5 14 2 2" xfId="8489" xr:uid="{B677C687-AAC1-44C8-B225-3FE56AE16EDA}"/>
    <cellStyle name="Normal 37 5 14 2 2 2" xfId="8490" xr:uid="{E649E404-1CF8-437F-BD76-4E837ADC6E98}"/>
    <cellStyle name="Normal 37 5 14 2 2 3" xfId="8491" xr:uid="{7FBB2728-BEC2-4E81-AF6B-088B63E8F947}"/>
    <cellStyle name="Normal 37 5 14 2 3" xfId="8492" xr:uid="{050A4251-9725-4265-A914-2DB4100403EB}"/>
    <cellStyle name="Normal 37 5 14 2 4" xfId="8493" xr:uid="{E3775937-245B-433E-BE3B-2E9BE8508914}"/>
    <cellStyle name="Normal 37 5 14 3" xfId="8494" xr:uid="{B31A46D5-9FA2-4AA9-AC77-3520D3F1E71C}"/>
    <cellStyle name="Normal 37 5 14 3 2" xfId="8495" xr:uid="{51AD33BC-FAD8-49B3-AD36-850B0DEE9613}"/>
    <cellStyle name="Normal 37 5 14 3 3" xfId="8496" xr:uid="{EBEA8099-A711-4D3B-9938-624D4C5F6CE2}"/>
    <cellStyle name="Normal 37 5 14 4" xfId="8497" xr:uid="{9FFC7968-B638-4312-A973-03BBEDBDA631}"/>
    <cellStyle name="Normal 37 5 14 5" xfId="8498" xr:uid="{99F69709-A39A-43E7-95B3-4B1FA829A682}"/>
    <cellStyle name="Normal 37 5 15" xfId="8499" xr:uid="{3A59B470-5B88-4C75-93D8-AF082AE69BEE}"/>
    <cellStyle name="Normal 37 5 15 2" xfId="8500" xr:uid="{27A39B13-031C-4F28-8CEB-62CAC326BD80}"/>
    <cellStyle name="Normal 37 5 15 2 2" xfId="8501" xr:uid="{73DAE5E3-D690-4CC8-8C51-56F5E6FF0DDA}"/>
    <cellStyle name="Normal 37 5 15 2 2 2" xfId="8502" xr:uid="{AE8533AA-8F70-4B0B-A6A6-990203A50BA4}"/>
    <cellStyle name="Normal 37 5 15 2 2 3" xfId="8503" xr:uid="{12C167A3-6BDA-41C4-8689-0127C9D26C4D}"/>
    <cellStyle name="Normal 37 5 15 2 3" xfId="8504" xr:uid="{39D24F0D-0D76-4CAC-A9AE-8C2029F9A974}"/>
    <cellStyle name="Normal 37 5 15 2 4" xfId="8505" xr:uid="{68B5511E-D309-4457-846E-BCFBE5C6542B}"/>
    <cellStyle name="Normal 37 5 15 3" xfId="8506" xr:uid="{C8C96DA3-30C2-43C2-B0D9-2571530E186E}"/>
    <cellStyle name="Normal 37 5 15 3 2" xfId="8507" xr:uid="{3206507D-58B8-4BEB-96E4-7CD6EDCE3AA8}"/>
    <cellStyle name="Normal 37 5 15 3 3" xfId="8508" xr:uid="{CE02F247-1A2D-4BDE-B86E-AD941EC4BADB}"/>
    <cellStyle name="Normal 37 5 15 4" xfId="8509" xr:uid="{719EA7AA-ECD8-4512-BF9C-D6E412ACEB0D}"/>
    <cellStyle name="Normal 37 5 15 5" xfId="8510" xr:uid="{7D2CADAA-D322-4FD9-A909-7E5C321D9CE0}"/>
    <cellStyle name="Normal 37 5 16" xfId="8511" xr:uid="{21A17FF4-4806-471E-ABA3-179DE4038405}"/>
    <cellStyle name="Normal 37 5 16 2" xfId="8512" xr:uid="{F4CCD16F-6140-44A0-A05C-B10F379FF43F}"/>
    <cellStyle name="Normal 37 5 16 2 2" xfId="8513" xr:uid="{D5E8A13D-3E2B-4BD7-879A-0D31F864BD29}"/>
    <cellStyle name="Normal 37 5 16 2 2 2" xfId="8514" xr:uid="{8FAC29EB-271F-4401-BE09-7E3EB9E59F51}"/>
    <cellStyle name="Normal 37 5 16 2 2 3" xfId="8515" xr:uid="{ACECF1FF-E334-4EF0-82D0-6F844D76C1AB}"/>
    <cellStyle name="Normal 37 5 16 2 3" xfId="8516" xr:uid="{E454ED30-9B4F-4E76-8686-50578EB864D4}"/>
    <cellStyle name="Normal 37 5 16 2 4" xfId="8517" xr:uid="{9734802A-B374-41B8-A049-D2175026A068}"/>
    <cellStyle name="Normal 37 5 16 3" xfId="8518" xr:uid="{682D0BF0-094F-42EB-AD18-A3678EC13750}"/>
    <cellStyle name="Normal 37 5 16 3 2" xfId="8519" xr:uid="{D537D18C-0930-4D15-A8DF-5A5ADEC829CE}"/>
    <cellStyle name="Normal 37 5 16 3 3" xfId="8520" xr:uid="{3FA729CC-22E0-4A5B-82A5-0A1AFFD7338D}"/>
    <cellStyle name="Normal 37 5 16 4" xfId="8521" xr:uid="{9D18A99B-42AA-4E6F-B791-9A01F20021A7}"/>
    <cellStyle name="Normal 37 5 16 5" xfId="8522" xr:uid="{1E798157-25BB-47BD-851B-524186857843}"/>
    <cellStyle name="Normal 37 5 17" xfId="8523" xr:uid="{A60CFF55-6B2E-46E6-AA27-D3F5E93FE1AB}"/>
    <cellStyle name="Normal 37 5 17 2" xfId="8524" xr:uid="{4F2972E5-49D0-4049-89C1-E05D3AD154FE}"/>
    <cellStyle name="Normal 37 5 17 2 2" xfId="8525" xr:uid="{5552037E-52C8-4CDF-B282-37B2420ADE40}"/>
    <cellStyle name="Normal 37 5 17 2 2 2" xfId="8526" xr:uid="{3A5B8CEE-160B-4459-B07B-957F35405455}"/>
    <cellStyle name="Normal 37 5 17 2 2 3" xfId="8527" xr:uid="{6EBB6F15-D706-47B2-BFFC-20C8194717AF}"/>
    <cellStyle name="Normal 37 5 17 2 3" xfId="8528" xr:uid="{009497EE-192C-4605-BBA4-B5C3424FD6E5}"/>
    <cellStyle name="Normal 37 5 17 2 4" xfId="8529" xr:uid="{4EDEEE1F-577E-4DAD-83C0-3E01B3740EE3}"/>
    <cellStyle name="Normal 37 5 17 3" xfId="8530" xr:uid="{D8E6EF88-35E5-40ED-B546-D8F28CD64B96}"/>
    <cellStyle name="Normal 37 5 17 3 2" xfId="8531" xr:uid="{DF0E9F5E-69BF-43EA-9F7C-2AFCE4602B2C}"/>
    <cellStyle name="Normal 37 5 17 3 3" xfId="8532" xr:uid="{7D3E1E6E-37BE-48D0-9BA1-1F37C8473A55}"/>
    <cellStyle name="Normal 37 5 17 4" xfId="8533" xr:uid="{BA025A9E-3808-4999-958F-654A321478AC}"/>
    <cellStyle name="Normal 37 5 17 5" xfId="8534" xr:uid="{3D28E882-0378-478E-8F1C-D88EC5762D32}"/>
    <cellStyle name="Normal 37 5 18" xfId="8535" xr:uid="{75F0DE31-4B21-4151-9392-5E4278484C76}"/>
    <cellStyle name="Normal 37 5 18 2" xfId="8536" xr:uid="{D182A4E1-554D-49C4-A622-A66C772D800F}"/>
    <cellStyle name="Normal 37 5 18 2 2" xfId="8537" xr:uid="{A1DC3CEA-9817-438F-8494-8F0F1BF34718}"/>
    <cellStyle name="Normal 37 5 18 2 2 2" xfId="8538" xr:uid="{A87F4F0A-6316-4224-B3F0-92FE9DEB175A}"/>
    <cellStyle name="Normal 37 5 18 2 2 3" xfId="8539" xr:uid="{0F4B65B7-97CA-49A8-A1D8-EC2574229F71}"/>
    <cellStyle name="Normal 37 5 18 2 3" xfId="8540" xr:uid="{1EA26744-91D7-43F9-89EC-9C7C2A9E88A6}"/>
    <cellStyle name="Normal 37 5 18 2 4" xfId="8541" xr:uid="{2DC8E463-AA2D-46DB-BE55-C800AA549DC1}"/>
    <cellStyle name="Normal 37 5 18 3" xfId="8542" xr:uid="{C85C3ED8-AB09-42DD-ABC0-8442C85A0A09}"/>
    <cellStyle name="Normal 37 5 18 3 2" xfId="8543" xr:uid="{22EE347E-A9D1-46BF-BD33-C9D59CDA585E}"/>
    <cellStyle name="Normal 37 5 18 3 3" xfId="8544" xr:uid="{0E335A2B-8F5F-4E18-860E-06D8093A26BF}"/>
    <cellStyle name="Normal 37 5 18 4" xfId="8545" xr:uid="{2458AE51-B85A-4DBF-A9E1-4FB8095EA987}"/>
    <cellStyle name="Normal 37 5 18 5" xfId="8546" xr:uid="{8100E1B3-C07A-419F-92E4-E89D2443B2CA}"/>
    <cellStyle name="Normal 37 5 19" xfId="8547" xr:uid="{091B66EA-9F3D-4DA8-8896-7610058A6FF1}"/>
    <cellStyle name="Normal 37 5 19 2" xfId="8548" xr:uid="{72CBC587-7C7F-49E9-BC3E-BF72912F7F8D}"/>
    <cellStyle name="Normal 37 5 19 2 2" xfId="8549" xr:uid="{A66A49D6-FDC9-445D-BE3B-C9CE66C602EE}"/>
    <cellStyle name="Normal 37 5 19 2 2 2" xfId="8550" xr:uid="{8DA39EBA-12BE-4AC1-802F-0767F3B74630}"/>
    <cellStyle name="Normal 37 5 19 2 2 3" xfId="8551" xr:uid="{7E381EDA-3763-4049-962E-472A2472F80B}"/>
    <cellStyle name="Normal 37 5 19 2 3" xfId="8552" xr:uid="{F768925F-A815-4839-80F6-04301431347A}"/>
    <cellStyle name="Normal 37 5 19 2 4" xfId="8553" xr:uid="{51FF5F32-9271-4EA3-8223-240877853517}"/>
    <cellStyle name="Normal 37 5 19 3" xfId="8554" xr:uid="{967AA9C7-21CF-4E91-830E-FAC3373EB1EB}"/>
    <cellStyle name="Normal 37 5 19 3 2" xfId="8555" xr:uid="{DFA648CB-B666-4A2C-B8E0-71F9D0053882}"/>
    <cellStyle name="Normal 37 5 19 3 3" xfId="8556" xr:uid="{6853A98A-AB51-41FB-8A7C-C34052159921}"/>
    <cellStyle name="Normal 37 5 19 4" xfId="8557" xr:uid="{E9952BFB-8873-4281-8B45-677251D5968F}"/>
    <cellStyle name="Normal 37 5 19 5" xfId="8558" xr:uid="{F528D3EC-CF53-4C00-A48A-79441D5B2A65}"/>
    <cellStyle name="Normal 37 5 2" xfId="8559" xr:uid="{BD01E57A-21FD-43DC-AF53-FDFF5318635F}"/>
    <cellStyle name="Normal 37 5 2 2" xfId="8560" xr:uid="{327A42BF-7981-4B60-9B0F-8B399FA269DB}"/>
    <cellStyle name="Normal 37 5 2 2 2" xfId="8561" xr:uid="{4B8F269B-F9BD-486E-8B38-823AA27C255F}"/>
    <cellStyle name="Normal 37 5 2 2 2 2" xfId="8562" xr:uid="{E0C13F15-116D-4057-AEE1-7D8AF1AF7A8D}"/>
    <cellStyle name="Normal 37 5 2 2 2 3" xfId="8563" xr:uid="{DDA1C20E-2817-4281-BCCE-4FBE1CB6136B}"/>
    <cellStyle name="Normal 37 5 2 2 3" xfId="8564" xr:uid="{DC99845A-D960-4FAC-B0DE-04241FBC12B1}"/>
    <cellStyle name="Normal 37 5 2 2 4" xfId="8565" xr:uid="{3887E04A-BC2E-4BA8-BBFD-0299A35682CC}"/>
    <cellStyle name="Normal 37 5 2 3" xfId="8566" xr:uid="{B49F8848-0513-4010-AEEC-7FAF1A01BC65}"/>
    <cellStyle name="Normal 37 5 2 3 2" xfId="8567" xr:uid="{70D596ED-2F0E-4AD2-97BB-4EC51D0EF3F5}"/>
    <cellStyle name="Normal 37 5 2 3 3" xfId="8568" xr:uid="{7468E22B-C2F6-4DCE-829A-3350B87DB39E}"/>
    <cellStyle name="Normal 37 5 2 4" xfId="8569" xr:uid="{20D52345-D057-4158-9F23-6B4EEB9C6A41}"/>
    <cellStyle name="Normal 37 5 2 5" xfId="8570" xr:uid="{2BEDEDEA-B229-410C-9496-F864D09E64AA}"/>
    <cellStyle name="Normal 37 5 20" xfId="8571" xr:uid="{3F208A81-5989-40B7-B689-B5EF86169615}"/>
    <cellStyle name="Normal 37 5 20 2" xfId="8572" xr:uid="{E6A33116-5531-48D2-A227-3103B764E0DC}"/>
    <cellStyle name="Normal 37 5 20 2 2" xfId="8573" xr:uid="{2C2B8A8C-57BB-4B97-905B-A379A846D465}"/>
    <cellStyle name="Normal 37 5 20 2 3" xfId="8574" xr:uid="{90D5946F-7DE8-448B-89CD-740A979993A6}"/>
    <cellStyle name="Normal 37 5 20 3" xfId="8575" xr:uid="{1724F67E-E771-44CF-88ED-F4105565F7A8}"/>
    <cellStyle name="Normal 37 5 20 4" xfId="8576" xr:uid="{6D573AB6-E3CE-41A0-8136-7A43D86C7388}"/>
    <cellStyle name="Normal 37 5 21" xfId="8577" xr:uid="{36C83582-C16E-412F-8E0A-9B82D1EC9956}"/>
    <cellStyle name="Normal 37 5 21 2" xfId="8578" xr:uid="{AB436ED3-5717-4795-84FD-09A2181AEE0B}"/>
    <cellStyle name="Normal 37 5 21 3" xfId="8579" xr:uid="{75E8F92C-844D-484A-B93E-A593B7E235F1}"/>
    <cellStyle name="Normal 37 5 22" xfId="8580" xr:uid="{28A19983-2203-4B6E-92B7-F43C904D98DC}"/>
    <cellStyle name="Normal 37 5 23" xfId="8581" xr:uid="{C40528AF-728A-4A1C-B486-68BF3474D27B}"/>
    <cellStyle name="Normal 37 5 3" xfId="8582" xr:uid="{5AD870FB-B1EB-44A5-8008-BC504C7DD713}"/>
    <cellStyle name="Normal 37 5 3 2" xfId="8583" xr:uid="{B6BEE924-EC78-4668-A8D2-480C8DC2D702}"/>
    <cellStyle name="Normal 37 5 3 2 2" xfId="8584" xr:uid="{FF1BDFFD-8A6B-4DAA-A134-73FBE6A2F98C}"/>
    <cellStyle name="Normal 37 5 3 2 2 2" xfId="8585" xr:uid="{F9A5B244-491E-44F2-86D1-C04355F0D85D}"/>
    <cellStyle name="Normal 37 5 3 2 2 3" xfId="8586" xr:uid="{AA7A1DB4-5DE2-4F90-B3FA-3DEF5367650A}"/>
    <cellStyle name="Normal 37 5 3 2 3" xfId="8587" xr:uid="{2FBC5614-BDD2-49C5-8678-8F3AD916624D}"/>
    <cellStyle name="Normal 37 5 3 2 4" xfId="8588" xr:uid="{16711530-EFA8-4103-85CE-B035D9D241DF}"/>
    <cellStyle name="Normal 37 5 3 3" xfId="8589" xr:uid="{F7FC8B74-5FB5-4AB3-8439-9C88732A290E}"/>
    <cellStyle name="Normal 37 5 3 3 2" xfId="8590" xr:uid="{36B56652-CCE3-4640-8921-7EE06D3A1269}"/>
    <cellStyle name="Normal 37 5 3 3 3" xfId="8591" xr:uid="{05CE0A65-CD5D-4EB5-B21A-D21E50704F0E}"/>
    <cellStyle name="Normal 37 5 3 4" xfId="8592" xr:uid="{53564851-3E20-4E4C-81C9-65E6A68B7604}"/>
    <cellStyle name="Normal 37 5 3 5" xfId="8593" xr:uid="{79B3F1C7-EB62-4F5F-911F-F5B7FDA0F7CC}"/>
    <cellStyle name="Normal 37 5 4" xfId="8594" xr:uid="{13D25433-9910-46DE-831E-F191AE75B20F}"/>
    <cellStyle name="Normal 37 5 4 2" xfId="8595" xr:uid="{CB43FF32-F7A6-4E44-ADE9-394014936CA4}"/>
    <cellStyle name="Normal 37 5 4 2 2" xfId="8596" xr:uid="{DBEF6CC1-1FEE-413D-8A00-71E273AE36F5}"/>
    <cellStyle name="Normal 37 5 4 2 2 2" xfId="8597" xr:uid="{E4DDA8FF-A6D9-4DBE-A1E5-8B2B5A6FDEFA}"/>
    <cellStyle name="Normal 37 5 4 2 2 3" xfId="8598" xr:uid="{C47842CC-A75C-4607-9D19-6B0226372E1A}"/>
    <cellStyle name="Normal 37 5 4 2 3" xfId="8599" xr:uid="{964A7B78-A82A-4360-89B3-657162251743}"/>
    <cellStyle name="Normal 37 5 4 2 4" xfId="8600" xr:uid="{0D827644-3240-4B44-93A9-28CE47DC1D32}"/>
    <cellStyle name="Normal 37 5 4 3" xfId="8601" xr:uid="{D964ECF1-E8E4-4DB5-AB4C-6282BA0ECAE6}"/>
    <cellStyle name="Normal 37 5 4 3 2" xfId="8602" xr:uid="{EC9538BB-83FA-462C-87BB-8C30FC312DAE}"/>
    <cellStyle name="Normal 37 5 4 3 3" xfId="8603" xr:uid="{9A62AD07-E9D6-4B88-9E98-1CBEC1F3623B}"/>
    <cellStyle name="Normal 37 5 4 4" xfId="8604" xr:uid="{23BCE910-B95C-4AC5-8051-805D740C6EA7}"/>
    <cellStyle name="Normal 37 5 4 5" xfId="8605" xr:uid="{EDAB5C34-D911-4D44-A982-15601FA128C4}"/>
    <cellStyle name="Normal 37 5 5" xfId="8606" xr:uid="{B3AE7FD1-70DB-4578-87D5-12C458ED4D76}"/>
    <cellStyle name="Normal 37 5 5 2" xfId="8607" xr:uid="{BE613946-7499-491F-949D-9E2A69971F90}"/>
    <cellStyle name="Normal 37 5 5 2 2" xfId="8608" xr:uid="{A85AA3A6-BF0C-40B7-BA99-37A219B49CA5}"/>
    <cellStyle name="Normal 37 5 5 2 2 2" xfId="8609" xr:uid="{F5DA06B5-B99A-4BEB-99D6-620CCE73FF45}"/>
    <cellStyle name="Normal 37 5 5 2 2 3" xfId="8610" xr:uid="{50F2054F-2291-40DE-BE13-924182186F51}"/>
    <cellStyle name="Normal 37 5 5 2 3" xfId="8611" xr:uid="{5FAF1349-A8B7-4E01-8350-87E31A74F4F3}"/>
    <cellStyle name="Normal 37 5 5 2 4" xfId="8612" xr:uid="{E1DEA121-6B5F-4603-A49A-0DC203B19D91}"/>
    <cellStyle name="Normal 37 5 5 3" xfId="8613" xr:uid="{6BE0922C-D1FF-46D4-9652-71B3E04B4919}"/>
    <cellStyle name="Normal 37 5 5 3 2" xfId="8614" xr:uid="{1941BFC6-3E2D-4212-84B6-FBD6F684CC2C}"/>
    <cellStyle name="Normal 37 5 5 3 3" xfId="8615" xr:uid="{23C89D78-CF3B-4454-A1A7-B35A06684EF9}"/>
    <cellStyle name="Normal 37 5 5 4" xfId="8616" xr:uid="{F8543917-DB71-4881-8582-065856AF1DEC}"/>
    <cellStyle name="Normal 37 5 5 5" xfId="8617" xr:uid="{E72F0458-D6B6-423C-8727-A73C6A47C2F8}"/>
    <cellStyle name="Normal 37 5 6" xfId="8618" xr:uid="{1C289C49-757C-46EB-B439-773C5F2027FE}"/>
    <cellStyle name="Normal 37 5 6 2" xfId="8619" xr:uid="{1D1E1B7D-2145-4797-999C-F3FD6DD2268B}"/>
    <cellStyle name="Normal 37 5 6 2 2" xfId="8620" xr:uid="{FCE1C126-1497-4067-B70A-8C1BFBB7D5ED}"/>
    <cellStyle name="Normal 37 5 6 2 2 2" xfId="8621" xr:uid="{F2F6A548-77E3-45BD-A2EE-CCDE19B4A684}"/>
    <cellStyle name="Normal 37 5 6 2 2 3" xfId="8622" xr:uid="{25D1727A-7340-4071-BD74-C126429D2754}"/>
    <cellStyle name="Normal 37 5 6 2 3" xfId="8623" xr:uid="{AE9CF1EA-28C0-4917-96EE-97356B2D9A70}"/>
    <cellStyle name="Normal 37 5 6 2 4" xfId="8624" xr:uid="{F4B6ED37-524A-40F7-92D4-FD74A5729020}"/>
    <cellStyle name="Normal 37 5 6 3" xfId="8625" xr:uid="{E4ABA6AB-082A-4DCB-A225-C237693BC47E}"/>
    <cellStyle name="Normal 37 5 6 3 2" xfId="8626" xr:uid="{93A2821A-1EE3-4866-B0B7-DA9C366F0C12}"/>
    <cellStyle name="Normal 37 5 6 3 3" xfId="8627" xr:uid="{D634ABC5-A5B1-4CE3-BA61-CB373A36B436}"/>
    <cellStyle name="Normal 37 5 6 4" xfId="8628" xr:uid="{09E5C7A7-34AE-49E0-AD28-70CF773C72B0}"/>
    <cellStyle name="Normal 37 5 6 5" xfId="8629" xr:uid="{B2C28827-7A0D-4919-936E-9491FEE17E5F}"/>
    <cellStyle name="Normal 37 5 7" xfId="8630" xr:uid="{90E55577-8BA7-49D8-9B8F-116CBF7453A9}"/>
    <cellStyle name="Normal 37 5 7 2" xfId="8631" xr:uid="{01C2B849-9B7D-400A-989D-524A366C99FF}"/>
    <cellStyle name="Normal 37 5 7 2 2" xfId="8632" xr:uid="{B2927CA5-5688-4515-8D06-DB2893AA9207}"/>
    <cellStyle name="Normal 37 5 7 2 2 2" xfId="8633" xr:uid="{7EA8ADA6-7C45-4C4B-B944-41DCDDBDDBAA}"/>
    <cellStyle name="Normal 37 5 7 2 2 3" xfId="8634" xr:uid="{0037CA08-BC01-4281-BA13-E9170E34A1AA}"/>
    <cellStyle name="Normal 37 5 7 2 3" xfId="8635" xr:uid="{21E3BE36-61B9-4B73-B9EC-F7C8B1A009A9}"/>
    <cellStyle name="Normal 37 5 7 2 4" xfId="8636" xr:uid="{28421C82-5E14-47D1-AFB3-808BB3F32C0B}"/>
    <cellStyle name="Normal 37 5 7 3" xfId="8637" xr:uid="{3ADFC8F5-6359-469C-9608-1ACF1A2068CC}"/>
    <cellStyle name="Normal 37 5 7 3 2" xfId="8638" xr:uid="{016D444D-AC69-4570-AA26-5AA9960599FB}"/>
    <cellStyle name="Normal 37 5 7 3 3" xfId="8639" xr:uid="{EAE50032-93F6-4071-9191-1F022EAE11E3}"/>
    <cellStyle name="Normal 37 5 7 4" xfId="8640" xr:uid="{8150E29C-529A-4DF6-B93B-092AE5594763}"/>
    <cellStyle name="Normal 37 5 7 5" xfId="8641" xr:uid="{3FE55997-7C2D-4674-A43A-DDAE0F8D17BE}"/>
    <cellStyle name="Normal 37 5 8" xfId="8642" xr:uid="{57D6A667-DB4A-48B7-82EC-164A7271BEA2}"/>
    <cellStyle name="Normal 37 5 8 2" xfId="8643" xr:uid="{55919904-4D34-4695-9A60-B81D919A924F}"/>
    <cellStyle name="Normal 37 5 8 2 2" xfId="8644" xr:uid="{2BD6E242-38CB-4091-AE43-DAD8AADE85CE}"/>
    <cellStyle name="Normal 37 5 8 2 2 2" xfId="8645" xr:uid="{4A143EC2-CFC4-4332-911D-9C652B2F71A6}"/>
    <cellStyle name="Normal 37 5 8 2 2 3" xfId="8646" xr:uid="{9E0BBC05-9313-4E53-8328-EA8421EF18EF}"/>
    <cellStyle name="Normal 37 5 8 2 3" xfId="8647" xr:uid="{3312AB77-9DB4-4A6A-80DA-4E9B0F7220DF}"/>
    <cellStyle name="Normal 37 5 8 2 4" xfId="8648" xr:uid="{80002D74-028F-4FB1-8930-066E88C6B921}"/>
    <cellStyle name="Normal 37 5 8 3" xfId="8649" xr:uid="{A926D252-F15B-4FC3-BB3D-E5C02B31FD30}"/>
    <cellStyle name="Normal 37 5 8 3 2" xfId="8650" xr:uid="{381422D4-5629-4465-A92E-50689264C2ED}"/>
    <cellStyle name="Normal 37 5 8 3 3" xfId="8651" xr:uid="{BECC6DD9-50A5-4EE1-A36F-D8FCC02A0152}"/>
    <cellStyle name="Normal 37 5 8 4" xfId="8652" xr:uid="{70AD6A17-3D31-4C27-A403-9895810F2E68}"/>
    <cellStyle name="Normal 37 5 8 5" xfId="8653" xr:uid="{0D5D1F68-A709-4717-ACE9-B2BD8F30B809}"/>
    <cellStyle name="Normal 37 5 9" xfId="8654" xr:uid="{A697490C-DB37-4C08-97A0-0787B5428DC7}"/>
    <cellStyle name="Normal 37 5 9 2" xfId="8655" xr:uid="{154FDF7A-1F16-48CF-959A-431F72ADCF0E}"/>
    <cellStyle name="Normal 37 5 9 2 2" xfId="8656" xr:uid="{39D6E607-DA3D-4CCF-B0D2-9D734E886ACA}"/>
    <cellStyle name="Normal 37 5 9 2 2 2" xfId="8657" xr:uid="{EF848E01-7079-40C9-A1E5-F2F04D07533B}"/>
    <cellStyle name="Normal 37 5 9 2 2 3" xfId="8658" xr:uid="{E10C1F3A-EC8A-4E34-AEE3-EC5D83F68D29}"/>
    <cellStyle name="Normal 37 5 9 2 3" xfId="8659" xr:uid="{07688A8C-5C12-476F-BAE6-2AFD2B5BFED3}"/>
    <cellStyle name="Normal 37 5 9 2 4" xfId="8660" xr:uid="{17CB6E83-ACA9-4CE4-988D-F3D74044B47F}"/>
    <cellStyle name="Normal 37 5 9 3" xfId="8661" xr:uid="{B4E9E3C7-6AFE-4B8F-BA0C-23A864332F5B}"/>
    <cellStyle name="Normal 37 5 9 3 2" xfId="8662" xr:uid="{23380A94-F3DC-4BC3-9F4A-C0676EE647F4}"/>
    <cellStyle name="Normal 37 5 9 3 3" xfId="8663" xr:uid="{857B20AB-2FB1-4D28-8072-B2F74A651A81}"/>
    <cellStyle name="Normal 37 5 9 4" xfId="8664" xr:uid="{2199E15B-D558-4B2D-BB13-3E2D898FCB97}"/>
    <cellStyle name="Normal 37 5 9 5" xfId="8665" xr:uid="{A9B7CDF2-3952-4EDA-8397-3B71150B661C}"/>
    <cellStyle name="Normal 37 6" xfId="8666" xr:uid="{13D27B0A-2170-4DC6-8193-74ACAB467791}"/>
    <cellStyle name="Normal 37 6 2" xfId="8667" xr:uid="{906C974E-5105-4048-AE42-94AE85357F8D}"/>
    <cellStyle name="Normal 37 6 2 2" xfId="8668" xr:uid="{AABF8B06-6EFF-4036-AFBF-493F218B7F70}"/>
    <cellStyle name="Normal 37 6 2 2 2" xfId="8669" xr:uid="{BA33B1BB-8C37-4383-BD50-F939E268778F}"/>
    <cellStyle name="Normal 37 6 2 2 3" xfId="8670" xr:uid="{8D8FA67E-099E-4316-AFCD-D2DE688CAE0B}"/>
    <cellStyle name="Normal 37 6 2 3" xfId="8671" xr:uid="{EA50848E-6228-45BC-BE45-91D2C5D66395}"/>
    <cellStyle name="Normal 37 6 2 4" xfId="8672" xr:uid="{96440A10-7884-4AAE-9995-E8D8E83AC7F0}"/>
    <cellStyle name="Normal 37 6 3" xfId="8673" xr:uid="{8CADEFEF-F5D2-451F-9745-FAAEA1683BAB}"/>
    <cellStyle name="Normal 37 6 3 2" xfId="8674" xr:uid="{3F7465BD-6BCC-45FB-B9EA-5E7963FD9D87}"/>
    <cellStyle name="Normal 37 6 3 3" xfId="8675" xr:uid="{83258065-F5AD-4201-A50D-2153C6519DAC}"/>
    <cellStyle name="Normal 37 6 4" xfId="8676" xr:uid="{6BA32E47-52F7-4DC7-A469-20DC2D298C81}"/>
    <cellStyle name="Normal 37 6 5" xfId="8677" xr:uid="{AF99E812-F461-4B67-8115-EB0AC2CC7EFD}"/>
    <cellStyle name="Normal 37 7" xfId="8678" xr:uid="{61F5B1AC-3FE9-48A6-93F7-B1848B3F1230}"/>
    <cellStyle name="Normal 37 7 2" xfId="8679" xr:uid="{C6048FD0-F665-453F-8F80-6A34608695E4}"/>
    <cellStyle name="Normal 37 7 2 2" xfId="8680" xr:uid="{ACABF0B5-5580-4E5B-98D9-71B6F1D67E8C}"/>
    <cellStyle name="Normal 37 7 2 2 2" xfId="8681" xr:uid="{F027730A-4B7D-40AF-9FA6-87266C62ED10}"/>
    <cellStyle name="Normal 37 7 2 2 3" xfId="8682" xr:uid="{2349E400-3697-42D0-B18C-1E22FB2D7CA1}"/>
    <cellStyle name="Normal 37 7 2 3" xfId="8683" xr:uid="{58A8CA4C-BBB2-4910-8EF2-DA099C6DA665}"/>
    <cellStyle name="Normal 37 7 2 4" xfId="8684" xr:uid="{88272229-7666-4A70-B487-505C3172F997}"/>
    <cellStyle name="Normal 37 7 3" xfId="8685" xr:uid="{3EB9B99B-BB96-42EA-91BD-41D71CA9430E}"/>
    <cellStyle name="Normal 37 7 3 2" xfId="8686" xr:uid="{654D3645-68A6-413C-911C-9E561D07FF3D}"/>
    <cellStyle name="Normal 37 7 3 3" xfId="8687" xr:uid="{A897B38B-3767-429A-889D-08C1DFD086E5}"/>
    <cellStyle name="Normal 37 7 4" xfId="8688" xr:uid="{C5AAB58E-87D5-4194-B17E-47E1216472A7}"/>
    <cellStyle name="Normal 37 7 5" xfId="8689" xr:uid="{D250BD79-6D1F-436C-9D2F-0EC10CF578C2}"/>
    <cellStyle name="Normal 37 8" xfId="8690" xr:uid="{B7E7B923-017B-4DD9-B3EE-E78C4D210AD0}"/>
    <cellStyle name="Normal 37 8 2" xfId="8691" xr:uid="{8160B40C-4EB1-441E-85EB-572708DBB1D3}"/>
    <cellStyle name="Normal 37 8 2 2" xfId="8692" xr:uid="{D0EB5AFA-A3BE-4F64-AFFE-37A6BA0CC8A0}"/>
    <cellStyle name="Normal 37 8 2 2 2" xfId="8693" xr:uid="{B41B537C-798A-4C6B-A77D-AB717DCEA502}"/>
    <cellStyle name="Normal 37 8 2 2 3" xfId="8694" xr:uid="{BB2D94BE-8C71-49B6-8F64-65B360D233D9}"/>
    <cellStyle name="Normal 37 8 2 3" xfId="8695" xr:uid="{B51F3EC8-B7B4-43BE-9417-0ADF936E94DA}"/>
    <cellStyle name="Normal 37 8 2 4" xfId="8696" xr:uid="{506E05BE-FC85-4C68-9B07-F38299ED10B7}"/>
    <cellStyle name="Normal 37 8 3" xfId="8697" xr:uid="{8E3CF9EB-F850-48AD-A74C-4A63EB4856A8}"/>
    <cellStyle name="Normal 37 8 3 2" xfId="8698" xr:uid="{BA3C1523-B8ED-4A5F-A365-4C1EC926F157}"/>
    <cellStyle name="Normal 37 8 3 3" xfId="8699" xr:uid="{532665DD-3DDB-4699-8C61-4BEA12BA296C}"/>
    <cellStyle name="Normal 37 8 4" xfId="8700" xr:uid="{2BFED2CC-2230-4AE4-BC8C-FADE1C1705F7}"/>
    <cellStyle name="Normal 37 8 5" xfId="8701" xr:uid="{8B82B763-DF2E-4D18-9B37-0E74CD081BE6}"/>
    <cellStyle name="Normal 37 9" xfId="8702" xr:uid="{9A9991FD-EB81-4BCF-8157-31FC604BC1AB}"/>
    <cellStyle name="Normal 37 9 2" xfId="8703" xr:uid="{F0EA13DF-BC07-4C54-A973-BB15E20330F4}"/>
    <cellStyle name="Normal 37 9 2 2" xfId="8704" xr:uid="{141B8A5A-513D-41C9-9855-B3C99D2E579A}"/>
    <cellStyle name="Normal 37 9 2 2 2" xfId="8705" xr:uid="{764C8AB0-2A61-4260-AF09-29A90BCB80AC}"/>
    <cellStyle name="Normal 37 9 2 2 3" xfId="8706" xr:uid="{47077688-50AE-402C-A613-B33A641E2BD9}"/>
    <cellStyle name="Normal 37 9 2 3" xfId="8707" xr:uid="{0136057A-813F-4CEB-87DE-930427E30027}"/>
    <cellStyle name="Normal 37 9 2 4" xfId="8708" xr:uid="{4F903288-AB9C-40D5-9ED1-0BE7F8A905E6}"/>
    <cellStyle name="Normal 37 9 3" xfId="8709" xr:uid="{39A2D28C-2814-4C9A-A85F-A9A9C67CA122}"/>
    <cellStyle name="Normal 37 9 3 2" xfId="8710" xr:uid="{61D23C09-E669-420C-BF08-01EB07C3BCD0}"/>
    <cellStyle name="Normal 37 9 3 3" xfId="8711" xr:uid="{DEFEA1C8-640F-4D9A-BC02-9FEB2B0A82A8}"/>
    <cellStyle name="Normal 37 9 4" xfId="8712" xr:uid="{E75B9BD7-125D-4C6B-A6A0-4BF12288C86B}"/>
    <cellStyle name="Normal 37 9 5" xfId="8713" xr:uid="{B1DF8F91-7E3A-40CA-9034-133AA899C2B3}"/>
    <cellStyle name="Normal 38" xfId="14538" xr:uid="{FCC46D4A-08D0-467A-93D6-D1B02E3EBFAD}"/>
    <cellStyle name="Normal 39" xfId="14583" xr:uid="{7E4442F6-A965-4E8B-BA69-E7EF2BADD9C6}"/>
    <cellStyle name="Normal 39 2" xfId="22251" xr:uid="{265D60DA-1EEF-4AE9-9B27-EC0524F60062}"/>
    <cellStyle name="Normal 39 2 2" xfId="32600" xr:uid="{9613BEE3-1DE9-4AD9-96B6-CC1C0A917F57}"/>
    <cellStyle name="Normal 39 3" xfId="23050" xr:uid="{BB360641-5383-4193-A60C-F200D100A18F}"/>
    <cellStyle name="Normal 39 3 2" xfId="33393" xr:uid="{F7372218-54D0-4A5D-B00C-4BD58CA3F2C9}"/>
    <cellStyle name="Normal 39 3 3" xfId="33395" xr:uid="{2A3A7B63-309E-4DDB-92BF-00092F7AD3D5}"/>
    <cellStyle name="Normal 39 4" xfId="27431" xr:uid="{8F17607E-B6EC-42A8-90BF-1198B12DE321}"/>
    <cellStyle name="Normal 4" xfId="50" xr:uid="{C60E06C6-DE2E-4BAD-BC38-E54A07E8E527}"/>
    <cellStyle name="Normal 4 10" xfId="16072" xr:uid="{3B570B7D-C0A0-43AC-A7F5-1EF7D2BC0103}"/>
    <cellStyle name="Normal 4 10 2" xfId="17104" xr:uid="{E48BC74A-A6F0-4E1C-9C8A-DFCCCF5C80CF}"/>
    <cellStyle name="Normal 4 10 2 2" xfId="17105" xr:uid="{99EB018D-9D5B-4E47-8807-FD181007BEE2}"/>
    <cellStyle name="Normal 4 10 2 2 2" xfId="17106" xr:uid="{4CBDF15C-9D97-4E0F-9CC9-ACE652992590}"/>
    <cellStyle name="Normal 4 10 2 2 2 2" xfId="22283" xr:uid="{D1F59427-C222-4E6E-803C-2DC3EA34889D}"/>
    <cellStyle name="Normal 4 10 2 2 2 2 2" xfId="32632" xr:uid="{79EDAE3B-B56E-420A-BF67-D370B8876601}"/>
    <cellStyle name="Normal 4 10 2 2 2 3" xfId="27463" xr:uid="{752383CB-C066-4632-AA9F-6AAED8ADBD45}"/>
    <cellStyle name="Normal 4 10 2 2 3" xfId="22282" xr:uid="{01465805-59A9-4D4F-95C5-02FF6403AB88}"/>
    <cellStyle name="Normal 4 10 2 2 3 2" xfId="32631" xr:uid="{C589E766-1833-43FD-A213-0E10DEE1AD81}"/>
    <cellStyle name="Normal 4 10 2 2 4" xfId="27462" xr:uid="{6277D93D-A5DB-42D6-A658-7640832B1D97}"/>
    <cellStyle name="Normal 4 10 2 3" xfId="17107" xr:uid="{5A3DA016-ACDE-4272-8A65-A0DF0BFD9A77}"/>
    <cellStyle name="Normal 4 10 2 3 2" xfId="22284" xr:uid="{B27021F7-DC8B-4131-8863-3D2CCCB6CCA1}"/>
    <cellStyle name="Normal 4 10 2 3 2 2" xfId="32633" xr:uid="{74544082-16CE-40CC-9B69-2542038E172F}"/>
    <cellStyle name="Normal 4 10 2 3 3" xfId="27464" xr:uid="{FCDFBC7B-1E51-4E47-A47A-B82E4CD08A0C}"/>
    <cellStyle name="Normal 4 10 2 4" xfId="22281" xr:uid="{E8AD6FCA-1928-4A96-A96C-2BDDF3D4E5BC}"/>
    <cellStyle name="Normal 4 10 2 4 2" xfId="32630" xr:uid="{8F725752-2159-4C69-B985-6AEB8767E9B1}"/>
    <cellStyle name="Normal 4 10 2 5" xfId="27461" xr:uid="{092D0FF1-2A37-4726-A4B2-C8916FB6CEEF}"/>
    <cellStyle name="Normal 4 10 3" xfId="17108" xr:uid="{02A05498-4BD4-4CA9-8D52-5F6BB4B56565}"/>
    <cellStyle name="Normal 4 10 3 2" xfId="17109" xr:uid="{AB8DE7EB-FC38-4543-A0AB-CF1F7B67BC58}"/>
    <cellStyle name="Normal 4 10 3 2 2" xfId="17110" xr:uid="{180DA021-726C-4809-95DD-64B295764B4D}"/>
    <cellStyle name="Normal 4 10 3 2 2 2" xfId="22287" xr:uid="{5235AD4D-C23E-419D-B9E2-FD7E7351BE70}"/>
    <cellStyle name="Normal 4 10 3 2 2 2 2" xfId="32636" xr:uid="{5503D40E-F92A-4BDC-90F4-B587E1F79D36}"/>
    <cellStyle name="Normal 4 10 3 2 2 3" xfId="27467" xr:uid="{1F04D7B8-C1A1-4B06-8150-F6EFC8826122}"/>
    <cellStyle name="Normal 4 10 3 2 3" xfId="22286" xr:uid="{4C907A2E-BDA1-4EFE-ADC6-E31A0C91B6FF}"/>
    <cellStyle name="Normal 4 10 3 2 3 2" xfId="32635" xr:uid="{C06212E7-3A47-49E7-8563-5E6FD09CBEA2}"/>
    <cellStyle name="Normal 4 10 3 2 4" xfId="27466" xr:uid="{9F9094CE-63FD-4802-985D-0DD97A6019F2}"/>
    <cellStyle name="Normal 4 10 3 3" xfId="17111" xr:uid="{6878D805-7BAD-4FCC-9EBB-E05B880F040E}"/>
    <cellStyle name="Normal 4 10 3 3 2" xfId="22288" xr:uid="{53F1CBE5-204E-4BAA-9EDC-C4D7AB9FC93F}"/>
    <cellStyle name="Normal 4 10 3 3 2 2" xfId="32637" xr:uid="{D2F5AD49-1854-4013-B180-B9F35BE6F9A6}"/>
    <cellStyle name="Normal 4 10 3 3 3" xfId="27468" xr:uid="{A3B921E8-FD5D-4051-A8EE-2AA1EDDA9AE0}"/>
    <cellStyle name="Normal 4 10 3 4" xfId="22285" xr:uid="{3EC33CDB-3CFE-455C-9CEA-773DCAE84460}"/>
    <cellStyle name="Normal 4 10 3 4 2" xfId="32634" xr:uid="{70F70709-E60E-4A39-9211-A7C29F0887AD}"/>
    <cellStyle name="Normal 4 10 3 5" xfId="27465" xr:uid="{B52CB480-88AD-49BD-B423-C5AE267FC2B3}"/>
    <cellStyle name="Normal 4 10 4" xfId="17112" xr:uid="{B72A4CEA-1E88-4803-9824-C8F430AE88D5}"/>
    <cellStyle name="Normal 4 10 4 2" xfId="17113" xr:uid="{676AE461-A061-4186-B8E8-733F348B43FA}"/>
    <cellStyle name="Normal 4 10 4 2 2" xfId="17114" xr:uid="{2819D311-6A8F-4449-B4F1-B4C5211AF826}"/>
    <cellStyle name="Normal 4 10 4 2 2 2" xfId="22291" xr:uid="{3F9BE957-25B6-4208-8D35-F5142CC31B6F}"/>
    <cellStyle name="Normal 4 10 4 2 2 2 2" xfId="32640" xr:uid="{09931BA1-C141-4B6A-ADFA-A1058FFF9EE1}"/>
    <cellStyle name="Normal 4 10 4 2 2 3" xfId="27471" xr:uid="{50968DBE-7D8F-437A-8422-CD25D1F3754A}"/>
    <cellStyle name="Normal 4 10 4 2 3" xfId="22290" xr:uid="{41EE837E-63BF-4A44-BF76-FCA784889BC2}"/>
    <cellStyle name="Normal 4 10 4 2 3 2" xfId="32639" xr:uid="{B21A51DA-DB95-4AE3-A1C6-B6772DE113F1}"/>
    <cellStyle name="Normal 4 10 4 2 4" xfId="27470" xr:uid="{BD60B222-FEC2-430C-B290-733C75D6C978}"/>
    <cellStyle name="Normal 4 10 4 3" xfId="17115" xr:uid="{0204F848-86BF-43C0-9763-2F4CD27FBA32}"/>
    <cellStyle name="Normal 4 10 4 3 2" xfId="22292" xr:uid="{9E7D2365-D53C-49FA-A84A-7476EA9E6DA8}"/>
    <cellStyle name="Normal 4 10 4 3 2 2" xfId="32641" xr:uid="{EFF60292-FD24-406F-B320-5893F5BA0751}"/>
    <cellStyle name="Normal 4 10 4 3 3" xfId="27472" xr:uid="{565655C1-CBC4-4613-88C3-DD8237DA0F42}"/>
    <cellStyle name="Normal 4 10 4 4" xfId="22289" xr:uid="{755A5679-DB2C-495A-8A01-CC6B7669BF73}"/>
    <cellStyle name="Normal 4 10 4 4 2" xfId="32638" xr:uid="{03F1C6B7-CF41-4550-83E0-937DC57796C7}"/>
    <cellStyle name="Normal 4 10 4 5" xfId="27469" xr:uid="{A40A2E59-78EA-4106-99F5-14AA990C387C}"/>
    <cellStyle name="Normal 4 10 5" xfId="17116" xr:uid="{3A75FF5B-7847-4863-BC30-B510BEDB33B6}"/>
    <cellStyle name="Normal 4 10 5 2" xfId="22293" xr:uid="{9DB2D8F4-E0B9-47C1-86D3-3CB42F03D490}"/>
    <cellStyle name="Normal 4 10 5 2 2" xfId="32642" xr:uid="{80E296BE-6D79-4703-95BF-328C8B85D815}"/>
    <cellStyle name="Normal 4 10 5 3" xfId="27473" xr:uid="{62A9B1A3-0168-4635-9BEE-128C05989541}"/>
    <cellStyle name="Normal 4 11" xfId="16073" xr:uid="{182894E2-4B1F-4E72-BBA3-A4DAD187C51F}"/>
    <cellStyle name="Normal 4 11 2" xfId="17117" xr:uid="{E10FA5BB-6DD1-4EBE-B32C-CDE4E27EF904}"/>
    <cellStyle name="Normal 4 11 2 2" xfId="17118" xr:uid="{A9801C67-1CCB-4340-9A89-F6B543464B51}"/>
    <cellStyle name="Normal 4 11 2 2 2" xfId="17119" xr:uid="{7F6D460D-89F7-4E8C-9A98-6656B488C0C1}"/>
    <cellStyle name="Normal 4 11 2 2 2 2" xfId="22296" xr:uid="{D7BB4B72-7F07-44F1-8FDF-309BCAC629E8}"/>
    <cellStyle name="Normal 4 11 2 2 2 2 2" xfId="32645" xr:uid="{B1C0580A-EA31-4235-AEAC-190C2DCF9992}"/>
    <cellStyle name="Normal 4 11 2 2 2 3" xfId="27476" xr:uid="{19AB3B42-F1E1-443C-8920-6C3BC261E112}"/>
    <cellStyle name="Normal 4 11 2 2 3" xfId="22295" xr:uid="{CA2BB2AE-BE2B-47B7-B7C5-E45C8C34DDAE}"/>
    <cellStyle name="Normal 4 11 2 2 3 2" xfId="32644" xr:uid="{354704A1-F8FE-42B7-A27B-7B5DED875850}"/>
    <cellStyle name="Normal 4 11 2 2 4" xfId="27475" xr:uid="{FB6B5727-F7ED-449F-B66D-A0AE57A38C81}"/>
    <cellStyle name="Normal 4 11 2 3" xfId="17120" xr:uid="{F8FD3780-ABDD-4959-9C06-3C5FA8C5A21A}"/>
    <cellStyle name="Normal 4 11 2 3 2" xfId="22297" xr:uid="{40BF67F2-5F3C-444F-BDB4-E6966B0D32FF}"/>
    <cellStyle name="Normal 4 11 2 3 2 2" xfId="32646" xr:uid="{6E31A9CD-A719-4B04-9096-A41FF62B5391}"/>
    <cellStyle name="Normal 4 11 2 3 3" xfId="27477" xr:uid="{01978639-F3BC-4726-8E32-CE33E04BBDDA}"/>
    <cellStyle name="Normal 4 11 2 4" xfId="22294" xr:uid="{5F32B7C8-2215-4594-85CC-AE1A390AD4B3}"/>
    <cellStyle name="Normal 4 11 2 4 2" xfId="32643" xr:uid="{8ACF271E-76F6-4607-883B-330836B13503}"/>
    <cellStyle name="Normal 4 11 2 5" xfId="27474" xr:uid="{15516B6A-71A6-4D42-A957-DE14AD568C58}"/>
    <cellStyle name="Normal 4 11 3" xfId="17121" xr:uid="{2D2C2B83-C9FF-49E6-8230-A7769AB3D70A}"/>
    <cellStyle name="Normal 4 11 3 2" xfId="17122" xr:uid="{4623F4CD-7C88-4468-8A66-532D47996799}"/>
    <cellStyle name="Normal 4 11 3 2 2" xfId="17123" xr:uid="{5F807877-6523-448B-A308-E15606692496}"/>
    <cellStyle name="Normal 4 11 3 2 2 2" xfId="22300" xr:uid="{EF3F5728-2546-452F-832E-54DA959ED5CF}"/>
    <cellStyle name="Normal 4 11 3 2 2 2 2" xfId="32649" xr:uid="{6B99778E-C055-406F-AA87-6D450355B435}"/>
    <cellStyle name="Normal 4 11 3 2 2 3" xfId="27480" xr:uid="{0FF3406F-9B9D-46D2-988A-6928863728F7}"/>
    <cellStyle name="Normal 4 11 3 2 3" xfId="22299" xr:uid="{FA0AB707-F7C5-4E10-8092-B6F4C487D929}"/>
    <cellStyle name="Normal 4 11 3 2 3 2" xfId="32648" xr:uid="{CF4A418E-BAFB-4888-ABE9-33CD10E3B8E7}"/>
    <cellStyle name="Normal 4 11 3 2 4" xfId="27479" xr:uid="{20A5F19A-D6C2-4D90-AB07-46765186ACE3}"/>
    <cellStyle name="Normal 4 11 3 3" xfId="17124" xr:uid="{6F762B0C-DDFE-480D-A273-3538FF70BE26}"/>
    <cellStyle name="Normal 4 11 3 3 2" xfId="22301" xr:uid="{4682B4C1-7E96-4EC7-BCA2-39752A2354CB}"/>
    <cellStyle name="Normal 4 11 3 3 2 2" xfId="32650" xr:uid="{C123203E-7417-491D-9CE8-095EA4DBFF99}"/>
    <cellStyle name="Normal 4 11 3 3 3" xfId="27481" xr:uid="{F96FBDAC-6CA5-46C4-A51D-323C92374602}"/>
    <cellStyle name="Normal 4 11 3 4" xfId="22298" xr:uid="{4CD4519F-2B7B-484E-8AEC-537390EB1155}"/>
    <cellStyle name="Normal 4 11 3 4 2" xfId="32647" xr:uid="{A32492D3-D767-4935-AECF-673C622713A9}"/>
    <cellStyle name="Normal 4 11 3 5" xfId="27478" xr:uid="{97D83D2C-01CE-4F40-9A2D-0780F7793EBE}"/>
    <cellStyle name="Normal 4 11 4" xfId="17125" xr:uid="{A0B4B9BA-8A26-4A55-8B32-24E9FB45E304}"/>
    <cellStyle name="Normal 4 11 4 2" xfId="17126" xr:uid="{BBC7D46B-7EF9-42DC-9C24-7C74A036CA6D}"/>
    <cellStyle name="Normal 4 11 4 2 2" xfId="17127" xr:uid="{400442AC-7A86-4849-BC53-A4FB1D028DCB}"/>
    <cellStyle name="Normal 4 11 4 2 2 2" xfId="22304" xr:uid="{E2507050-F527-4765-BBCE-73F51137D3B7}"/>
    <cellStyle name="Normal 4 11 4 2 2 2 2" xfId="32653" xr:uid="{3FE6C38E-B647-45A8-AB14-2AC9115D5591}"/>
    <cellStyle name="Normal 4 11 4 2 2 3" xfId="27484" xr:uid="{F414ADCD-6F14-4DEC-B666-82878FE6CA0F}"/>
    <cellStyle name="Normal 4 11 4 2 3" xfId="22303" xr:uid="{43426A07-6BCB-4C9E-B323-EA20248236CC}"/>
    <cellStyle name="Normal 4 11 4 2 3 2" xfId="32652" xr:uid="{2F102411-7798-4DFA-BB97-C2C818E0260C}"/>
    <cellStyle name="Normal 4 11 4 2 4" xfId="27483" xr:uid="{2A54C71F-9A6A-47CC-9EB7-3CAB72E25F3E}"/>
    <cellStyle name="Normal 4 11 4 3" xfId="17128" xr:uid="{05339561-8F64-4A0F-BF7E-CA5892C99B77}"/>
    <cellStyle name="Normal 4 11 4 3 2" xfId="22305" xr:uid="{B6DBE466-3161-4C44-954E-CCDDAA8E3FAC}"/>
    <cellStyle name="Normal 4 11 4 3 2 2" xfId="32654" xr:uid="{F2E1034F-1B31-40A6-A5FE-076AFEE65CF9}"/>
    <cellStyle name="Normal 4 11 4 3 3" xfId="27485" xr:uid="{AC4B67C2-1398-44C4-88E9-52920912ABF1}"/>
    <cellStyle name="Normal 4 11 4 4" xfId="22302" xr:uid="{01F02BEB-8660-4085-9E06-022A3A12AA1A}"/>
    <cellStyle name="Normal 4 11 4 4 2" xfId="32651" xr:uid="{E82F723D-AF34-4575-8C3D-CBE75355B16F}"/>
    <cellStyle name="Normal 4 11 4 5" xfId="27482" xr:uid="{96CA5C45-F30C-4D85-994D-09D72320A6EA}"/>
    <cellStyle name="Normal 4 11 5" xfId="17129" xr:uid="{7648872C-36CD-4138-8D78-9DEC6DB5044A}"/>
    <cellStyle name="Normal 4 11 5 2" xfId="17130" xr:uid="{195E144A-666F-4313-AB50-5535FDA86B7F}"/>
    <cellStyle name="Normal 4 11 5 2 2" xfId="22307" xr:uid="{84CF7443-D046-4EBC-B107-2FE6D299F385}"/>
    <cellStyle name="Normal 4 11 5 2 2 2" xfId="32656" xr:uid="{706F74A8-F9BC-4CC2-9F92-7ECAD5DD8AC9}"/>
    <cellStyle name="Normal 4 11 5 2 3" xfId="27487" xr:uid="{F948718A-98E8-40D3-B5FB-E53FDC6B6179}"/>
    <cellStyle name="Normal 4 11 5 3" xfId="22306" xr:uid="{9E47D685-FAF3-470F-9346-694D106B2DED}"/>
    <cellStyle name="Normal 4 11 5 3 2" xfId="32655" xr:uid="{31D1169D-1AEF-4905-BA0A-0C8DBBA50821}"/>
    <cellStyle name="Normal 4 11 5 4" xfId="27486" xr:uid="{74B6AC28-FB04-4A2F-A85D-B79A16E2B135}"/>
    <cellStyle name="Normal 4 11 6" xfId="17131" xr:uid="{23F9F6EA-9EBE-4459-BE73-F0D585C288D9}"/>
    <cellStyle name="Normal 4 11 6 2" xfId="22308" xr:uid="{FD29756A-B482-4985-9C91-98AD1B23C30A}"/>
    <cellStyle name="Normal 4 11 6 2 2" xfId="32657" xr:uid="{DE37B89E-2A60-4D93-95DD-677B88648C30}"/>
    <cellStyle name="Normal 4 11 6 3" xfId="27488" xr:uid="{6F8ECFA5-B932-48AB-A7DD-08906F4BFA7C}"/>
    <cellStyle name="Normal 4 12" xfId="16074" xr:uid="{6E495B99-B24F-4519-BB0D-F96D51BFF0F2}"/>
    <cellStyle name="Normal 4 12 2" xfId="17132" xr:uid="{8EA4F604-0BC3-4DE8-BBCA-962B9CB86376}"/>
    <cellStyle name="Normal 4 12 2 2" xfId="17133" xr:uid="{C7DF6CC5-A278-4502-B020-5B5B6DD73906}"/>
    <cellStyle name="Normal 4 12 2 2 2" xfId="17134" xr:uid="{447865E3-AFCC-4978-BD49-9A007D41EF00}"/>
    <cellStyle name="Normal 4 12 2 2 2 2" xfId="22311" xr:uid="{D01AD759-462E-4826-B2BB-C7CCA34852F3}"/>
    <cellStyle name="Normal 4 12 2 2 2 2 2" xfId="32660" xr:uid="{93EC4E4F-18E4-423D-9900-9BAB47FABDAC}"/>
    <cellStyle name="Normal 4 12 2 2 2 3" xfId="27491" xr:uid="{EC7D72E1-FC25-47D4-BF98-86C989010E5F}"/>
    <cellStyle name="Normal 4 12 2 2 3" xfId="22310" xr:uid="{98442DCF-9B87-4E3B-895F-AAC150AC68E0}"/>
    <cellStyle name="Normal 4 12 2 2 3 2" xfId="32659" xr:uid="{FC2F7B11-CFA0-4F67-AF8B-A8AEEEC481CE}"/>
    <cellStyle name="Normal 4 12 2 2 4" xfId="27490" xr:uid="{52EC70A3-BFB9-484B-BAC0-87CE4E19F441}"/>
    <cellStyle name="Normal 4 12 2 3" xfId="17135" xr:uid="{57300262-20FD-426A-8076-163263DA4FBC}"/>
    <cellStyle name="Normal 4 12 2 3 2" xfId="22312" xr:uid="{EC2BCDDD-AD2E-48DB-9442-20660347F2EE}"/>
    <cellStyle name="Normal 4 12 2 3 2 2" xfId="32661" xr:uid="{68861A6B-71B1-4D2C-844E-530FFEB628A4}"/>
    <cellStyle name="Normal 4 12 2 3 3" xfId="27492" xr:uid="{8C8EFEA8-5C47-45B2-B079-AE6960EE0747}"/>
    <cellStyle name="Normal 4 12 2 4" xfId="22309" xr:uid="{DB26A3B2-0E82-436F-AA66-81571A824F49}"/>
    <cellStyle name="Normal 4 12 2 4 2" xfId="32658" xr:uid="{2476914C-5BCA-4C6B-B9F4-93DC604B40E5}"/>
    <cellStyle name="Normal 4 12 2 5" xfId="27489" xr:uid="{DA153121-E577-46F2-91E3-AE7CD75A5BE2}"/>
    <cellStyle name="Normal 4 12 3" xfId="17136" xr:uid="{467EAA94-0E2E-4AF0-8F63-F88570B5FE86}"/>
    <cellStyle name="Normal 4 12 3 2" xfId="17137" xr:uid="{6FE76758-692F-4A25-80D8-ED46CC37D545}"/>
    <cellStyle name="Normal 4 12 3 2 2" xfId="17138" xr:uid="{ADDC69F7-A243-42E8-864A-0D217D6A81F7}"/>
    <cellStyle name="Normal 4 12 3 2 2 2" xfId="22315" xr:uid="{2199CACF-0F5E-4EA8-9DF0-AB2F1C278E45}"/>
    <cellStyle name="Normal 4 12 3 2 2 2 2" xfId="32664" xr:uid="{57493B44-1A06-4F18-9EBA-AEE860205D83}"/>
    <cellStyle name="Normal 4 12 3 2 2 3" xfId="27495" xr:uid="{F6BC172E-2B3E-4D04-88FE-38857ABAA1F6}"/>
    <cellStyle name="Normal 4 12 3 2 3" xfId="22314" xr:uid="{F0EEC474-1EA1-4289-91BD-42D89EAD514D}"/>
    <cellStyle name="Normal 4 12 3 2 3 2" xfId="32663" xr:uid="{EA73DCF2-E4C7-4B99-91B3-127E33EF90C9}"/>
    <cellStyle name="Normal 4 12 3 2 4" xfId="27494" xr:uid="{CB1489D0-C683-483F-B0DE-C57876FDB88B}"/>
    <cellStyle name="Normal 4 12 3 3" xfId="17139" xr:uid="{1930C0E5-EE52-42BE-A2A7-851B5BA1D1E5}"/>
    <cellStyle name="Normal 4 12 3 3 2" xfId="22316" xr:uid="{C465B5F1-3081-4089-AA8A-2B568C3574C5}"/>
    <cellStyle name="Normal 4 12 3 3 2 2" xfId="32665" xr:uid="{6F8DE28F-A7E9-4EDB-B204-EC8C09B1664A}"/>
    <cellStyle name="Normal 4 12 3 3 3" xfId="27496" xr:uid="{98E11D05-56FE-48B1-8AF9-314C937D2FE7}"/>
    <cellStyle name="Normal 4 12 3 4" xfId="22313" xr:uid="{96A03B4F-4435-4374-95A5-6FBE4BE445FB}"/>
    <cellStyle name="Normal 4 12 3 4 2" xfId="32662" xr:uid="{82C4583A-8D96-49C1-A159-A500822CFE65}"/>
    <cellStyle name="Normal 4 12 3 5" xfId="27493" xr:uid="{CE12C413-EC87-4F91-825A-B4A72E436DDC}"/>
    <cellStyle name="Normal 4 12 4" xfId="17140" xr:uid="{0930DB28-8DB7-49CC-8172-970195F37B84}"/>
    <cellStyle name="Normal 4 12 4 2" xfId="17141" xr:uid="{81E8233B-BF0B-4E2E-84B1-9C162BAEE509}"/>
    <cellStyle name="Normal 4 12 4 2 2" xfId="17142" xr:uid="{1499A968-5AD8-41E1-90BA-5382AB1A4761}"/>
    <cellStyle name="Normal 4 12 4 2 2 2" xfId="22319" xr:uid="{AB82677D-D8FA-4ED2-8879-4D2B8BD0BCFA}"/>
    <cellStyle name="Normal 4 12 4 2 2 2 2" xfId="32668" xr:uid="{818A1088-5338-45FE-8613-50EED271F3F5}"/>
    <cellStyle name="Normal 4 12 4 2 2 3" xfId="27499" xr:uid="{E92F6D99-AB17-48FD-902B-01626B47EE20}"/>
    <cellStyle name="Normal 4 12 4 2 3" xfId="22318" xr:uid="{2932BA4E-1DB3-4BEE-B598-6B11E2F78280}"/>
    <cellStyle name="Normal 4 12 4 2 3 2" xfId="32667" xr:uid="{121C9481-6CC6-41A1-846D-EC57D2F94CB2}"/>
    <cellStyle name="Normal 4 12 4 2 4" xfId="27498" xr:uid="{2369712F-A231-4736-9EB6-DF3941FF15A0}"/>
    <cellStyle name="Normal 4 12 4 3" xfId="17143" xr:uid="{98B7F06F-7566-49FD-BF04-8556555E57BF}"/>
    <cellStyle name="Normal 4 12 4 3 2" xfId="22320" xr:uid="{D2272220-A9E0-4792-B1A5-D7285EB4C5DE}"/>
    <cellStyle name="Normal 4 12 4 3 2 2" xfId="32669" xr:uid="{804CF8AD-4C21-4F44-95E3-CE0A5C91EDA3}"/>
    <cellStyle name="Normal 4 12 4 3 3" xfId="27500" xr:uid="{2751F6E7-D0B7-49C7-AC65-CEB0DE2EC472}"/>
    <cellStyle name="Normal 4 12 4 4" xfId="22317" xr:uid="{319A9BC0-CA39-4FE7-8E9A-7E969F2587D7}"/>
    <cellStyle name="Normal 4 12 4 4 2" xfId="32666" xr:uid="{FCE42AF0-71C2-4DB4-AC8A-4A443ADB88B3}"/>
    <cellStyle name="Normal 4 12 4 5" xfId="27497" xr:uid="{C041BB04-BBF7-41AD-8E66-A495E8956691}"/>
    <cellStyle name="Normal 4 12 5" xfId="17144" xr:uid="{8646C0C9-BAA9-4C59-9F64-1E95C0C54E1D}"/>
    <cellStyle name="Normal 4 12 5 2" xfId="17145" xr:uid="{752D1613-5896-4B4C-99ED-C84B1C3E083F}"/>
    <cellStyle name="Normal 4 12 5 2 2" xfId="22322" xr:uid="{075A5BBA-6335-49E2-9FC2-D0C771B3B5AB}"/>
    <cellStyle name="Normal 4 12 5 2 2 2" xfId="32671" xr:uid="{77538456-7795-4655-B8F1-EC514715155A}"/>
    <cellStyle name="Normal 4 12 5 2 3" xfId="27502" xr:uid="{263F33F9-2B28-48D1-B466-B618179BABB5}"/>
    <cellStyle name="Normal 4 12 5 3" xfId="22321" xr:uid="{2B799D36-F143-47FF-8E7B-529FE974C9AA}"/>
    <cellStyle name="Normal 4 12 5 3 2" xfId="32670" xr:uid="{E0C05EF3-2266-4733-9A4F-DF55E93185F8}"/>
    <cellStyle name="Normal 4 12 5 4" xfId="27501" xr:uid="{E7D52D51-0F00-48DF-995E-00A694DA9282}"/>
    <cellStyle name="Normal 4 12 6" xfId="17146" xr:uid="{6FEB850D-01BE-4F79-AABF-64281B6B9C2E}"/>
    <cellStyle name="Normal 4 12 6 2" xfId="22323" xr:uid="{56240358-4B55-42BE-87F8-112E19D5AC2E}"/>
    <cellStyle name="Normal 4 12 6 2 2" xfId="32672" xr:uid="{8949D4D9-3D24-4E80-8C13-EF35200D4A79}"/>
    <cellStyle name="Normal 4 12 6 3" xfId="27503" xr:uid="{F456BD2C-023A-4849-8DA1-D070BEB735F8}"/>
    <cellStyle name="Normal 4 13" xfId="16075" xr:uid="{006CBD7F-4195-4593-B686-5858395AF2F2}"/>
    <cellStyle name="Normal 4 13 2" xfId="17147" xr:uid="{4B55B583-2F21-47F1-A60B-C4EC3A4040A1}"/>
    <cellStyle name="Normal 4 13 2 2" xfId="17148" xr:uid="{7DC45CAB-8A1F-4E42-A4ED-A1BA8B3B6CBD}"/>
    <cellStyle name="Normal 4 13 2 2 2" xfId="17149" xr:uid="{A607D60E-09C8-4CCD-A66F-3E7BBD4AC317}"/>
    <cellStyle name="Normal 4 13 2 2 2 2" xfId="22326" xr:uid="{40F74E1D-CDBA-45B8-84B6-7B246F5328B9}"/>
    <cellStyle name="Normal 4 13 2 2 2 2 2" xfId="32675" xr:uid="{0D46C32D-9012-4471-9E63-F45FA4263745}"/>
    <cellStyle name="Normal 4 13 2 2 2 3" xfId="27506" xr:uid="{C417EAAD-A1D8-4B7D-9019-DC5F19DD8B83}"/>
    <cellStyle name="Normal 4 13 2 2 3" xfId="22325" xr:uid="{ABA372C7-C31E-4B93-AD01-8F5BFFA785FC}"/>
    <cellStyle name="Normal 4 13 2 2 3 2" xfId="32674" xr:uid="{94E116BA-E931-47CF-BA4C-2E06A0B7D38E}"/>
    <cellStyle name="Normal 4 13 2 2 4" xfId="27505" xr:uid="{AC084187-06C5-4D4E-BE55-1208CAACE6D4}"/>
    <cellStyle name="Normal 4 13 2 3" xfId="17150" xr:uid="{ED809EE2-81B4-4F96-B3F7-1AA480E59D21}"/>
    <cellStyle name="Normal 4 13 2 3 2" xfId="22327" xr:uid="{13D4F986-9F2A-49AA-B428-D0F053121682}"/>
    <cellStyle name="Normal 4 13 2 3 2 2" xfId="32676" xr:uid="{580E756E-6EC6-4983-AA0F-CC4964E5430B}"/>
    <cellStyle name="Normal 4 13 2 3 3" xfId="27507" xr:uid="{E8C418DA-B27B-4964-8F5D-2D358BBFECBA}"/>
    <cellStyle name="Normal 4 13 2 4" xfId="22324" xr:uid="{8B22AD5C-4E92-4F1F-A1AA-96222ACFC5AC}"/>
    <cellStyle name="Normal 4 13 2 4 2" xfId="32673" xr:uid="{BBF8B76A-689D-4E3A-B19F-A89E9293934F}"/>
    <cellStyle name="Normal 4 13 2 5" xfId="27504" xr:uid="{7BD1D1AD-42F9-4626-9B2C-431F131DDB27}"/>
    <cellStyle name="Normal 4 13 3" xfId="17151" xr:uid="{C0FD3200-F1DB-4222-8F0A-621CA8BE0570}"/>
    <cellStyle name="Normal 4 13 3 2" xfId="17152" xr:uid="{642BFF03-C8BA-4EEE-BDD0-2A4BBE9F9209}"/>
    <cellStyle name="Normal 4 13 3 2 2" xfId="17153" xr:uid="{3DA9E6CC-2239-4DFC-97C1-69CF5914DADF}"/>
    <cellStyle name="Normal 4 13 3 2 2 2" xfId="22330" xr:uid="{A72EC6E5-86D7-4553-8302-BCBC335A2027}"/>
    <cellStyle name="Normal 4 13 3 2 2 2 2" xfId="32679" xr:uid="{0B149E77-98AD-4C13-9B6C-2FDC98333512}"/>
    <cellStyle name="Normal 4 13 3 2 2 3" xfId="27510" xr:uid="{099732DE-4C85-43F0-801F-F40F5401CB18}"/>
    <cellStyle name="Normal 4 13 3 2 3" xfId="22329" xr:uid="{51F43683-5D90-42E8-960C-972A8AEE30FC}"/>
    <cellStyle name="Normal 4 13 3 2 3 2" xfId="32678" xr:uid="{325B043F-717E-4EA2-B356-79A83D6726DA}"/>
    <cellStyle name="Normal 4 13 3 2 4" xfId="27509" xr:uid="{169E5633-6C07-4359-85C4-9F8F30C3DFE9}"/>
    <cellStyle name="Normal 4 13 3 3" xfId="17154" xr:uid="{125930BE-6FC0-4F1E-831D-D8F0C7714198}"/>
    <cellStyle name="Normal 4 13 3 3 2" xfId="22331" xr:uid="{DD38E7B3-0557-4E49-94D4-CE1519571211}"/>
    <cellStyle name="Normal 4 13 3 3 2 2" xfId="32680" xr:uid="{8A5A4914-80C6-4E82-87A6-1B120EE76484}"/>
    <cellStyle name="Normal 4 13 3 3 3" xfId="27511" xr:uid="{43BF6D1F-E4C0-46F3-B08A-EA6F2096F649}"/>
    <cellStyle name="Normal 4 13 3 4" xfId="22328" xr:uid="{1A388DE9-C3A0-4302-8454-58FF68EF304E}"/>
    <cellStyle name="Normal 4 13 3 4 2" xfId="32677" xr:uid="{1D5DD642-3C7E-4B65-B36F-BC99638968E6}"/>
    <cellStyle name="Normal 4 13 3 5" xfId="27508" xr:uid="{53D3C787-4D98-475F-B0A7-15621E5CCE67}"/>
    <cellStyle name="Normal 4 13 4" xfId="17155" xr:uid="{0C7C12CE-EAB8-46E8-8529-FDB37DF38415}"/>
    <cellStyle name="Normal 4 13 4 2" xfId="17156" xr:uid="{2846CE58-E494-4CD4-8415-877439EC65EA}"/>
    <cellStyle name="Normal 4 13 4 2 2" xfId="17157" xr:uid="{8A037F57-8107-40A1-BB38-94E10FBB331D}"/>
    <cellStyle name="Normal 4 13 4 2 2 2" xfId="22334" xr:uid="{58D3DFDD-08FC-4AE9-965B-2F9C174D7AFE}"/>
    <cellStyle name="Normal 4 13 4 2 2 2 2" xfId="32683" xr:uid="{9B38CCC2-143A-45AA-8E36-0CB82F205558}"/>
    <cellStyle name="Normal 4 13 4 2 2 3" xfId="27514" xr:uid="{F3B75866-40EA-401F-AE6F-34ED8D1440BD}"/>
    <cellStyle name="Normal 4 13 4 2 3" xfId="22333" xr:uid="{7CC10498-69E3-48A1-8211-E3C639E8745A}"/>
    <cellStyle name="Normal 4 13 4 2 3 2" xfId="32682" xr:uid="{FAB58468-5E39-431A-B93E-864B53157280}"/>
    <cellStyle name="Normal 4 13 4 2 4" xfId="27513" xr:uid="{CCCF6044-61E5-452E-849B-8E4724BB6ECA}"/>
    <cellStyle name="Normal 4 13 4 3" xfId="17158" xr:uid="{5F7C1AA3-71BB-4B0D-9D58-BC18ACAA1A4D}"/>
    <cellStyle name="Normal 4 13 4 3 2" xfId="22335" xr:uid="{482EF069-D5FF-4C75-895D-199960D3BC22}"/>
    <cellStyle name="Normal 4 13 4 3 2 2" xfId="32684" xr:uid="{ECAB636F-D1AA-44AA-8E1C-175F4B172159}"/>
    <cellStyle name="Normal 4 13 4 3 3" xfId="27515" xr:uid="{956ABE5B-0226-416E-A392-60099C1290B5}"/>
    <cellStyle name="Normal 4 13 4 4" xfId="22332" xr:uid="{548A70FA-9265-49A0-BA12-CCA724817961}"/>
    <cellStyle name="Normal 4 13 4 4 2" xfId="32681" xr:uid="{0051AEB6-1E1C-4566-B1DA-29E5E1D17E15}"/>
    <cellStyle name="Normal 4 13 4 5" xfId="27512" xr:uid="{B88734A5-37A9-4C14-AA57-014ACA9D1395}"/>
    <cellStyle name="Normal 4 13 5" xfId="17159" xr:uid="{BBAC564E-7854-472B-BBCF-392E9083F60A}"/>
    <cellStyle name="Normal 4 13 5 2" xfId="17160" xr:uid="{63975774-8FC1-462A-B188-6095D1A516DC}"/>
    <cellStyle name="Normal 4 13 5 2 2" xfId="22337" xr:uid="{007DEF08-FCA4-4800-A7D7-B8A2E9A51CAA}"/>
    <cellStyle name="Normal 4 13 5 2 2 2" xfId="32686" xr:uid="{5D6DB38C-288E-4773-8946-5926F781933E}"/>
    <cellStyle name="Normal 4 13 5 2 3" xfId="27517" xr:uid="{9FBEF235-4A34-410B-B50D-B0C9599F4EFD}"/>
    <cellStyle name="Normal 4 13 5 3" xfId="22336" xr:uid="{2F6F6899-B4B5-4979-AD23-349221559393}"/>
    <cellStyle name="Normal 4 13 5 3 2" xfId="32685" xr:uid="{23B34D14-72E6-44EB-AA05-AEB1DCFA4DCE}"/>
    <cellStyle name="Normal 4 13 5 4" xfId="27516" xr:uid="{9B221CA5-0761-4081-A93E-3866DC36AA10}"/>
    <cellStyle name="Normal 4 13 6" xfId="17161" xr:uid="{7880ECB5-EABA-4557-82A3-4EDA7F6E11BA}"/>
    <cellStyle name="Normal 4 13 6 2" xfId="22338" xr:uid="{41807214-5CB7-4F1F-92AF-D4C37EF86701}"/>
    <cellStyle name="Normal 4 13 6 2 2" xfId="32687" xr:uid="{5E34CB08-522C-4CE0-8129-ACEB3501835B}"/>
    <cellStyle name="Normal 4 13 6 3" xfId="27518" xr:uid="{E313D942-6043-4076-8FA8-0EAF9E025C00}"/>
    <cellStyle name="Normal 4 14" xfId="16076" xr:uid="{05B61ABA-5993-4868-84AA-70AA79DE326E}"/>
    <cellStyle name="Normal 4 14 2" xfId="17162" xr:uid="{E1CDB923-A851-46D0-8E9B-F3A8DA7985E6}"/>
    <cellStyle name="Normal 4 14 2 2" xfId="17163" xr:uid="{9B09EA41-6A68-4674-A078-0850FA2A7B71}"/>
    <cellStyle name="Normal 4 14 2 2 2" xfId="17164" xr:uid="{2321AF0B-FCD1-46E4-80CC-F711CC8F1CCE}"/>
    <cellStyle name="Normal 4 14 2 2 2 2" xfId="22341" xr:uid="{1ED14643-B5ED-43EC-BB8C-1A20C6F59141}"/>
    <cellStyle name="Normal 4 14 2 2 2 2 2" xfId="32690" xr:uid="{601A90F6-4FB2-4937-8E6F-75EB7073CF60}"/>
    <cellStyle name="Normal 4 14 2 2 2 3" xfId="27521" xr:uid="{11ED0CC1-F8F6-4006-9283-D263DC3DE481}"/>
    <cellStyle name="Normal 4 14 2 2 3" xfId="22340" xr:uid="{4533FBAA-B5D5-4A62-ACBC-647EE5B714F1}"/>
    <cellStyle name="Normal 4 14 2 2 3 2" xfId="32689" xr:uid="{99A32A3F-A4CC-47FB-BE8E-14932FB2761E}"/>
    <cellStyle name="Normal 4 14 2 2 4" xfId="27520" xr:uid="{C6B8FF47-3856-4BCD-AAE2-C0283BAAB0CD}"/>
    <cellStyle name="Normal 4 14 2 3" xfId="17165" xr:uid="{DC277539-6AB1-4772-95AA-4DF840EDE7CD}"/>
    <cellStyle name="Normal 4 14 2 3 2" xfId="22342" xr:uid="{438E5010-D753-4481-A915-CE3DD4EA3BF2}"/>
    <cellStyle name="Normal 4 14 2 3 2 2" xfId="32691" xr:uid="{6EDD2550-2268-488A-B0C5-4268BABAEF85}"/>
    <cellStyle name="Normal 4 14 2 3 3" xfId="27522" xr:uid="{045A2977-07FB-408F-B314-4622779AE8E4}"/>
    <cellStyle name="Normal 4 14 2 4" xfId="22339" xr:uid="{DB8CD892-03E6-46B8-AC94-F98A2DC56312}"/>
    <cellStyle name="Normal 4 14 2 4 2" xfId="32688" xr:uid="{75180F26-94F3-4EEE-BA12-B637E4F2552C}"/>
    <cellStyle name="Normal 4 14 2 5" xfId="27519" xr:uid="{A6C77256-0D87-4695-9F78-B9B1D4CEFF6C}"/>
    <cellStyle name="Normal 4 14 3" xfId="17166" xr:uid="{6273C3BD-96B2-4F00-BD09-3FF7BB2EA824}"/>
    <cellStyle name="Normal 4 14 3 2" xfId="17167" xr:uid="{E7766008-806C-436C-ABC2-4DBEADDD8527}"/>
    <cellStyle name="Normal 4 14 3 2 2" xfId="17168" xr:uid="{347B49D2-D086-479A-96F4-1E7D31F3C2BE}"/>
    <cellStyle name="Normal 4 14 3 2 2 2" xfId="22345" xr:uid="{2CD0A754-24AB-4CAD-A7DE-16686C666E5B}"/>
    <cellStyle name="Normal 4 14 3 2 2 2 2" xfId="32694" xr:uid="{C36855A6-10E2-4CE4-81B1-06E709231545}"/>
    <cellStyle name="Normal 4 14 3 2 2 3" xfId="27525" xr:uid="{4A744F39-E794-48BE-887D-DE29EC83B0B0}"/>
    <cellStyle name="Normal 4 14 3 2 3" xfId="22344" xr:uid="{C877A2DE-3407-4215-B6B7-04E303BC095D}"/>
    <cellStyle name="Normal 4 14 3 2 3 2" xfId="32693" xr:uid="{A80C5CCC-E120-45C8-A483-C824700F75A8}"/>
    <cellStyle name="Normal 4 14 3 2 4" xfId="27524" xr:uid="{2D83CFB1-9F7E-41BB-A8D1-FE5CDEEB78DF}"/>
    <cellStyle name="Normal 4 14 3 3" xfId="17169" xr:uid="{807D0CD8-1CBE-42F2-BE86-1E150CE42E78}"/>
    <cellStyle name="Normal 4 14 3 3 2" xfId="22346" xr:uid="{0CC0DEE3-18F3-436F-99AA-573E5F093739}"/>
    <cellStyle name="Normal 4 14 3 3 2 2" xfId="32695" xr:uid="{ACD22471-E7A6-45EF-AB5A-CBF31FEBD230}"/>
    <cellStyle name="Normal 4 14 3 3 3" xfId="27526" xr:uid="{5F13BDA6-A687-4FAD-91C8-E7392FAE4FB6}"/>
    <cellStyle name="Normal 4 14 3 4" xfId="22343" xr:uid="{FF928EA0-E7D1-40A8-BEB6-2C56A433CD6F}"/>
    <cellStyle name="Normal 4 14 3 4 2" xfId="32692" xr:uid="{D05505F2-DE43-40A0-903E-6F365B86A4E0}"/>
    <cellStyle name="Normal 4 14 3 5" xfId="27523" xr:uid="{D926C673-CC6F-45CF-BF8E-B2D10D353656}"/>
    <cellStyle name="Normal 4 14 4" xfId="17170" xr:uid="{4D939924-6FD8-4EC3-862F-98FAD0A3C2F8}"/>
    <cellStyle name="Normal 4 14 4 2" xfId="17171" xr:uid="{4D4A7C93-BC2B-423C-89F8-B1CDD5063794}"/>
    <cellStyle name="Normal 4 14 4 2 2" xfId="17172" xr:uid="{E6CB00DA-BB93-453F-B29D-3BB27A44B6BA}"/>
    <cellStyle name="Normal 4 14 4 2 2 2" xfId="22349" xr:uid="{C140DD71-18B6-4F31-8C5D-0257AB4377CD}"/>
    <cellStyle name="Normal 4 14 4 2 2 2 2" xfId="32698" xr:uid="{8349A277-1663-4CDD-BA36-E4D41E6ECE4B}"/>
    <cellStyle name="Normal 4 14 4 2 2 3" xfId="27529" xr:uid="{6514F0A7-8435-4148-858E-466AD0F38627}"/>
    <cellStyle name="Normal 4 14 4 2 3" xfId="22348" xr:uid="{E68B208F-71AE-45CE-9433-D5AB9E78B97D}"/>
    <cellStyle name="Normal 4 14 4 2 3 2" xfId="32697" xr:uid="{9A0215AB-D7DB-49BE-99FB-AB995DF994EB}"/>
    <cellStyle name="Normal 4 14 4 2 4" xfId="27528" xr:uid="{C774E81B-405F-4D0F-A7F9-2BC40A75BDC6}"/>
    <cellStyle name="Normal 4 14 4 3" xfId="17173" xr:uid="{896913EC-11D6-42A3-938D-A6A5899A8D58}"/>
    <cellStyle name="Normal 4 14 4 3 2" xfId="22350" xr:uid="{97932874-F598-42F2-9427-2B4A0E4E5F75}"/>
    <cellStyle name="Normal 4 14 4 3 2 2" xfId="32699" xr:uid="{079808E6-2B47-4F43-863B-0214248EE172}"/>
    <cellStyle name="Normal 4 14 4 3 3" xfId="27530" xr:uid="{BA7E47C6-C7EB-4DCA-98D9-D5517BDF7712}"/>
    <cellStyle name="Normal 4 14 4 4" xfId="22347" xr:uid="{3FF82B7A-ACF6-47A6-82A5-C33640AB21BC}"/>
    <cellStyle name="Normal 4 14 4 4 2" xfId="32696" xr:uid="{2D8C26A5-F2B1-49C0-A484-71E138466942}"/>
    <cellStyle name="Normal 4 14 4 5" xfId="27527" xr:uid="{B6480AEC-798D-4CAB-BFE9-55643ACA24B6}"/>
    <cellStyle name="Normal 4 14 5" xfId="17174" xr:uid="{55998C0E-14FE-486C-83F7-BA7EDE86BF16}"/>
    <cellStyle name="Normal 4 14 5 2" xfId="17175" xr:uid="{E2ACA38E-CA82-4CC0-942E-8804B43289CB}"/>
    <cellStyle name="Normal 4 14 5 2 2" xfId="22352" xr:uid="{5B8C03B9-2CB1-4261-9EDE-C5394C66A871}"/>
    <cellStyle name="Normal 4 14 5 2 2 2" xfId="32701" xr:uid="{97655DC4-ADD7-4DFA-9F0B-742082555CB5}"/>
    <cellStyle name="Normal 4 14 5 2 3" xfId="27532" xr:uid="{83CA3E0E-27C0-46D6-9D4C-12F014266A27}"/>
    <cellStyle name="Normal 4 14 5 3" xfId="22351" xr:uid="{B92DC3FE-8A6B-47C1-8BC4-AA5B27E2F2A8}"/>
    <cellStyle name="Normal 4 14 5 3 2" xfId="32700" xr:uid="{3C459A06-D6F4-4F81-98B6-E3BDC8A1EC5D}"/>
    <cellStyle name="Normal 4 14 5 4" xfId="27531" xr:uid="{C0E04C5F-DD47-4ED8-A440-2E39D88071B0}"/>
    <cellStyle name="Normal 4 14 6" xfId="17176" xr:uid="{D714AA03-673C-4735-88FE-DFC3F02863F7}"/>
    <cellStyle name="Normal 4 14 6 2" xfId="22353" xr:uid="{C2787A45-AEBE-466D-B093-F365DEE6938E}"/>
    <cellStyle name="Normal 4 14 6 2 2" xfId="32702" xr:uid="{E46E20DA-E7CD-4237-B815-95864BC7C13C}"/>
    <cellStyle name="Normal 4 14 6 3" xfId="27533" xr:uid="{5A256946-2407-4168-81BB-DE41E3D71F87}"/>
    <cellStyle name="Normal 4 15" xfId="16077" xr:uid="{CD9B281A-1297-40AD-A860-A06EC2417C9E}"/>
    <cellStyle name="Normal 4 15 2" xfId="17177" xr:uid="{B990A08C-1CDF-42DB-9105-5436E095903E}"/>
    <cellStyle name="Normal 4 15 2 2" xfId="17178" xr:uid="{CA1516A3-4A53-4A0B-BAEC-83FD4CD8E41D}"/>
    <cellStyle name="Normal 4 15 2 2 2" xfId="17179" xr:uid="{791B92A5-00DB-4402-8883-7A66BB20CB61}"/>
    <cellStyle name="Normal 4 15 2 2 2 2" xfId="22356" xr:uid="{47AE7F7A-84C4-439C-B1E0-1689DE48A231}"/>
    <cellStyle name="Normal 4 15 2 2 2 2 2" xfId="32705" xr:uid="{F085150F-DB64-4313-81C7-6659A11825C5}"/>
    <cellStyle name="Normal 4 15 2 2 2 3" xfId="27536" xr:uid="{9A150A7E-E681-461B-AFF6-CFC4A0986727}"/>
    <cellStyle name="Normal 4 15 2 2 3" xfId="22355" xr:uid="{924F9F43-7607-458A-B1FF-A06E24A9F8FE}"/>
    <cellStyle name="Normal 4 15 2 2 3 2" xfId="32704" xr:uid="{40703650-0171-4AFE-8850-5BAFD9FCDDD6}"/>
    <cellStyle name="Normal 4 15 2 2 4" xfId="27535" xr:uid="{A02AD0B5-EA70-475F-A8C0-C3CEFE94178A}"/>
    <cellStyle name="Normal 4 15 2 3" xfId="17180" xr:uid="{F9D71CA7-7AB9-4674-90E0-3E9F24A36802}"/>
    <cellStyle name="Normal 4 15 2 3 2" xfId="22357" xr:uid="{B34D49F2-81E4-45A5-9A78-CF52734A7426}"/>
    <cellStyle name="Normal 4 15 2 3 2 2" xfId="32706" xr:uid="{073C83EC-F37E-40EE-8A3A-FFC1A8D1C71A}"/>
    <cellStyle name="Normal 4 15 2 3 3" xfId="27537" xr:uid="{D4117D33-FDAB-495B-A01E-F513D1216B08}"/>
    <cellStyle name="Normal 4 15 2 4" xfId="22354" xr:uid="{E07FAB95-5FCB-4A84-9CC5-36767126D1E3}"/>
    <cellStyle name="Normal 4 15 2 4 2" xfId="32703" xr:uid="{F7CA43FE-162F-43E1-9F21-51F0CB8B962D}"/>
    <cellStyle name="Normal 4 15 2 5" xfId="27534" xr:uid="{0109C60D-98BC-4D72-9804-9341D020EC73}"/>
    <cellStyle name="Normal 4 15 3" xfId="17181" xr:uid="{855BD85F-7BD4-4C35-848A-FB7C86F0D676}"/>
    <cellStyle name="Normal 4 15 3 2" xfId="17182" xr:uid="{C30E8FA1-48B6-423F-A71D-1555FCD872CD}"/>
    <cellStyle name="Normal 4 15 3 2 2" xfId="17183" xr:uid="{4AF63EA8-BF25-4141-8A28-C9A7821DF283}"/>
    <cellStyle name="Normal 4 15 3 2 2 2" xfId="22360" xr:uid="{8E3F1579-C65B-4091-A762-DF2012B1CDF0}"/>
    <cellStyle name="Normal 4 15 3 2 2 2 2" xfId="32709" xr:uid="{A634E4B1-958F-46EF-96CB-24FE0D7A0179}"/>
    <cellStyle name="Normal 4 15 3 2 2 3" xfId="27540" xr:uid="{47EB2D7A-EE03-4B78-A92E-27D553B4D1A0}"/>
    <cellStyle name="Normal 4 15 3 2 3" xfId="22359" xr:uid="{D7D9CE11-750E-4933-A4E9-F286AF07472E}"/>
    <cellStyle name="Normal 4 15 3 2 3 2" xfId="32708" xr:uid="{169D0196-BF6C-4464-9C52-34C27A903979}"/>
    <cellStyle name="Normal 4 15 3 2 4" xfId="27539" xr:uid="{6D17B2BC-65A6-431F-BC34-5C243AA9B7A5}"/>
    <cellStyle name="Normal 4 15 3 3" xfId="17184" xr:uid="{9DE9D648-88A3-4456-B580-8E50CF92AF79}"/>
    <cellStyle name="Normal 4 15 3 3 2" xfId="22361" xr:uid="{2B35E716-7470-451B-B87E-6AA8A3776554}"/>
    <cellStyle name="Normal 4 15 3 3 2 2" xfId="32710" xr:uid="{FCD47B8A-2483-4BBA-8327-4408136E3CAE}"/>
    <cellStyle name="Normal 4 15 3 3 3" xfId="27541" xr:uid="{337AA6DC-484A-458B-B04C-246219659DFB}"/>
    <cellStyle name="Normal 4 15 3 4" xfId="22358" xr:uid="{6F1F546F-DE7A-4E23-BEB0-E414AFA5312F}"/>
    <cellStyle name="Normal 4 15 3 4 2" xfId="32707" xr:uid="{7DD4600C-49A5-4CA1-860B-E5E5CA89905D}"/>
    <cellStyle name="Normal 4 15 3 5" xfId="27538" xr:uid="{14DA4B48-286D-406C-B572-A953D6821E75}"/>
    <cellStyle name="Normal 4 15 4" xfId="17185" xr:uid="{8565AAA8-BAF3-4415-A239-99F2450D9DB0}"/>
    <cellStyle name="Normal 4 15 4 2" xfId="17186" xr:uid="{9403F7B5-98CB-4043-BACC-D6F34AC10C72}"/>
    <cellStyle name="Normal 4 15 4 2 2" xfId="17187" xr:uid="{D18E5147-ED6F-4F2A-B2B8-07D875846DE6}"/>
    <cellStyle name="Normal 4 15 4 2 2 2" xfId="22364" xr:uid="{6EB26E0A-7687-4AD2-863F-71DF6B616DA4}"/>
    <cellStyle name="Normal 4 15 4 2 2 2 2" xfId="32713" xr:uid="{96A7CE82-823A-4537-AFB3-4BEE6D4D4387}"/>
    <cellStyle name="Normal 4 15 4 2 2 3" xfId="27544" xr:uid="{0221CE0E-1C00-4112-A8D5-AB60B51FF9FB}"/>
    <cellStyle name="Normal 4 15 4 2 3" xfId="22363" xr:uid="{1111575F-F967-4BC1-8A76-B833BB6DC2BA}"/>
    <cellStyle name="Normal 4 15 4 2 3 2" xfId="32712" xr:uid="{73B2049C-2729-4647-A8EA-ED465B02792A}"/>
    <cellStyle name="Normal 4 15 4 2 4" xfId="27543" xr:uid="{C7B94A00-82E0-4FA9-8E6E-F694C00AF998}"/>
    <cellStyle name="Normal 4 15 4 3" xfId="17188" xr:uid="{97B47EF9-500D-438F-96B3-C77301A16C59}"/>
    <cellStyle name="Normal 4 15 4 3 2" xfId="22365" xr:uid="{5509E3CA-E58B-4860-9284-619B0EE1149A}"/>
    <cellStyle name="Normal 4 15 4 3 2 2" xfId="32714" xr:uid="{C9E0B65C-89C8-4C14-9719-9830BFD8AE50}"/>
    <cellStyle name="Normal 4 15 4 3 3" xfId="27545" xr:uid="{1A67814F-85A5-4F6D-84EB-173B8D858EFF}"/>
    <cellStyle name="Normal 4 15 4 4" xfId="22362" xr:uid="{53D80018-D7A7-4AC9-AD64-7A8DDBE9ED82}"/>
    <cellStyle name="Normal 4 15 4 4 2" xfId="32711" xr:uid="{39B85F6A-F64C-4C0C-A112-8A9A1CE9DDEE}"/>
    <cellStyle name="Normal 4 15 4 5" xfId="27542" xr:uid="{E1D27115-8CB0-42D2-BDB0-9B4B2AA04C2F}"/>
    <cellStyle name="Normal 4 15 5" xfId="17189" xr:uid="{BD9F6576-2589-431E-AF89-42C97742B04A}"/>
    <cellStyle name="Normal 4 15 5 2" xfId="17190" xr:uid="{21B82F74-8041-42F4-9CCF-F131A49ECB09}"/>
    <cellStyle name="Normal 4 15 5 2 2" xfId="22367" xr:uid="{5C2AA0B9-518F-4C7F-8192-DF772AC60642}"/>
    <cellStyle name="Normal 4 15 5 2 2 2" xfId="32716" xr:uid="{C4648563-80C3-4AC7-BD9D-C8DB361B8D3B}"/>
    <cellStyle name="Normal 4 15 5 2 3" xfId="27547" xr:uid="{EBE57CB5-8158-4054-A87D-726B5DBA92F9}"/>
    <cellStyle name="Normal 4 15 5 3" xfId="22366" xr:uid="{77A27FC1-FD42-4445-9D8E-3370F7DD8B14}"/>
    <cellStyle name="Normal 4 15 5 3 2" xfId="32715" xr:uid="{4E79810D-BC1A-413E-BF8C-39401B929E58}"/>
    <cellStyle name="Normal 4 15 5 4" xfId="27546" xr:uid="{59B626AF-6C8D-4429-A4CA-DF2951FD7E1C}"/>
    <cellStyle name="Normal 4 15 6" xfId="17191" xr:uid="{D77F4994-D4FD-47CB-9D12-C866642DFF86}"/>
    <cellStyle name="Normal 4 15 6 2" xfId="22368" xr:uid="{30BBD8C2-7D5E-48B7-AAAD-ECC553126811}"/>
    <cellStyle name="Normal 4 15 6 2 2" xfId="32717" xr:uid="{887293B9-05CE-4B89-AD86-F6FEF64F08FA}"/>
    <cellStyle name="Normal 4 15 6 3" xfId="27548" xr:uid="{97C4F274-5BD6-465B-9823-6143FEBC0082}"/>
    <cellStyle name="Normal 4 16" xfId="16078" xr:uid="{B35B8E3E-AC68-42FE-96BD-305216146B49}"/>
    <cellStyle name="Normal 4 16 2" xfId="17192" xr:uid="{42FC664D-103C-4CD6-BB1C-CB6F5700A6AD}"/>
    <cellStyle name="Normal 4 16 2 2" xfId="17193" xr:uid="{E6365C87-E1AE-4830-9FBE-77867A3FCEC9}"/>
    <cellStyle name="Normal 4 16 2 2 2" xfId="17194" xr:uid="{EB1F8287-4162-43DF-8963-5D34134A21A4}"/>
    <cellStyle name="Normal 4 16 2 2 2 2" xfId="22371" xr:uid="{AB76C463-621E-4B46-AD0C-645DCBBCA3EC}"/>
    <cellStyle name="Normal 4 16 2 2 2 2 2" xfId="32720" xr:uid="{BDB097A5-2FBC-4286-9EFA-FF4C6C7E2E31}"/>
    <cellStyle name="Normal 4 16 2 2 2 3" xfId="27551" xr:uid="{96C827A5-7DC8-4377-AE6E-76FD8D991DDC}"/>
    <cellStyle name="Normal 4 16 2 2 3" xfId="22370" xr:uid="{7EBA96FA-8E68-4B47-99D9-1C4D64DF1B2E}"/>
    <cellStyle name="Normal 4 16 2 2 3 2" xfId="32719" xr:uid="{D7FF84AA-3807-4C1D-AA8B-39073D1AFAAA}"/>
    <cellStyle name="Normal 4 16 2 2 4" xfId="27550" xr:uid="{6797AF93-C835-4970-8DE3-393749C55713}"/>
    <cellStyle name="Normal 4 16 2 3" xfId="17195" xr:uid="{75DFC85B-4C5E-495D-8135-E378A0DEC3DA}"/>
    <cellStyle name="Normal 4 16 2 3 2" xfId="22372" xr:uid="{46E94374-0401-415B-99C6-40734874D92A}"/>
    <cellStyle name="Normal 4 16 2 3 2 2" xfId="32721" xr:uid="{F8560461-FA9A-478B-9063-FEAFD55328AE}"/>
    <cellStyle name="Normal 4 16 2 3 3" xfId="27552" xr:uid="{D4BBA61A-5FD9-4413-8884-5F5B021AF13A}"/>
    <cellStyle name="Normal 4 16 2 4" xfId="22369" xr:uid="{42E7DB60-94DE-4E5B-AD9C-9A02B124521A}"/>
    <cellStyle name="Normal 4 16 2 4 2" xfId="32718" xr:uid="{4FCF421B-5C80-4B3A-9076-43A19B884734}"/>
    <cellStyle name="Normal 4 16 2 5" xfId="27549" xr:uid="{7BCF6FB5-6D43-457D-AB92-DBD99D6BBC2D}"/>
    <cellStyle name="Normal 4 16 3" xfId="17196" xr:uid="{1231C891-ED94-4A53-9179-FFB6D782CE2E}"/>
    <cellStyle name="Normal 4 16 3 2" xfId="17197" xr:uid="{71A86934-7E2B-42C1-85E3-8F3973D008B9}"/>
    <cellStyle name="Normal 4 16 3 2 2" xfId="17198" xr:uid="{A7E99BEA-A662-4992-B7EE-4C07C8BCA77D}"/>
    <cellStyle name="Normal 4 16 3 2 2 2" xfId="22375" xr:uid="{57FAF8AD-2FE7-4CE0-9D30-B6E953402B31}"/>
    <cellStyle name="Normal 4 16 3 2 2 2 2" xfId="32724" xr:uid="{221BCE3A-3C1B-41FB-B37E-966222206B37}"/>
    <cellStyle name="Normal 4 16 3 2 2 3" xfId="27555" xr:uid="{B5CE82D7-5062-4C66-B779-E192AAEB8CC4}"/>
    <cellStyle name="Normal 4 16 3 2 3" xfId="22374" xr:uid="{9EEE28A0-7C3B-46A1-A92D-75E22A46F775}"/>
    <cellStyle name="Normal 4 16 3 2 3 2" xfId="32723" xr:uid="{245332F3-96FF-46A5-931C-5F0F38648C0D}"/>
    <cellStyle name="Normal 4 16 3 2 4" xfId="27554" xr:uid="{52BF94FD-37A5-4B13-9AAE-422D8B7922D3}"/>
    <cellStyle name="Normal 4 16 3 3" xfId="17199" xr:uid="{9E54309E-75C9-4683-AAFE-ABDA15A00B9D}"/>
    <cellStyle name="Normal 4 16 3 3 2" xfId="22376" xr:uid="{FFDF51C7-7C51-4EB1-84A4-25C41540D5EC}"/>
    <cellStyle name="Normal 4 16 3 3 2 2" xfId="32725" xr:uid="{E3B0AD0D-250F-442C-8EAD-8D25D85AF066}"/>
    <cellStyle name="Normal 4 16 3 3 3" xfId="27556" xr:uid="{C2F66ADE-519F-443E-ACE4-2063E2524306}"/>
    <cellStyle name="Normal 4 16 3 4" xfId="22373" xr:uid="{CEBA457D-3FC3-467D-8F8C-1A6CE2B5AC57}"/>
    <cellStyle name="Normal 4 16 3 4 2" xfId="32722" xr:uid="{2F9C703D-0230-41E2-803D-E0884B7E95BE}"/>
    <cellStyle name="Normal 4 16 3 5" xfId="27553" xr:uid="{0F281AC8-165F-4E58-AB19-60B5A4AED773}"/>
    <cellStyle name="Normal 4 16 4" xfId="17200" xr:uid="{051CBB53-B711-4DA5-90BF-77F8AA465D91}"/>
    <cellStyle name="Normal 4 16 4 2" xfId="17201" xr:uid="{91DEA08E-A676-478A-ABC5-8ED30BBACEB0}"/>
    <cellStyle name="Normal 4 16 4 2 2" xfId="17202" xr:uid="{0783F81B-148E-4754-AFFA-6C8DF18FF072}"/>
    <cellStyle name="Normal 4 16 4 2 2 2" xfId="22379" xr:uid="{2EBD6CD1-C3FC-4ADA-99E7-EEE33A8CDC9F}"/>
    <cellStyle name="Normal 4 16 4 2 2 2 2" xfId="32728" xr:uid="{85D2022B-5799-4E25-96B2-2CDD4B3F2BF0}"/>
    <cellStyle name="Normal 4 16 4 2 2 3" xfId="27559" xr:uid="{8BFB81E3-2F22-4A91-949C-8D85965979E0}"/>
    <cellStyle name="Normal 4 16 4 2 3" xfId="22378" xr:uid="{57B67F2D-2F76-4654-86F2-B8F8C273601C}"/>
    <cellStyle name="Normal 4 16 4 2 3 2" xfId="32727" xr:uid="{7CB8A022-0FB1-4493-AC67-E869EE847036}"/>
    <cellStyle name="Normal 4 16 4 2 4" xfId="27558" xr:uid="{FD5971BC-F9BC-4105-82A2-C522FBFFE7AE}"/>
    <cellStyle name="Normal 4 16 4 3" xfId="17203" xr:uid="{A7E46E16-8578-4266-BC8D-0A1112FA7323}"/>
    <cellStyle name="Normal 4 16 4 3 2" xfId="22380" xr:uid="{0EA97484-344E-43D3-A4BE-163BCCD072B2}"/>
    <cellStyle name="Normal 4 16 4 3 2 2" xfId="32729" xr:uid="{2A183F63-8C24-4E5C-8A82-9053DADAD58B}"/>
    <cellStyle name="Normal 4 16 4 3 3" xfId="27560" xr:uid="{3771A273-026A-44F6-AC14-8683E7FC63A4}"/>
    <cellStyle name="Normal 4 16 4 4" xfId="22377" xr:uid="{941C921D-9593-4726-8F3E-189963502188}"/>
    <cellStyle name="Normal 4 16 4 4 2" xfId="32726" xr:uid="{28F158D1-5F77-442D-929E-C8B17E6A434E}"/>
    <cellStyle name="Normal 4 16 4 5" xfId="27557" xr:uid="{CB9AA8B2-27BD-427D-B99A-FCD2814A18F6}"/>
    <cellStyle name="Normal 4 16 5" xfId="17204" xr:uid="{25CFC462-1D14-4962-A915-D86BB48C2576}"/>
    <cellStyle name="Normal 4 16 5 2" xfId="17205" xr:uid="{5738B796-ABDB-4EFC-9575-47CAE511E29E}"/>
    <cellStyle name="Normal 4 16 5 2 2" xfId="22382" xr:uid="{53243F66-C71E-4819-A981-AF44C3081EC0}"/>
    <cellStyle name="Normal 4 16 5 2 2 2" xfId="32731" xr:uid="{F28DB9FC-C9D4-4E9F-B13E-362391D87004}"/>
    <cellStyle name="Normal 4 16 5 2 3" xfId="27562" xr:uid="{4A590C90-7587-4854-94A7-5E30AA9A22FC}"/>
    <cellStyle name="Normal 4 16 5 3" xfId="22381" xr:uid="{93A3C8EE-7527-4D26-B37C-3B22E891D230}"/>
    <cellStyle name="Normal 4 16 5 3 2" xfId="32730" xr:uid="{52D5B764-2150-4B6E-AE71-254CCB26D970}"/>
    <cellStyle name="Normal 4 16 5 4" xfId="27561" xr:uid="{F2F31EE8-97CF-4C04-BC75-75CAF0A8C389}"/>
    <cellStyle name="Normal 4 16 6" xfId="17206" xr:uid="{7F44785C-B999-44B4-ACC2-DCD474C69910}"/>
    <cellStyle name="Normal 4 16 6 2" xfId="22383" xr:uid="{A6A72CF9-499D-4BD2-9D4B-2BCEB02C38AE}"/>
    <cellStyle name="Normal 4 16 6 2 2" xfId="32732" xr:uid="{F62045DA-0028-4DC1-A3AB-C0E86CABFAFB}"/>
    <cellStyle name="Normal 4 16 6 3" xfId="27563" xr:uid="{0B812A81-D21C-4EE8-9E44-1B1DEF1F636B}"/>
    <cellStyle name="Normal 4 17" xfId="16079" xr:uid="{8DC83D81-F915-44A6-9C29-299CDDB978C0}"/>
    <cellStyle name="Normal 4 17 2" xfId="17207" xr:uid="{2561FBBF-B3E7-41D9-A068-1E7310CEDFD8}"/>
    <cellStyle name="Normal 4 17 2 2" xfId="17208" xr:uid="{C00A551E-5F72-4E85-8E08-1BE077C4C002}"/>
    <cellStyle name="Normal 4 17 2 2 2" xfId="17209" xr:uid="{51F08AFA-4BD9-484D-81AA-E8A4063F2016}"/>
    <cellStyle name="Normal 4 17 2 2 2 2" xfId="22386" xr:uid="{53BFE669-DC0B-4248-8E8C-F44A4B186D2D}"/>
    <cellStyle name="Normal 4 17 2 2 2 2 2" xfId="32735" xr:uid="{FCA98295-6AC6-4898-B5CE-775EB78A165C}"/>
    <cellStyle name="Normal 4 17 2 2 2 3" xfId="27566" xr:uid="{FB5C9471-B98B-4D22-B37D-24AD38FA2FC2}"/>
    <cellStyle name="Normal 4 17 2 2 3" xfId="22385" xr:uid="{73CCB24D-C41B-4614-95D5-62F96683B544}"/>
    <cellStyle name="Normal 4 17 2 2 3 2" xfId="32734" xr:uid="{880A5CDA-CD81-4695-8B2F-C62C5CCD1F2C}"/>
    <cellStyle name="Normal 4 17 2 2 4" xfId="27565" xr:uid="{D7FAF2F1-4B22-49BE-917E-BDB024171AAD}"/>
    <cellStyle name="Normal 4 17 2 3" xfId="17210" xr:uid="{C3556B9A-8149-4F48-A56B-95A1A7D9D811}"/>
    <cellStyle name="Normal 4 17 2 3 2" xfId="22387" xr:uid="{3CF2BE1D-A400-449B-B682-0974ED5683BF}"/>
    <cellStyle name="Normal 4 17 2 3 2 2" xfId="32736" xr:uid="{3DEE292C-A71D-4572-9EFE-7370238C88B3}"/>
    <cellStyle name="Normal 4 17 2 3 3" xfId="27567" xr:uid="{198581F9-9639-46C4-9B22-31212F8516BA}"/>
    <cellStyle name="Normal 4 17 2 4" xfId="22384" xr:uid="{FB8C0C32-9E79-4359-8405-7EB34E4F8851}"/>
    <cellStyle name="Normal 4 17 2 4 2" xfId="32733" xr:uid="{8E94ED7F-643B-4881-ACBF-CA891A176BC2}"/>
    <cellStyle name="Normal 4 17 2 5" xfId="27564" xr:uid="{EB2AA8C3-BDFD-443F-8796-C9AF5AA51112}"/>
    <cellStyle name="Normal 4 17 3" xfId="17211" xr:uid="{BC8B684C-E492-48CF-AA02-B9551D25019C}"/>
    <cellStyle name="Normal 4 17 3 2" xfId="17212" xr:uid="{9B36B55D-EA2F-411A-80C3-E9B44C93E3B2}"/>
    <cellStyle name="Normal 4 17 3 2 2" xfId="17213" xr:uid="{709EAEB2-28BA-4CFC-A082-538D49591C87}"/>
    <cellStyle name="Normal 4 17 3 2 2 2" xfId="22390" xr:uid="{7CED19D7-1218-46AF-B853-9BAF7BFE1F4B}"/>
    <cellStyle name="Normal 4 17 3 2 2 2 2" xfId="32739" xr:uid="{A6E6D577-FE56-40E2-ACED-952DC02B37DF}"/>
    <cellStyle name="Normal 4 17 3 2 2 3" xfId="27570" xr:uid="{27D7C5CF-A16E-4E3C-8D55-C2DE7E9283A8}"/>
    <cellStyle name="Normal 4 17 3 2 3" xfId="22389" xr:uid="{EC315950-E509-4EFD-A834-D255579C6012}"/>
    <cellStyle name="Normal 4 17 3 2 3 2" xfId="32738" xr:uid="{89A8361B-23DE-4284-855D-1C6DAB23DCE3}"/>
    <cellStyle name="Normal 4 17 3 2 4" xfId="27569" xr:uid="{F561E001-05B5-4EE5-8631-1137E45E27A2}"/>
    <cellStyle name="Normal 4 17 3 3" xfId="17214" xr:uid="{86EDA2E0-D2D8-4BA7-8175-7DF9AED9EEAA}"/>
    <cellStyle name="Normal 4 17 3 3 2" xfId="22391" xr:uid="{95394A07-4F66-49A0-9A2E-04EBDD2657D4}"/>
    <cellStyle name="Normal 4 17 3 3 2 2" xfId="32740" xr:uid="{EC1E7143-B1F8-47E9-8560-77DD447303FA}"/>
    <cellStyle name="Normal 4 17 3 3 3" xfId="27571" xr:uid="{AE380C1D-5375-477B-BC22-E01E458AE4F9}"/>
    <cellStyle name="Normal 4 17 3 4" xfId="22388" xr:uid="{59200837-6A7A-4111-91BE-284D31CD2E48}"/>
    <cellStyle name="Normal 4 17 3 4 2" xfId="32737" xr:uid="{D6F1F848-D184-48E2-AC45-235441F0C48D}"/>
    <cellStyle name="Normal 4 17 3 5" xfId="27568" xr:uid="{1D4B7D9D-3772-40E5-B195-D1A0B10F25BC}"/>
    <cellStyle name="Normal 4 17 4" xfId="17215" xr:uid="{E391C467-D4BA-4993-A6F0-0153F7F1570C}"/>
    <cellStyle name="Normal 4 17 4 2" xfId="17216" xr:uid="{85B8A177-B08A-4AFF-89A4-DB554A8BDCE6}"/>
    <cellStyle name="Normal 4 17 4 2 2" xfId="17217" xr:uid="{FD8DB261-C420-45AC-8DF4-8117C4FA1658}"/>
    <cellStyle name="Normal 4 17 4 2 2 2" xfId="22394" xr:uid="{ECDDC266-02FF-41F2-9F85-E6E1E7ADAEBA}"/>
    <cellStyle name="Normal 4 17 4 2 2 2 2" xfId="32743" xr:uid="{5B2CC02B-5F83-4EB0-8F53-A26589679F42}"/>
    <cellStyle name="Normal 4 17 4 2 2 3" xfId="27574" xr:uid="{61A1B944-DD46-406B-8A1F-1DA1309B2362}"/>
    <cellStyle name="Normal 4 17 4 2 3" xfId="22393" xr:uid="{9E4984D6-25FE-44E7-9C15-26D48AD8BD71}"/>
    <cellStyle name="Normal 4 17 4 2 3 2" xfId="32742" xr:uid="{E54679E1-5585-492F-BF8F-2CA4E656B175}"/>
    <cellStyle name="Normal 4 17 4 2 4" xfId="27573" xr:uid="{CBA1CCBE-195F-4008-B367-F6556D6C9B1B}"/>
    <cellStyle name="Normal 4 17 4 3" xfId="17218" xr:uid="{78C359BE-DB28-4057-B894-9D8B641B0A2C}"/>
    <cellStyle name="Normal 4 17 4 3 2" xfId="22395" xr:uid="{E3D467D8-3F35-4EB4-9B7B-E6369D622EFA}"/>
    <cellStyle name="Normal 4 17 4 3 2 2" xfId="32744" xr:uid="{70D757FB-02B5-4A08-87FC-7202C41DD9D9}"/>
    <cellStyle name="Normal 4 17 4 3 3" xfId="27575" xr:uid="{3AA203D4-2480-4A04-BFFB-19E957302164}"/>
    <cellStyle name="Normal 4 17 4 4" xfId="22392" xr:uid="{63536A13-43D5-405D-A489-DDF6A6EAF4F3}"/>
    <cellStyle name="Normal 4 17 4 4 2" xfId="32741" xr:uid="{E6199897-2C5C-47C0-BAC8-C7D7ACD583F6}"/>
    <cellStyle name="Normal 4 17 4 5" xfId="27572" xr:uid="{B672B949-851B-46F3-9609-0F05B638FD83}"/>
    <cellStyle name="Normal 4 17 5" xfId="17219" xr:uid="{CC001671-86F3-4348-9D87-37F9E69FDAC0}"/>
    <cellStyle name="Normal 4 17 5 2" xfId="17220" xr:uid="{E728D084-1AD5-4A10-B9F9-171CD0E72863}"/>
    <cellStyle name="Normal 4 17 5 2 2" xfId="22397" xr:uid="{B6046109-A75A-40F7-8C46-B72AF65C5E75}"/>
    <cellStyle name="Normal 4 17 5 2 2 2" xfId="32746" xr:uid="{7F514372-A3CA-4EFB-A216-4A726387D29A}"/>
    <cellStyle name="Normal 4 17 5 2 3" xfId="27577" xr:uid="{D07D35C2-B4F8-434D-8CEE-C6B2CFF078F3}"/>
    <cellStyle name="Normal 4 17 5 3" xfId="22396" xr:uid="{D64C52EC-A2CA-4A59-83E9-2F99428CF701}"/>
    <cellStyle name="Normal 4 17 5 3 2" xfId="32745" xr:uid="{642C78DB-7824-4F85-81EC-D8719234CD55}"/>
    <cellStyle name="Normal 4 17 5 4" xfId="27576" xr:uid="{62DCC0D3-C08F-4CC5-AFF1-5231D47F0D86}"/>
    <cellStyle name="Normal 4 17 6" xfId="17221" xr:uid="{6CD5141A-80D5-4C1F-924E-F981950C97FC}"/>
    <cellStyle name="Normal 4 17 6 2" xfId="22398" xr:uid="{0F95F417-3563-4A70-9B42-21FFE54C8491}"/>
    <cellStyle name="Normal 4 17 6 2 2" xfId="32747" xr:uid="{03BE618D-B822-4D18-9578-D5EF2F8F6538}"/>
    <cellStyle name="Normal 4 17 6 3" xfId="27578" xr:uid="{D53FE341-DC87-4B78-829F-FBAA7894F4D3}"/>
    <cellStyle name="Normal 4 18" xfId="16080" xr:uid="{4EAA9F15-FD40-424C-8D8A-8CBF1F254D9F}"/>
    <cellStyle name="Normal 4 18 2" xfId="17222" xr:uid="{4ADEDCA4-DE2F-4BA8-9CBB-2F1404CF0CFA}"/>
    <cellStyle name="Normal 4 18 2 2" xfId="17223" xr:uid="{9532DD0C-0B66-469A-B2F1-3526BB79B12D}"/>
    <cellStyle name="Normal 4 18 2 2 2" xfId="17224" xr:uid="{65CAFF15-4DBE-4475-90E9-6845EC444501}"/>
    <cellStyle name="Normal 4 18 2 2 2 2" xfId="22401" xr:uid="{6AF78F81-7E6B-4F82-9580-793E638B3E07}"/>
    <cellStyle name="Normal 4 18 2 2 2 2 2" xfId="32750" xr:uid="{8AAAD14C-1029-49F4-A3B5-17FFFF4D66F1}"/>
    <cellStyle name="Normal 4 18 2 2 2 3" xfId="27581" xr:uid="{6ACC0A74-0EF2-4318-88DE-5222C6F833C0}"/>
    <cellStyle name="Normal 4 18 2 2 3" xfId="22400" xr:uid="{A0586320-6781-4373-ACF9-2C9A01E73B2D}"/>
    <cellStyle name="Normal 4 18 2 2 3 2" xfId="32749" xr:uid="{3C840105-E3C8-4CAB-8EB6-DE743C4DC4E7}"/>
    <cellStyle name="Normal 4 18 2 2 4" xfId="27580" xr:uid="{362F83B7-A09C-4EE9-9F90-AB16A03E18F9}"/>
    <cellStyle name="Normal 4 18 2 3" xfId="17225" xr:uid="{F3D0115E-B0AC-499A-9957-6E5109D482CF}"/>
    <cellStyle name="Normal 4 18 2 3 2" xfId="22402" xr:uid="{6641C773-EAC0-47A1-9426-65C9AEAA6EB6}"/>
    <cellStyle name="Normal 4 18 2 3 2 2" xfId="32751" xr:uid="{A532DB2C-E125-42DD-B230-37B4FDA8333C}"/>
    <cellStyle name="Normal 4 18 2 3 3" xfId="27582" xr:uid="{49A6EE83-44B8-40A7-BB18-513E83FD7EDC}"/>
    <cellStyle name="Normal 4 18 2 4" xfId="22399" xr:uid="{4EE4612C-EF74-4DCD-9854-6E43C0C0737B}"/>
    <cellStyle name="Normal 4 18 2 4 2" xfId="32748" xr:uid="{48333646-81C3-410B-86A0-EFDC65771585}"/>
    <cellStyle name="Normal 4 18 2 5" xfId="27579" xr:uid="{BAAADC06-9548-4F76-BAD7-1E31A6557226}"/>
    <cellStyle name="Normal 4 18 3" xfId="17226" xr:uid="{5A9B7F05-9691-4923-962C-5CF391480943}"/>
    <cellStyle name="Normal 4 18 3 2" xfId="17227" xr:uid="{E8FDF7F5-55FC-4D05-A744-4CAF8F8F9413}"/>
    <cellStyle name="Normal 4 18 3 2 2" xfId="17228" xr:uid="{691CC09B-2317-4CB7-9E2D-8C2D30824DF8}"/>
    <cellStyle name="Normal 4 18 3 2 2 2" xfId="22405" xr:uid="{1BB75EDA-8893-4FE5-818A-5D0F72F61742}"/>
    <cellStyle name="Normal 4 18 3 2 2 2 2" xfId="32754" xr:uid="{3CF96494-4A12-46F7-B9CA-A07EC8445993}"/>
    <cellStyle name="Normal 4 18 3 2 2 3" xfId="27585" xr:uid="{1F15F471-6B7C-4E04-86A0-96B741B01DC3}"/>
    <cellStyle name="Normal 4 18 3 2 3" xfId="22404" xr:uid="{67D94C5C-6099-4F2B-BBCB-84363AC97129}"/>
    <cellStyle name="Normal 4 18 3 2 3 2" xfId="32753" xr:uid="{66757413-FAFA-4B38-BC2C-0D8AC79E1F23}"/>
    <cellStyle name="Normal 4 18 3 2 4" xfId="27584" xr:uid="{71DB4B55-6C6F-45DD-8424-558806C142BE}"/>
    <cellStyle name="Normal 4 18 3 3" xfId="17229" xr:uid="{EA6B51C3-321B-41BF-A01B-1330A8399AB3}"/>
    <cellStyle name="Normal 4 18 3 3 2" xfId="22406" xr:uid="{4D152E86-3383-4CF5-8AD4-CAFDB9C1358D}"/>
    <cellStyle name="Normal 4 18 3 3 2 2" xfId="32755" xr:uid="{863C8CE2-0362-49E0-9C76-097E2C54A5B7}"/>
    <cellStyle name="Normal 4 18 3 3 3" xfId="27586" xr:uid="{7422A823-24DB-4498-AD35-56DE8B0EEB60}"/>
    <cellStyle name="Normal 4 18 3 4" xfId="22403" xr:uid="{E0E36F32-A775-46E7-B62B-490BE7DE14DE}"/>
    <cellStyle name="Normal 4 18 3 4 2" xfId="32752" xr:uid="{1F3BDBE8-611D-4119-825F-2E8A47EE66E1}"/>
    <cellStyle name="Normal 4 18 3 5" xfId="27583" xr:uid="{CECC93CD-07FF-4F6B-995C-9455554A69AB}"/>
    <cellStyle name="Normal 4 18 4" xfId="17230" xr:uid="{F1B73E73-5C29-42AB-A176-43AE1B249E76}"/>
    <cellStyle name="Normal 4 18 4 2" xfId="17231" xr:uid="{07CA2C16-68FA-4246-80E3-6324DCC906D1}"/>
    <cellStyle name="Normal 4 18 4 2 2" xfId="17232" xr:uid="{EB18D1FA-161A-4644-9D5F-988F7069D4E1}"/>
    <cellStyle name="Normal 4 18 4 2 2 2" xfId="22409" xr:uid="{EEAD496D-259B-47C9-AC79-561014B39599}"/>
    <cellStyle name="Normal 4 18 4 2 2 2 2" xfId="32758" xr:uid="{FE77C31A-43A7-4CA2-BEEE-4848EF8597DD}"/>
    <cellStyle name="Normal 4 18 4 2 2 3" xfId="27589" xr:uid="{B6C85033-5489-422D-AC3D-38C90576A5E4}"/>
    <cellStyle name="Normal 4 18 4 2 3" xfId="22408" xr:uid="{EFFA4456-3975-4248-8CA1-EEBBCBF3F9C0}"/>
    <cellStyle name="Normal 4 18 4 2 3 2" xfId="32757" xr:uid="{F8641A53-946C-4D8C-8C61-BCC8AE6FBCC5}"/>
    <cellStyle name="Normal 4 18 4 2 4" xfId="27588" xr:uid="{C01A640C-AF02-4D02-B7A9-674366A65D43}"/>
    <cellStyle name="Normal 4 18 4 3" xfId="17233" xr:uid="{601A946B-929E-40DE-B17F-157515E113C9}"/>
    <cellStyle name="Normal 4 18 4 3 2" xfId="22410" xr:uid="{CC976296-1ECD-4241-BD31-DF85A2CF6CF6}"/>
    <cellStyle name="Normal 4 18 4 3 2 2" xfId="32759" xr:uid="{57645524-D967-4F52-A757-598926CB6949}"/>
    <cellStyle name="Normal 4 18 4 3 3" xfId="27590" xr:uid="{4AB8E4EF-F6C4-424E-8137-C4DB7C44FF91}"/>
    <cellStyle name="Normal 4 18 4 4" xfId="22407" xr:uid="{280A1B06-AB93-4D48-9AD6-4D99321EB990}"/>
    <cellStyle name="Normal 4 18 4 4 2" xfId="32756" xr:uid="{BBA1B35F-CADA-4D54-9500-C6CF3A7C6922}"/>
    <cellStyle name="Normal 4 18 4 5" xfId="27587" xr:uid="{D71869CB-1BC7-4A83-B958-70A5DDCDECF1}"/>
    <cellStyle name="Normal 4 18 5" xfId="17234" xr:uid="{16DDE07E-F431-40B2-89AD-77B860DBA188}"/>
    <cellStyle name="Normal 4 18 5 2" xfId="17235" xr:uid="{075C4DAC-E762-4947-89B2-FEE9EA940C30}"/>
    <cellStyle name="Normal 4 18 5 2 2" xfId="22412" xr:uid="{F4115C06-211E-4086-98B1-A3C574F30949}"/>
    <cellStyle name="Normal 4 18 5 2 2 2" xfId="32761" xr:uid="{BF7E96B9-492A-45B6-A5DD-D8CC2907378E}"/>
    <cellStyle name="Normal 4 18 5 2 3" xfId="27592" xr:uid="{DF52CBC0-369A-4434-A0B1-C424E59D1616}"/>
    <cellStyle name="Normal 4 18 5 3" xfId="22411" xr:uid="{3A8C4CCD-E87A-45AF-86AA-2389AB496FAE}"/>
    <cellStyle name="Normal 4 18 5 3 2" xfId="32760" xr:uid="{EE208181-0F34-4658-A77E-90DF64475E6C}"/>
    <cellStyle name="Normal 4 18 5 4" xfId="27591" xr:uid="{38ECA00D-1926-4223-9D69-A73BD768DBE6}"/>
    <cellStyle name="Normal 4 18 6" xfId="17236" xr:uid="{2E82E96C-1AEE-43EE-8ECA-D0555A6477E4}"/>
    <cellStyle name="Normal 4 18 6 2" xfId="22413" xr:uid="{A46C1497-C356-498E-9E53-B7D204528DF7}"/>
    <cellStyle name="Normal 4 18 6 2 2" xfId="32762" xr:uid="{725A4A38-FD7D-403C-B137-0629FB7B52CD}"/>
    <cellStyle name="Normal 4 18 6 3" xfId="27593" xr:uid="{C0359B86-A255-4440-892A-3A10AEB70F0E}"/>
    <cellStyle name="Normal 4 19" xfId="16081" xr:uid="{D665C66D-17F0-429B-B699-E2A8614411D5}"/>
    <cellStyle name="Normal 4 19 2" xfId="17237" xr:uid="{3AC36077-2AC0-4D70-9E89-31080A1B93A4}"/>
    <cellStyle name="Normal 4 19 2 2" xfId="17238" xr:uid="{DE6E04A1-4AC2-4B10-9A0F-38210D2ED97D}"/>
    <cellStyle name="Normal 4 19 2 2 2" xfId="17239" xr:uid="{24D7B38E-915D-4266-83F0-0C7AAADD3C82}"/>
    <cellStyle name="Normal 4 19 2 2 2 2" xfId="22416" xr:uid="{0232477C-12D1-47B9-974D-FAC1414A3D30}"/>
    <cellStyle name="Normal 4 19 2 2 2 2 2" xfId="32765" xr:uid="{95AE1EB7-FCB2-4AC9-8903-91879B84BF75}"/>
    <cellStyle name="Normal 4 19 2 2 2 3" xfId="27596" xr:uid="{764909CF-4F26-4FAE-9D04-CED4E3D0A738}"/>
    <cellStyle name="Normal 4 19 2 2 3" xfId="22415" xr:uid="{37AB106E-065D-4A65-BA35-E51C452F8713}"/>
    <cellStyle name="Normal 4 19 2 2 3 2" xfId="32764" xr:uid="{05218818-4FD1-404F-B49E-0C85249D5CCD}"/>
    <cellStyle name="Normal 4 19 2 2 4" xfId="27595" xr:uid="{C7725B30-65AB-4DFF-81C3-A728CD238231}"/>
    <cellStyle name="Normal 4 19 2 3" xfId="17240" xr:uid="{52491570-ED4F-4C15-AA5F-FEF4E5DE0174}"/>
    <cellStyle name="Normal 4 19 2 3 2" xfId="22417" xr:uid="{8A4FC52C-BCAF-4A75-BAEC-B07AFB59D6DB}"/>
    <cellStyle name="Normal 4 19 2 3 2 2" xfId="32766" xr:uid="{B06E5A88-8A9E-4084-A25D-FBB97B92AB60}"/>
    <cellStyle name="Normal 4 19 2 3 3" xfId="27597" xr:uid="{72342D4E-DA1B-46D3-8676-083FCF89CC56}"/>
    <cellStyle name="Normal 4 19 2 4" xfId="22414" xr:uid="{1F027C98-BCAD-48BA-82D7-D4F85A6188AE}"/>
    <cellStyle name="Normal 4 19 2 4 2" xfId="32763" xr:uid="{C76650AB-C0AB-4E5B-AAC9-274EA4FBEE55}"/>
    <cellStyle name="Normal 4 19 2 5" xfId="27594" xr:uid="{1B5A5C1A-C664-4014-9F0A-68BA42BA8DBE}"/>
    <cellStyle name="Normal 4 19 3" xfId="17241" xr:uid="{970B96EE-3EDC-49A4-9031-115C2217ED53}"/>
    <cellStyle name="Normal 4 19 3 2" xfId="17242" xr:uid="{84507217-C01B-493B-9B06-BC2778953D60}"/>
    <cellStyle name="Normal 4 19 3 2 2" xfId="17243" xr:uid="{257256B3-41E8-489E-BB03-244D991B4FC8}"/>
    <cellStyle name="Normal 4 19 3 2 2 2" xfId="22420" xr:uid="{04187182-B712-48BB-B183-9495E4755EC2}"/>
    <cellStyle name="Normal 4 19 3 2 2 2 2" xfId="32769" xr:uid="{C66E5A0D-1663-4225-8862-2A3E6FB94AAE}"/>
    <cellStyle name="Normal 4 19 3 2 2 3" xfId="27600" xr:uid="{1DED950E-C6FB-450C-B205-B518BB920D33}"/>
    <cellStyle name="Normal 4 19 3 2 3" xfId="22419" xr:uid="{324A9C31-374B-4F4A-BA4D-3977E201AF79}"/>
    <cellStyle name="Normal 4 19 3 2 3 2" xfId="32768" xr:uid="{FCF6771A-1AE9-4CD2-8681-4B4D3E8D077E}"/>
    <cellStyle name="Normal 4 19 3 2 4" xfId="27599" xr:uid="{609B1189-E2A9-49E9-8744-BC9E30174D79}"/>
    <cellStyle name="Normal 4 19 3 3" xfId="17244" xr:uid="{A5522BB5-98A2-4BA2-9A3D-E6B68AC27AB9}"/>
    <cellStyle name="Normal 4 19 3 3 2" xfId="22421" xr:uid="{0861DE81-40F4-4919-8AB7-C642FBDADBA8}"/>
    <cellStyle name="Normal 4 19 3 3 2 2" xfId="32770" xr:uid="{7078841C-2298-4040-91F0-65EDA1F08FF6}"/>
    <cellStyle name="Normal 4 19 3 3 3" xfId="27601" xr:uid="{EBE38501-AA7E-4E83-A8A9-44FC041F964F}"/>
    <cellStyle name="Normal 4 19 3 4" xfId="22418" xr:uid="{73892EE6-665A-4C34-AC48-F774E4B4E2A3}"/>
    <cellStyle name="Normal 4 19 3 4 2" xfId="32767" xr:uid="{A3833BFA-1255-4D74-93A7-A36DFC91E091}"/>
    <cellStyle name="Normal 4 19 3 5" xfId="27598" xr:uid="{8AEFDF18-B6D0-471F-9EAE-FFE42AFB6C03}"/>
    <cellStyle name="Normal 4 19 4" xfId="17245" xr:uid="{26DECB2F-52BC-42DE-99D7-EE72EB8AAC1D}"/>
    <cellStyle name="Normal 4 19 4 2" xfId="17246" xr:uid="{86AA5A97-B072-4D55-A4AB-6B63BC0F8AE7}"/>
    <cellStyle name="Normal 4 19 4 2 2" xfId="17247" xr:uid="{B3899A8F-AB07-499F-820D-AC27E4A70651}"/>
    <cellStyle name="Normal 4 19 4 2 2 2" xfId="22424" xr:uid="{364E124A-9AF0-470C-B7BF-07155AF95718}"/>
    <cellStyle name="Normal 4 19 4 2 2 2 2" xfId="32773" xr:uid="{97385334-44F9-4113-9393-C52AD3E4B493}"/>
    <cellStyle name="Normal 4 19 4 2 2 3" xfId="27604" xr:uid="{C16C0306-D59D-4DDB-A26E-072E5B0A5DC0}"/>
    <cellStyle name="Normal 4 19 4 2 3" xfId="22423" xr:uid="{7CA61EC4-E3A3-4217-9EF5-A59FF0B1C66D}"/>
    <cellStyle name="Normal 4 19 4 2 3 2" xfId="32772" xr:uid="{834363DC-6C30-4DE6-89EA-852C44FE7CDF}"/>
    <cellStyle name="Normal 4 19 4 2 4" xfId="27603" xr:uid="{8CBCFDC9-4813-4CBE-BA93-EB874E8558E4}"/>
    <cellStyle name="Normal 4 19 4 3" xfId="17248" xr:uid="{4879BCD9-1CD3-449F-AE24-65426BF0972C}"/>
    <cellStyle name="Normal 4 19 4 3 2" xfId="22425" xr:uid="{63F67810-CA99-4173-9944-26B91DC79547}"/>
    <cellStyle name="Normal 4 19 4 3 2 2" xfId="32774" xr:uid="{0B8928B1-EFC5-4365-9E37-139070564512}"/>
    <cellStyle name="Normal 4 19 4 3 3" xfId="27605" xr:uid="{17765CF4-06F0-41A5-AB11-3A8A5E79DE86}"/>
    <cellStyle name="Normal 4 19 4 4" xfId="22422" xr:uid="{CC4C32C1-A10A-4503-AF98-87ABD5333CA4}"/>
    <cellStyle name="Normal 4 19 4 4 2" xfId="32771" xr:uid="{02728BC1-CD36-4AE4-8D83-F9D60309CB22}"/>
    <cellStyle name="Normal 4 19 4 5" xfId="27602" xr:uid="{97124CA6-54AC-4DB4-A553-98775EF6B971}"/>
    <cellStyle name="Normal 4 19 5" xfId="17249" xr:uid="{A2172044-61AB-4139-8151-44275678CC73}"/>
    <cellStyle name="Normal 4 19 5 2" xfId="17250" xr:uid="{CF1612DD-CBAF-480B-B01F-38EF4BC52059}"/>
    <cellStyle name="Normal 4 19 5 2 2" xfId="22427" xr:uid="{EBB4930F-98A1-43F6-BB66-1AC8F6843CBF}"/>
    <cellStyle name="Normal 4 19 5 2 2 2" xfId="32776" xr:uid="{1566DAE3-881C-4A93-8D32-33CF67829AB6}"/>
    <cellStyle name="Normal 4 19 5 2 3" xfId="27607" xr:uid="{B4B85A9F-96EE-462A-B71E-A4192F98BDC6}"/>
    <cellStyle name="Normal 4 19 5 3" xfId="22426" xr:uid="{2E5FF88E-5126-4E1B-A3CB-F16E1ADCC82E}"/>
    <cellStyle name="Normal 4 19 5 3 2" xfId="32775" xr:uid="{9CBA8E1F-83A6-4866-86BB-AF9B5C2436D9}"/>
    <cellStyle name="Normal 4 19 5 4" xfId="27606" xr:uid="{2F6BDDC3-2E84-49AA-8C17-4FEC47CD4045}"/>
    <cellStyle name="Normal 4 19 6" xfId="17251" xr:uid="{99117149-3A25-49C5-AB1E-231CD3FB4334}"/>
    <cellStyle name="Normal 4 19 6 2" xfId="22428" xr:uid="{910A2519-9652-44A5-995D-2A20F1E923E5}"/>
    <cellStyle name="Normal 4 19 6 2 2" xfId="32777" xr:uid="{A5A257D2-9763-4E62-820D-361722550F12}"/>
    <cellStyle name="Normal 4 19 6 3" xfId="27608" xr:uid="{F8C61B89-8ECF-4F6F-BCB1-000F71B8696E}"/>
    <cellStyle name="Normal 4 2" xfId="302" xr:uid="{D0693DD3-791F-4139-AA7C-7803008FBA8C}"/>
    <cellStyle name="Normal 4 2 2" xfId="563" xr:uid="{E2D8FAC6-2E7B-4981-8FC0-D18A65C0A84B}"/>
    <cellStyle name="Normal 4 2 2 2" xfId="17252" xr:uid="{40707D03-FB10-4D2A-AC6B-6EAACC3A9DE6}"/>
    <cellStyle name="Normal 4 2 2 2 2" xfId="17253" xr:uid="{0210682A-7E3B-4C43-B9BB-135CAA40C936}"/>
    <cellStyle name="Normal 4 2 2 2 2 2" xfId="22430" xr:uid="{7EC0C743-E388-472B-B1C4-8CA8857516D4}"/>
    <cellStyle name="Normal 4 2 2 2 2 2 2" xfId="32779" xr:uid="{14B19519-5657-42E2-980A-89A7601A8FB7}"/>
    <cellStyle name="Normal 4 2 2 2 2 3" xfId="27610" xr:uid="{B2F3A27B-C39A-43A6-A18E-529341103CCF}"/>
    <cellStyle name="Normal 4 2 2 2 3" xfId="22429" xr:uid="{493A0036-EAB2-4C26-9292-5E48943EF3E8}"/>
    <cellStyle name="Normal 4 2 2 2 3 2" xfId="32778" xr:uid="{BC31C0AC-C68C-436C-9151-6EE2C4F8301D}"/>
    <cellStyle name="Normal 4 2 2 2 4" xfId="27609" xr:uid="{3D498668-8320-4790-A73B-BAE03F683DFA}"/>
    <cellStyle name="Normal 4 2 2 3" xfId="17254" xr:uid="{6AAE98A1-3B22-47DD-B569-EECF67A31C38}"/>
    <cellStyle name="Normal 4 2 2 3 2" xfId="22431" xr:uid="{A4208CF0-EFB1-4864-BD22-3C63010E336D}"/>
    <cellStyle name="Normal 4 2 2 3 2 2" xfId="32780" xr:uid="{4EEE069E-E8B4-4BB1-8FB9-C282EB60E112}"/>
    <cellStyle name="Normal 4 2 2 3 3" xfId="27611" xr:uid="{F6EC4E87-3484-4E30-89C0-6ADB58D68A81}"/>
    <cellStyle name="Normal 4 2 2 4" xfId="17255" xr:uid="{776DC835-E46F-46E2-9450-DC449FB5A809}"/>
    <cellStyle name="Normal 4 2 2 4 2" xfId="22432" xr:uid="{D6CC2EBA-980D-49DD-86F0-B5EC8CA5D852}"/>
    <cellStyle name="Normal 4 2 2 4 2 2" xfId="32781" xr:uid="{2BDA9D16-0049-4E02-B46B-F4B2FDE5E2FD}"/>
    <cellStyle name="Normal 4 2 2 4 3" xfId="27612" xr:uid="{2D9E2900-E46F-41C6-AB61-8E993C6E3C15}"/>
    <cellStyle name="Normal 4 2 2 5" xfId="18393" xr:uid="{0A6D4EC6-8301-4532-BAB4-D9FBA31EC2FE}"/>
    <cellStyle name="Normal 4 2 2 5 2" xfId="28742" xr:uid="{B1ED762F-C209-4319-9C2C-43975526D920}"/>
    <cellStyle name="Normal 4 2 2 6" xfId="23573" xr:uid="{D66C7B78-F5A3-4642-9B70-F9633FABDF71}"/>
    <cellStyle name="Normal 4 2 3" xfId="16082" xr:uid="{BD40EF13-C24C-4E6F-B09D-B567F72F310F}"/>
    <cellStyle name="Normal 4 2 3 2" xfId="17256" xr:uid="{AFBC9C3B-C062-4A76-99BD-A367B0FCA9E2}"/>
    <cellStyle name="Normal 4 2 3 2 2" xfId="17257" xr:uid="{EF6F1010-09E9-4254-925D-E7F3E67C5292}"/>
    <cellStyle name="Normal 4 2 3 2 2 2" xfId="22434" xr:uid="{0127871A-58FE-4682-8D41-ACB8E8596861}"/>
    <cellStyle name="Normal 4 2 3 2 2 2 2" xfId="32783" xr:uid="{7E216E49-AD10-48EA-954B-6A4CC8417915}"/>
    <cellStyle name="Normal 4 2 3 2 2 3" xfId="27614" xr:uid="{61F90ECC-BEB9-43EB-9EFF-D8499CF10B93}"/>
    <cellStyle name="Normal 4 2 3 2 3" xfId="22433" xr:uid="{4FB2B09F-918F-4946-96F0-4AE23C52C7C8}"/>
    <cellStyle name="Normal 4 2 3 2 3 2" xfId="32782" xr:uid="{213BF997-424E-47D6-A167-287CB0F321BC}"/>
    <cellStyle name="Normal 4 2 3 2 4" xfId="27613" xr:uid="{2A72BA64-A326-4AD9-A1FF-2EDCB2FB2DC1}"/>
    <cellStyle name="Normal 4 2 3 3" xfId="17258" xr:uid="{F7CBF25F-76F9-4747-B94E-F3895EBD452E}"/>
    <cellStyle name="Normal 4 2 3 3 2" xfId="22435" xr:uid="{12B2B440-3635-46A3-8507-9D1AFB993514}"/>
    <cellStyle name="Normal 4 2 3 3 2 2" xfId="32784" xr:uid="{2E615B10-356A-42C6-8E04-447839737F6E}"/>
    <cellStyle name="Normal 4 2 3 3 3" xfId="27615" xr:uid="{0C6156F8-5534-4445-B034-9CD818D81E4D}"/>
    <cellStyle name="Normal 4 2 3 4" xfId="17259" xr:uid="{9E2AF06D-A3E3-4BDA-ACCC-BE4F06F45B83}"/>
    <cellStyle name="Normal 4 2 3 4 2" xfId="22436" xr:uid="{F09DEFD7-C01B-4A2C-B7CA-365C5B5698A9}"/>
    <cellStyle name="Normal 4 2 3 4 2 2" xfId="32785" xr:uid="{163925D6-BD65-4B7B-ADE4-932F0C6D8A41}"/>
    <cellStyle name="Normal 4 2 3 4 3" xfId="27616" xr:uid="{050E04EE-4AB4-49D9-9361-F8AA03435D73}"/>
    <cellStyle name="Normal 4 2 4" xfId="17260" xr:uid="{08CAAFA5-0CB5-46AF-A5AF-E521B7145810}"/>
    <cellStyle name="Normal 4 2 4 2" xfId="17261" xr:uid="{95172181-B875-4563-B9A5-51B94D7FE121}"/>
    <cellStyle name="Normal 4 2 4 2 2" xfId="17262" xr:uid="{160C5DD6-5B4A-47A8-8282-F70C94580C7F}"/>
    <cellStyle name="Normal 4 2 4 2 2 2" xfId="22439" xr:uid="{9068FDDA-48D8-4897-9DD7-D10750A75854}"/>
    <cellStyle name="Normal 4 2 4 2 2 2 2" xfId="32788" xr:uid="{DA024F02-579B-45D9-A131-1490EA7DA72E}"/>
    <cellStyle name="Normal 4 2 4 2 2 3" xfId="27619" xr:uid="{2B3E4503-DF46-43C4-AD1E-E34495361FE6}"/>
    <cellStyle name="Normal 4 2 4 2 3" xfId="22438" xr:uid="{5A1423B9-D742-443B-8269-4621670C63FA}"/>
    <cellStyle name="Normal 4 2 4 2 3 2" xfId="32787" xr:uid="{A9D9F198-C92F-4B2C-A371-286EB4ECA506}"/>
    <cellStyle name="Normal 4 2 4 2 4" xfId="27618" xr:uid="{3C1C0E49-379A-400A-8732-082C0E5C5C53}"/>
    <cellStyle name="Normal 4 2 4 3" xfId="17263" xr:uid="{FFA9A117-CF5F-425A-92D4-F4901838200F}"/>
    <cellStyle name="Normal 4 2 4 3 2" xfId="22440" xr:uid="{F8018BB6-E51E-428F-B62E-1D2BB8401D93}"/>
    <cellStyle name="Normal 4 2 4 3 2 2" xfId="32789" xr:uid="{D048FC31-0749-4B04-9AE9-D435A84CF396}"/>
    <cellStyle name="Normal 4 2 4 3 3" xfId="27620" xr:uid="{B0C02A32-DD71-4AED-BAD1-45F2E5C5E200}"/>
    <cellStyle name="Normal 4 2 4 4" xfId="22437" xr:uid="{7386D48A-4F0B-4916-926A-31F2F6739CFF}"/>
    <cellStyle name="Normal 4 2 4 4 2" xfId="32786" xr:uid="{BC5FED5A-E91B-40D7-91DB-BF924AC86859}"/>
    <cellStyle name="Normal 4 2 4 5" xfId="27617" xr:uid="{6F141044-7DEF-43FE-8DDA-3E26E4BD7982}"/>
    <cellStyle name="Normal 4 2 5" xfId="17264" xr:uid="{60B964A2-DD6E-44DF-BD07-F85974934E6F}"/>
    <cellStyle name="Normal 4 2 5 2" xfId="17265" xr:uid="{6AC0E81A-99D0-4F77-B4FD-3E5EC127D84B}"/>
    <cellStyle name="Normal 4 2 5 2 2" xfId="22442" xr:uid="{E76975F2-A49F-41B9-A7A4-166B00B80BCF}"/>
    <cellStyle name="Normal 4 2 5 2 2 2" xfId="32791" xr:uid="{B6A1E717-C46F-4FC4-87A5-C2D8E44D460D}"/>
    <cellStyle name="Normal 4 2 5 2 3" xfId="27622" xr:uid="{A7F0A5F7-2849-4150-B9C6-B91541FFAA53}"/>
    <cellStyle name="Normal 4 2 5 3" xfId="22441" xr:uid="{4F554FFF-3682-4D50-B74C-6B4436E52DC5}"/>
    <cellStyle name="Normal 4 2 5 3 2" xfId="32790" xr:uid="{3366A937-D6E9-4251-88D7-81530A67522E}"/>
    <cellStyle name="Normal 4 2 5 4" xfId="27621" xr:uid="{C2EC39AE-25A2-4E3C-8094-92E5D24B48B6}"/>
    <cellStyle name="Normal 4 2 6" xfId="17266" xr:uid="{8061C51C-1CE1-4D58-AD27-297FC083E61A}"/>
    <cellStyle name="Normal 4 2 6 2" xfId="22443" xr:uid="{1E9685C3-FA0D-4DE8-94BD-6632D1B20903}"/>
    <cellStyle name="Normal 4 2 6 2 2" xfId="32792" xr:uid="{F3CDD111-9288-454F-9725-3C05841F1812}"/>
    <cellStyle name="Normal 4 2 6 3" xfId="27623" xr:uid="{92B11BE8-08BA-4CA3-934A-AA9C921C37A8}"/>
    <cellStyle name="Normal 4 2 7" xfId="18132" xr:uid="{D3303C2F-0A28-4385-A085-479C7ACC9181}"/>
    <cellStyle name="Normal 4 2 7 2" xfId="28481" xr:uid="{22EFCE8B-E214-47A2-BD9D-2166A5D6E26B}"/>
    <cellStyle name="Normal 4 2 8" xfId="23312" xr:uid="{A932A1F8-F608-4A26-8AF2-616D1ACA3A1C}"/>
    <cellStyle name="Normal 4 20" xfId="16083" xr:uid="{C3A7DA48-F010-40B4-BEC4-3AE9AA5B8843}"/>
    <cellStyle name="Normal 4 20 2" xfId="17267" xr:uid="{FDD46D50-E000-42EF-B06F-A048C42BC162}"/>
    <cellStyle name="Normal 4 20 2 2" xfId="17268" xr:uid="{84455640-9FCA-48BD-A470-D9EB5429C9DB}"/>
    <cellStyle name="Normal 4 20 2 2 2" xfId="17269" xr:uid="{A6FEAB4D-1DC5-4245-8619-6DF449D07321}"/>
    <cellStyle name="Normal 4 20 2 2 2 2" xfId="22446" xr:uid="{C9C7E989-3E64-496E-BFF7-141F6237264D}"/>
    <cellStyle name="Normal 4 20 2 2 2 2 2" xfId="32795" xr:uid="{3E8894D6-F7E0-4B51-BB3C-A0F61796F15D}"/>
    <cellStyle name="Normal 4 20 2 2 2 3" xfId="27626" xr:uid="{1017CC6D-AD94-479F-9749-63809FFF9732}"/>
    <cellStyle name="Normal 4 20 2 2 3" xfId="22445" xr:uid="{2F890F5C-BA75-4A7C-8586-27965DB557C2}"/>
    <cellStyle name="Normal 4 20 2 2 3 2" xfId="32794" xr:uid="{C762F8DB-BF89-4892-9227-4EAE16F462D6}"/>
    <cellStyle name="Normal 4 20 2 2 4" xfId="27625" xr:uid="{0FCF1F90-6825-4FBD-A295-ADFC94DA9E41}"/>
    <cellStyle name="Normal 4 20 2 3" xfId="17270" xr:uid="{3F9A1BE8-221E-42AA-8326-FC2A662C7C8D}"/>
    <cellStyle name="Normal 4 20 2 3 2" xfId="22447" xr:uid="{12E18CE3-00DD-47CB-98ED-AD238913F0A3}"/>
    <cellStyle name="Normal 4 20 2 3 2 2" xfId="32796" xr:uid="{8A376EBC-B3A2-4695-B9FC-90CE5AC6829D}"/>
    <cellStyle name="Normal 4 20 2 3 3" xfId="27627" xr:uid="{183C4ECA-82CC-4C01-8AE2-0BC012362413}"/>
    <cellStyle name="Normal 4 20 2 4" xfId="22444" xr:uid="{FD5A8E01-116D-44FC-A073-DE45814133A8}"/>
    <cellStyle name="Normal 4 20 2 4 2" xfId="32793" xr:uid="{2EB3B2C4-D0CD-422C-9CCA-F313AD49A314}"/>
    <cellStyle name="Normal 4 20 2 5" xfId="27624" xr:uid="{6249C485-4968-4E20-BD4A-898C2D05C1EA}"/>
    <cellStyle name="Normal 4 20 3" xfId="17271" xr:uid="{BCBDBA40-0DA0-4F59-B907-AE281530A98D}"/>
    <cellStyle name="Normal 4 20 3 2" xfId="17272" xr:uid="{7FB58B6A-E92A-4443-A53F-DA98C045A1B4}"/>
    <cellStyle name="Normal 4 20 3 2 2" xfId="17273" xr:uid="{0FDA526A-201D-4719-8503-195650F47C59}"/>
    <cellStyle name="Normal 4 20 3 2 2 2" xfId="22450" xr:uid="{D30A2A29-5F51-4BCF-A269-5EFBB19D8183}"/>
    <cellStyle name="Normal 4 20 3 2 2 2 2" xfId="32799" xr:uid="{8877B0B2-31EE-4EF5-9A57-35764370623C}"/>
    <cellStyle name="Normal 4 20 3 2 2 3" xfId="27630" xr:uid="{0F745859-04D2-42E4-8801-1D2A1FCA022E}"/>
    <cellStyle name="Normal 4 20 3 2 3" xfId="22449" xr:uid="{052E0A1D-BE68-4FF6-B014-855D94B135C7}"/>
    <cellStyle name="Normal 4 20 3 2 3 2" xfId="32798" xr:uid="{A9374ECC-01C9-41D5-A8CF-5B11E2CCCC65}"/>
    <cellStyle name="Normal 4 20 3 2 4" xfId="27629" xr:uid="{8B015DE1-C64A-42F5-828C-111170370535}"/>
    <cellStyle name="Normal 4 20 3 3" xfId="17274" xr:uid="{346D4626-7FCA-4769-BC92-D3041F6C861D}"/>
    <cellStyle name="Normal 4 20 3 3 2" xfId="22451" xr:uid="{14874639-BF03-4973-A734-CC10B7DCAA32}"/>
    <cellStyle name="Normal 4 20 3 3 2 2" xfId="32800" xr:uid="{B7E51E8D-D82B-42AD-9058-32B2DD6FF6AB}"/>
    <cellStyle name="Normal 4 20 3 3 3" xfId="27631" xr:uid="{0B7AAA23-FB1E-4FCE-9716-B1F0F482D403}"/>
    <cellStyle name="Normal 4 20 3 4" xfId="22448" xr:uid="{8FD129D3-9C78-45BD-8B77-726B07884AF5}"/>
    <cellStyle name="Normal 4 20 3 4 2" xfId="32797" xr:uid="{9C6770BE-DD24-4673-9E09-03DC82199972}"/>
    <cellStyle name="Normal 4 20 3 5" xfId="27628" xr:uid="{08F90DC9-7A51-4F8A-A53B-2C602CE95108}"/>
    <cellStyle name="Normal 4 20 4" xfId="17275" xr:uid="{B0D71AF5-33D2-43A8-9F43-C3EC5126A9F0}"/>
    <cellStyle name="Normal 4 20 4 2" xfId="17276" xr:uid="{010A554B-A9C6-4D47-B56D-6BADD00D2130}"/>
    <cellStyle name="Normal 4 20 4 2 2" xfId="17277" xr:uid="{0BAE2FDB-E023-4058-97C3-E181369143CB}"/>
    <cellStyle name="Normal 4 20 4 2 2 2" xfId="22454" xr:uid="{B8F8596C-3DD7-4864-916B-9227034A6FB2}"/>
    <cellStyle name="Normal 4 20 4 2 2 2 2" xfId="32803" xr:uid="{FB1B11F2-F47E-4802-9F80-7A37FA3BCD04}"/>
    <cellStyle name="Normal 4 20 4 2 2 3" xfId="27634" xr:uid="{F11B74FF-3B48-4FBC-B26C-A741AD9EA3A3}"/>
    <cellStyle name="Normal 4 20 4 2 3" xfId="22453" xr:uid="{6FF5337D-8DB0-43F5-AEB3-FBA33C14F360}"/>
    <cellStyle name="Normal 4 20 4 2 3 2" xfId="32802" xr:uid="{3B692B7D-E86E-455B-B9C1-00BD8D5648D1}"/>
    <cellStyle name="Normal 4 20 4 2 4" xfId="27633" xr:uid="{F5078955-301B-47E8-8A48-96E54B2A9560}"/>
    <cellStyle name="Normal 4 20 4 3" xfId="17278" xr:uid="{8FEEF61A-8F76-4744-8FAA-DFBEADF20D79}"/>
    <cellStyle name="Normal 4 20 4 3 2" xfId="22455" xr:uid="{A2EDC858-9A48-451F-B4C4-0BC8BD4B610F}"/>
    <cellStyle name="Normal 4 20 4 3 2 2" xfId="32804" xr:uid="{2B864BF3-2400-4712-9299-1C850A90BC9B}"/>
    <cellStyle name="Normal 4 20 4 3 3" xfId="27635" xr:uid="{E023AECA-6710-4B3D-919C-7F077587B71F}"/>
    <cellStyle name="Normal 4 20 4 4" xfId="22452" xr:uid="{B6DD6F14-BD00-4CD1-8C93-AC4F474B7596}"/>
    <cellStyle name="Normal 4 20 4 4 2" xfId="32801" xr:uid="{A5409219-D06C-4EE5-8BF0-F2BB8746B3E8}"/>
    <cellStyle name="Normal 4 20 4 5" xfId="27632" xr:uid="{ECE99B53-7B3E-41F5-AD0D-42A763EB51DE}"/>
    <cellStyle name="Normal 4 20 5" xfId="17279" xr:uid="{ACB6942C-42F5-4C0A-8A1C-F150FC3DD92C}"/>
    <cellStyle name="Normal 4 20 5 2" xfId="17280" xr:uid="{1260BF3A-CF10-4A83-980A-68A177827572}"/>
    <cellStyle name="Normal 4 20 5 2 2" xfId="22457" xr:uid="{5E0D73C6-5BAD-4397-BD07-C5D0E4B41B63}"/>
    <cellStyle name="Normal 4 20 5 2 2 2" xfId="32806" xr:uid="{BC75DFCD-9258-438F-A052-9FF0FC8FCB85}"/>
    <cellStyle name="Normal 4 20 5 2 3" xfId="27637" xr:uid="{13A473FE-A93F-47F2-8D5C-975F3CE1D885}"/>
    <cellStyle name="Normal 4 20 5 3" xfId="22456" xr:uid="{9C852A38-80A2-452A-A4E2-3AC4C646AEC5}"/>
    <cellStyle name="Normal 4 20 5 3 2" xfId="32805" xr:uid="{6D8A2FA1-6DD6-4E7C-88B3-2869547769FC}"/>
    <cellStyle name="Normal 4 20 5 4" xfId="27636" xr:uid="{3CA286AD-BB35-45C2-87D2-D4F90605EDD9}"/>
    <cellStyle name="Normal 4 20 6" xfId="17281" xr:uid="{B47CEFF4-235D-443F-BEA3-7949F3D1AB2C}"/>
    <cellStyle name="Normal 4 20 6 2" xfId="22458" xr:uid="{3CC1582B-E56E-4C08-8044-1D6938D042FE}"/>
    <cellStyle name="Normal 4 20 6 2 2" xfId="32807" xr:uid="{28C92590-945C-4B97-82D1-9972C3CC1690}"/>
    <cellStyle name="Normal 4 20 6 3" xfId="27638" xr:uid="{17337B10-21BB-42DA-9E47-F4DC66DDE85F}"/>
    <cellStyle name="Normal 4 21" xfId="16084" xr:uid="{423F8A05-938A-425F-BD21-CCBC5E2BC52D}"/>
    <cellStyle name="Normal 4 21 2" xfId="17282" xr:uid="{85F406F9-CB20-4FCE-A00C-453C8D157B78}"/>
    <cellStyle name="Normal 4 21 2 2" xfId="17283" xr:uid="{3777A785-74B9-41C0-A650-BFAD44A5A329}"/>
    <cellStyle name="Normal 4 21 2 2 2" xfId="17284" xr:uid="{3B8A175A-E258-4A88-9935-3C92680D02D8}"/>
    <cellStyle name="Normal 4 21 2 2 2 2" xfId="22461" xr:uid="{C00F9F92-7026-4D6D-95EF-574007CC51D8}"/>
    <cellStyle name="Normal 4 21 2 2 2 2 2" xfId="32810" xr:uid="{C29A4CB3-2411-490F-84F4-0DC22A79B0F1}"/>
    <cellStyle name="Normal 4 21 2 2 2 3" xfId="27641" xr:uid="{CD6E077A-3DC1-4C6E-B30B-8D7AF08E63BC}"/>
    <cellStyle name="Normal 4 21 2 2 3" xfId="22460" xr:uid="{D1BD90DB-797A-4CDA-8CF1-B093DA979AFB}"/>
    <cellStyle name="Normal 4 21 2 2 3 2" xfId="32809" xr:uid="{5000745F-FA5D-4F95-B370-681687CD3AF7}"/>
    <cellStyle name="Normal 4 21 2 2 4" xfId="27640" xr:uid="{3D72E032-D283-49EF-91F3-0ACBA1841C33}"/>
    <cellStyle name="Normal 4 21 2 3" xfId="17285" xr:uid="{847F7D12-5004-46BC-A74C-6189D96669D9}"/>
    <cellStyle name="Normal 4 21 2 3 2" xfId="22462" xr:uid="{5E3E3152-E513-428C-9243-A0FABDDEC67E}"/>
    <cellStyle name="Normal 4 21 2 3 2 2" xfId="32811" xr:uid="{ACE354A8-9597-4B35-8FD1-EE480DEDA61E}"/>
    <cellStyle name="Normal 4 21 2 3 3" xfId="27642" xr:uid="{2F851346-7F24-4602-BC46-9B0AB9CA69C6}"/>
    <cellStyle name="Normal 4 21 2 4" xfId="22459" xr:uid="{F406B6A4-124A-4C6B-96F8-FBB844B4AD8B}"/>
    <cellStyle name="Normal 4 21 2 4 2" xfId="32808" xr:uid="{AC1F2BF8-024A-43F3-BFB7-3AC462F16562}"/>
    <cellStyle name="Normal 4 21 2 5" xfId="27639" xr:uid="{591375DC-09EF-42CB-BAB8-3A7BBD3B8A03}"/>
    <cellStyle name="Normal 4 21 3" xfId="17286" xr:uid="{B5199734-DDBB-46C9-9202-A3CF2CA5C9FB}"/>
    <cellStyle name="Normal 4 21 3 2" xfId="17287" xr:uid="{81C93FED-A84E-4382-A321-1C9DC1A4EF8F}"/>
    <cellStyle name="Normal 4 21 3 2 2" xfId="17288" xr:uid="{C500AD32-3049-4DE8-84B3-740EE7D65484}"/>
    <cellStyle name="Normal 4 21 3 2 2 2" xfId="22465" xr:uid="{692511E0-E598-44DA-AD53-38351595000D}"/>
    <cellStyle name="Normal 4 21 3 2 2 2 2" xfId="32814" xr:uid="{360C692C-099F-4980-B42F-A308902215AE}"/>
    <cellStyle name="Normal 4 21 3 2 2 3" xfId="27645" xr:uid="{57A5D07A-D0B4-498D-94D6-27F38585A480}"/>
    <cellStyle name="Normal 4 21 3 2 3" xfId="22464" xr:uid="{EA6F3E33-F6D9-40B9-B6DF-483FDDE2E8E7}"/>
    <cellStyle name="Normal 4 21 3 2 3 2" xfId="32813" xr:uid="{93718E33-7652-4516-BA48-4CCA7DDE96A7}"/>
    <cellStyle name="Normal 4 21 3 2 4" xfId="27644" xr:uid="{AE59DE2D-CC5A-46F3-A919-5958CD4ED9A4}"/>
    <cellStyle name="Normal 4 21 3 3" xfId="17289" xr:uid="{79B85753-2186-4589-A2B2-83A7D131A3ED}"/>
    <cellStyle name="Normal 4 21 3 3 2" xfId="22466" xr:uid="{7C18977A-B959-448B-A556-E84357C2B5D3}"/>
    <cellStyle name="Normal 4 21 3 3 2 2" xfId="32815" xr:uid="{64CCBB1B-3F9D-468D-A84B-9709F8E5D100}"/>
    <cellStyle name="Normal 4 21 3 3 3" xfId="27646" xr:uid="{F5826E0C-CF85-42E1-97EA-60812EF2DC8F}"/>
    <cellStyle name="Normal 4 21 3 4" xfId="22463" xr:uid="{08A7F512-455E-42CC-9014-94E1BE72C1C5}"/>
    <cellStyle name="Normal 4 21 3 4 2" xfId="32812" xr:uid="{B2151AE5-2529-42DB-B6FA-84BDADC83F98}"/>
    <cellStyle name="Normal 4 21 3 5" xfId="27643" xr:uid="{C245790F-8FB1-40DB-B8E6-09AF371CD1CD}"/>
    <cellStyle name="Normal 4 21 4" xfId="17290" xr:uid="{39D5D655-9B44-41FB-B9B3-75509B4C329C}"/>
    <cellStyle name="Normal 4 21 4 2" xfId="17291" xr:uid="{4ABEB6CC-4922-41A8-970A-7FADA50FD955}"/>
    <cellStyle name="Normal 4 21 4 2 2" xfId="17292" xr:uid="{3CEA4D0D-2E2E-4904-888E-571002664599}"/>
    <cellStyle name="Normal 4 21 4 2 2 2" xfId="22469" xr:uid="{9C83914D-15F9-42D8-8FF1-6B63559426F1}"/>
    <cellStyle name="Normal 4 21 4 2 2 2 2" xfId="32818" xr:uid="{97A63996-DC8D-4AB2-9342-D47C17897AF7}"/>
    <cellStyle name="Normal 4 21 4 2 2 3" xfId="27649" xr:uid="{4E9064D5-E786-4844-A376-1B2ABEED6E00}"/>
    <cellStyle name="Normal 4 21 4 2 3" xfId="22468" xr:uid="{6D157109-EDB2-4EF5-B200-5FB85A048337}"/>
    <cellStyle name="Normal 4 21 4 2 3 2" xfId="32817" xr:uid="{6B19E988-A4AD-4850-BF13-E23EE0C00DAA}"/>
    <cellStyle name="Normal 4 21 4 2 4" xfId="27648" xr:uid="{966AC8E9-BB6E-4AFD-941A-B0E8DF2C4F43}"/>
    <cellStyle name="Normal 4 21 4 3" xfId="17293" xr:uid="{D3FA6DA0-54A0-4BA5-810D-E0B76511F257}"/>
    <cellStyle name="Normal 4 21 4 3 2" xfId="22470" xr:uid="{87EB5DD3-C250-4F96-9477-0BB7CA350034}"/>
    <cellStyle name="Normal 4 21 4 3 2 2" xfId="32819" xr:uid="{A49E193B-ABD3-4939-9D3E-34EA1C9772EC}"/>
    <cellStyle name="Normal 4 21 4 3 3" xfId="27650" xr:uid="{6CCF5619-51B0-4F57-BDF7-E19B96990131}"/>
    <cellStyle name="Normal 4 21 4 4" xfId="22467" xr:uid="{E9B7FDC3-2A0C-4652-8040-85C7B90FF03F}"/>
    <cellStyle name="Normal 4 21 4 4 2" xfId="32816" xr:uid="{B6F41D5B-42E3-48C4-B5F3-A817339F1CD9}"/>
    <cellStyle name="Normal 4 21 4 5" xfId="27647" xr:uid="{A1D2BED0-5797-49D0-9D4C-7D4EA08B3E0C}"/>
    <cellStyle name="Normal 4 21 5" xfId="17294" xr:uid="{4ED28130-6F24-4838-802D-9F8092BEE491}"/>
    <cellStyle name="Normal 4 21 5 2" xfId="17295" xr:uid="{680D6C79-7860-447C-B317-E32C14C95F08}"/>
    <cellStyle name="Normal 4 21 5 2 2" xfId="22472" xr:uid="{E2E5DFFE-6A73-4115-AB26-46ADD6242825}"/>
    <cellStyle name="Normal 4 21 5 2 2 2" xfId="32821" xr:uid="{F82C204E-8221-4B22-BC41-487A0399ED88}"/>
    <cellStyle name="Normal 4 21 5 2 3" xfId="27652" xr:uid="{49E83C13-0794-4F28-92DC-5B2FF19273C3}"/>
    <cellStyle name="Normal 4 21 5 3" xfId="22471" xr:uid="{720CF040-72D6-4180-904D-5CF7168CA909}"/>
    <cellStyle name="Normal 4 21 5 3 2" xfId="32820" xr:uid="{3F346B85-5CC3-49C2-A7B1-C1C18A32B7AF}"/>
    <cellStyle name="Normal 4 21 5 4" xfId="27651" xr:uid="{4B6385D9-B093-46EF-B355-8F29B7BCE833}"/>
    <cellStyle name="Normal 4 21 6" xfId="17296" xr:uid="{0009EB99-3DD7-4C1C-95A1-623F3595DB14}"/>
    <cellStyle name="Normal 4 21 6 2" xfId="22473" xr:uid="{1943F604-E67D-4CEF-B612-34C40F2D88F7}"/>
    <cellStyle name="Normal 4 21 6 2 2" xfId="32822" xr:uid="{E11F9451-C0DC-4290-8F06-7A600625A8AC}"/>
    <cellStyle name="Normal 4 21 6 3" xfId="27653" xr:uid="{B1C63ECD-6F8F-493E-B94D-C02832DA8DEC}"/>
    <cellStyle name="Normal 4 22" xfId="16085" xr:uid="{DB9387E5-22E0-4BD5-9F86-6D9062BB90B5}"/>
    <cellStyle name="Normal 4 22 2" xfId="17297" xr:uid="{EE0C8EF7-1642-4B61-9817-EFA8E8904401}"/>
    <cellStyle name="Normal 4 22 2 2" xfId="17298" xr:uid="{CDFCCCE7-592D-4D36-82B3-4EDB775205D2}"/>
    <cellStyle name="Normal 4 22 2 2 2" xfId="17299" xr:uid="{31D6CEDA-F6DB-44B2-AE3E-505864EC848F}"/>
    <cellStyle name="Normal 4 22 2 2 2 2" xfId="22476" xr:uid="{C1A1AAB6-473E-49AC-B82C-0910D0025EB1}"/>
    <cellStyle name="Normal 4 22 2 2 2 2 2" xfId="32825" xr:uid="{96FC5A8D-0F27-4C56-AE50-D0D95B25AFE0}"/>
    <cellStyle name="Normal 4 22 2 2 2 3" xfId="27656" xr:uid="{3C69822E-ABFA-48A1-A0B9-0E4F67F21763}"/>
    <cellStyle name="Normal 4 22 2 2 3" xfId="22475" xr:uid="{C88D913B-20E4-4181-9AF6-5142F1A9DE6F}"/>
    <cellStyle name="Normal 4 22 2 2 3 2" xfId="32824" xr:uid="{63C71EFF-0BA1-4D39-A89A-79E53E625FFB}"/>
    <cellStyle name="Normal 4 22 2 2 4" xfId="27655" xr:uid="{E35D566F-DAD9-486A-8489-F046144F8B25}"/>
    <cellStyle name="Normal 4 22 2 3" xfId="17300" xr:uid="{1CDD2123-EE8A-472C-865F-2E674969FB4C}"/>
    <cellStyle name="Normal 4 22 2 3 2" xfId="22477" xr:uid="{D3227B71-75A1-40D6-932C-1ECE7D865207}"/>
    <cellStyle name="Normal 4 22 2 3 2 2" xfId="32826" xr:uid="{874803E7-FAF1-485C-AA98-8C455B8BB36F}"/>
    <cellStyle name="Normal 4 22 2 3 3" xfId="27657" xr:uid="{9BF102B1-3B6F-440D-9E0F-C452D89A2526}"/>
    <cellStyle name="Normal 4 22 2 4" xfId="22474" xr:uid="{F16DAF45-4E42-4885-8DCF-3B3019DF8C87}"/>
    <cellStyle name="Normal 4 22 2 4 2" xfId="32823" xr:uid="{88A995DF-A6E2-4919-A7A6-55AC5D93019A}"/>
    <cellStyle name="Normal 4 22 2 5" xfId="27654" xr:uid="{DD9460AA-46DB-44B7-BDC2-E8BB9E4F3AA2}"/>
    <cellStyle name="Normal 4 22 3" xfId="17301" xr:uid="{FA980B2A-437E-45DD-AFD9-8F43F74A8745}"/>
    <cellStyle name="Normal 4 22 3 2" xfId="17302" xr:uid="{F9AEA00D-BFF4-479C-A708-97961EE29200}"/>
    <cellStyle name="Normal 4 22 3 2 2" xfId="17303" xr:uid="{0A7A71F3-4412-4B56-AC9F-73ADEFA7DF50}"/>
    <cellStyle name="Normal 4 22 3 2 2 2" xfId="22480" xr:uid="{4E4620CA-CDBB-4C1E-99AE-1AE4C870D0EB}"/>
    <cellStyle name="Normal 4 22 3 2 2 2 2" xfId="32829" xr:uid="{53F4E62D-EA4C-48D1-8F23-D33FCCF48230}"/>
    <cellStyle name="Normal 4 22 3 2 2 3" xfId="27660" xr:uid="{161523F2-FFCD-4423-A374-75E2927376C5}"/>
    <cellStyle name="Normal 4 22 3 2 3" xfId="22479" xr:uid="{FA89404B-0DB3-4E35-88C7-A1DDD7B2CD77}"/>
    <cellStyle name="Normal 4 22 3 2 3 2" xfId="32828" xr:uid="{DF95CC36-200F-4B65-94B0-CAFA627679BE}"/>
    <cellStyle name="Normal 4 22 3 2 4" xfId="27659" xr:uid="{A60341E5-51B9-4B25-B64D-1E889380F72C}"/>
    <cellStyle name="Normal 4 22 3 3" xfId="17304" xr:uid="{8B91EA7F-AF23-4E99-A217-10FAA999527F}"/>
    <cellStyle name="Normal 4 22 3 3 2" xfId="22481" xr:uid="{ACC5DA00-3C37-48F3-B677-7D57041BE3D6}"/>
    <cellStyle name="Normal 4 22 3 3 2 2" xfId="32830" xr:uid="{078E0E68-0C90-43F0-976E-588FC71B7A4D}"/>
    <cellStyle name="Normal 4 22 3 3 3" xfId="27661" xr:uid="{0C7D8B2C-0918-466A-84A7-FE642461A11A}"/>
    <cellStyle name="Normal 4 22 3 4" xfId="22478" xr:uid="{956F9C1E-E5EE-4490-A8DE-D20771A1C380}"/>
    <cellStyle name="Normal 4 22 3 4 2" xfId="32827" xr:uid="{0CE983E3-B138-4D63-B56E-879FE0880F2E}"/>
    <cellStyle name="Normal 4 22 3 5" xfId="27658" xr:uid="{9F44EAF9-929E-493E-BA1D-8CB703963F20}"/>
    <cellStyle name="Normal 4 22 4" xfId="17305" xr:uid="{F3C944BD-8319-4E55-B969-BA4D1F74AD4E}"/>
    <cellStyle name="Normal 4 22 4 2" xfId="17306" xr:uid="{1F7C45C4-3530-4CB3-AB90-7B53DD885FE1}"/>
    <cellStyle name="Normal 4 22 4 2 2" xfId="17307" xr:uid="{A6979349-9BC3-4B1E-BC49-821C07281AF6}"/>
    <cellStyle name="Normal 4 22 4 2 2 2" xfId="22484" xr:uid="{58A2A99C-72F1-43A6-AB1C-6BBAF8A1E5D4}"/>
    <cellStyle name="Normal 4 22 4 2 2 2 2" xfId="32833" xr:uid="{151785B9-AEC4-49AD-9936-606C0E6194F2}"/>
    <cellStyle name="Normal 4 22 4 2 2 3" xfId="27664" xr:uid="{A7CB193A-CF84-45C5-BE76-45C45ED08F19}"/>
    <cellStyle name="Normal 4 22 4 2 3" xfId="22483" xr:uid="{083C0FEE-24B0-4302-A8B5-D7153C30065E}"/>
    <cellStyle name="Normal 4 22 4 2 3 2" xfId="32832" xr:uid="{FBBCDE8E-F9D4-4576-A1E1-48697932AD89}"/>
    <cellStyle name="Normal 4 22 4 2 4" xfId="27663" xr:uid="{6DF3DA6C-2666-4BE8-B553-A9B37F2C1A0C}"/>
    <cellStyle name="Normal 4 22 4 3" xfId="17308" xr:uid="{CE48121C-2089-4541-9265-01CEFF4B4092}"/>
    <cellStyle name="Normal 4 22 4 3 2" xfId="22485" xr:uid="{875961E6-509B-4EA4-9FFE-D898F2ADCB5F}"/>
    <cellStyle name="Normal 4 22 4 3 2 2" xfId="32834" xr:uid="{39191740-17BC-43B3-9646-46F917EA8190}"/>
    <cellStyle name="Normal 4 22 4 3 3" xfId="27665" xr:uid="{462F21FE-AE62-4CD2-ABB6-3A539A316D8A}"/>
    <cellStyle name="Normal 4 22 4 4" xfId="22482" xr:uid="{FC4AEB6D-04B2-4B4F-85C3-8573F419DF7B}"/>
    <cellStyle name="Normal 4 22 4 4 2" xfId="32831" xr:uid="{F8E1D21D-CCCC-48FC-AD77-1FA1E34BCB07}"/>
    <cellStyle name="Normal 4 22 4 5" xfId="27662" xr:uid="{88694642-E762-43F4-831A-9CD4AD350ACA}"/>
    <cellStyle name="Normal 4 22 5" xfId="17309" xr:uid="{D9C28293-6758-477A-8BE7-164FA619E9FD}"/>
    <cellStyle name="Normal 4 22 5 2" xfId="17310" xr:uid="{3BF045EE-119C-4D82-8AC3-ACD6221EE047}"/>
    <cellStyle name="Normal 4 22 5 2 2" xfId="22487" xr:uid="{8674BB49-0DFC-41CF-A18F-4FE8864FFD5D}"/>
    <cellStyle name="Normal 4 22 5 2 2 2" xfId="32836" xr:uid="{388D6470-CEC5-4D55-AB63-FAA4598F3935}"/>
    <cellStyle name="Normal 4 22 5 2 3" xfId="27667" xr:uid="{6ADD0ECB-A81A-4FBC-A580-A4C4725DFD0D}"/>
    <cellStyle name="Normal 4 22 5 3" xfId="22486" xr:uid="{150A6136-F076-4027-B9CD-E802956B0C66}"/>
    <cellStyle name="Normal 4 22 5 3 2" xfId="32835" xr:uid="{B456A912-44C6-4CC0-B767-D6570F379413}"/>
    <cellStyle name="Normal 4 22 5 4" xfId="27666" xr:uid="{5F08FA3A-F84A-4C4A-A19B-F5D8614765DC}"/>
    <cellStyle name="Normal 4 22 6" xfId="17311" xr:uid="{3FB66216-A6AC-42BC-BFC5-A7BEB65C4EAE}"/>
    <cellStyle name="Normal 4 22 6 2" xfId="22488" xr:uid="{DB6FD76D-EB97-4021-8A85-D93BF5FC1317}"/>
    <cellStyle name="Normal 4 22 6 2 2" xfId="32837" xr:uid="{5375DFAE-A4CC-423C-8AFA-16433438DB4B}"/>
    <cellStyle name="Normal 4 22 6 3" xfId="27668" xr:uid="{364C9F5F-2F19-4E9C-9279-2EFDD3295C40}"/>
    <cellStyle name="Normal 4 23" xfId="16086" xr:uid="{F63CD3B2-BD16-4AB2-A4C9-A1AC6325F4D0}"/>
    <cellStyle name="Normal 4 23 2" xfId="17312" xr:uid="{9307B2A2-89DD-489F-BBCF-5E4D491CB37D}"/>
    <cellStyle name="Normal 4 23 2 2" xfId="17313" xr:uid="{36504DC3-996B-4F77-85D0-40C675A3E640}"/>
    <cellStyle name="Normal 4 23 2 2 2" xfId="17314" xr:uid="{A18E28BE-9691-452A-9A4D-3D25AD2E8AD2}"/>
    <cellStyle name="Normal 4 23 2 2 2 2" xfId="22491" xr:uid="{F653EADE-BE9C-4FBA-B3FF-629B672FDAE9}"/>
    <cellStyle name="Normal 4 23 2 2 2 2 2" xfId="32840" xr:uid="{BD0BFD3B-EA92-4D62-9326-29CC42FFBDE8}"/>
    <cellStyle name="Normal 4 23 2 2 2 3" xfId="27671" xr:uid="{A21CBFDD-1407-4D6F-AC52-90122890FA31}"/>
    <cellStyle name="Normal 4 23 2 2 3" xfId="22490" xr:uid="{F7C373FA-C477-4194-9E97-8996EA9013DA}"/>
    <cellStyle name="Normal 4 23 2 2 3 2" xfId="32839" xr:uid="{41C3FEC5-E62F-469D-98FD-6A031F8418EA}"/>
    <cellStyle name="Normal 4 23 2 2 4" xfId="27670" xr:uid="{A6593505-E9ED-44CF-91C9-D6F678D08A33}"/>
    <cellStyle name="Normal 4 23 2 3" xfId="17315" xr:uid="{6D9019B1-5B2A-4EBC-94BB-BBE84E788516}"/>
    <cellStyle name="Normal 4 23 2 3 2" xfId="22492" xr:uid="{D63E5447-AACF-4721-88B4-DC5F89651C60}"/>
    <cellStyle name="Normal 4 23 2 3 2 2" xfId="32841" xr:uid="{687CD8B4-5C20-492E-A44D-9840B9C0DB97}"/>
    <cellStyle name="Normal 4 23 2 3 3" xfId="27672" xr:uid="{6F068623-F85C-48FE-A94A-8377DC156CE8}"/>
    <cellStyle name="Normal 4 23 2 4" xfId="22489" xr:uid="{F3585B00-F26D-4F1B-8DE7-E52CD0FD25BD}"/>
    <cellStyle name="Normal 4 23 2 4 2" xfId="32838" xr:uid="{408715D2-7E6D-49FD-8731-FA605653CF96}"/>
    <cellStyle name="Normal 4 23 2 5" xfId="27669" xr:uid="{28F23C5F-EC64-434F-B952-3E6A89C85AD5}"/>
    <cellStyle name="Normal 4 23 3" xfId="17316" xr:uid="{AA1F91BB-B713-4FD8-B27B-4C985DD7150C}"/>
    <cellStyle name="Normal 4 23 3 2" xfId="17317" xr:uid="{0F85DDE5-1C93-4F3E-BB11-8F09BE5C43FF}"/>
    <cellStyle name="Normal 4 23 3 2 2" xfId="17318" xr:uid="{F3395154-9660-4D6A-9FE4-A35CF1D3CD55}"/>
    <cellStyle name="Normal 4 23 3 2 2 2" xfId="22495" xr:uid="{3E7EABDF-63D0-4B30-9B0C-8926EA00DF24}"/>
    <cellStyle name="Normal 4 23 3 2 2 2 2" xfId="32844" xr:uid="{52DEDA8F-254D-48B3-8894-AF01D2AC6F99}"/>
    <cellStyle name="Normal 4 23 3 2 2 3" xfId="27675" xr:uid="{029515B3-5F57-4F87-8B16-B129168F47B3}"/>
    <cellStyle name="Normal 4 23 3 2 3" xfId="22494" xr:uid="{28F6205A-D998-40F8-AA7C-9870D63E8AA7}"/>
    <cellStyle name="Normal 4 23 3 2 3 2" xfId="32843" xr:uid="{58AC3F4E-064D-4B34-AEC7-E2958ABDD407}"/>
    <cellStyle name="Normal 4 23 3 2 4" xfId="27674" xr:uid="{B5C4D47C-F64C-4DF6-8C94-3F3714351680}"/>
    <cellStyle name="Normal 4 23 3 3" xfId="17319" xr:uid="{DDB632CC-9596-49D2-9A3F-B6A5ED2F65DA}"/>
    <cellStyle name="Normal 4 23 3 3 2" xfId="22496" xr:uid="{75594A3C-EF18-462B-8A57-FEE7D41927D3}"/>
    <cellStyle name="Normal 4 23 3 3 2 2" xfId="32845" xr:uid="{E3BDC7D0-6958-4498-B894-62C9FBCE7D46}"/>
    <cellStyle name="Normal 4 23 3 3 3" xfId="27676" xr:uid="{7EBE18C7-A9E1-4919-B233-7E3E2C3197E8}"/>
    <cellStyle name="Normal 4 23 3 4" xfId="22493" xr:uid="{310548D5-E252-4851-A086-FB1EC0B0EF3D}"/>
    <cellStyle name="Normal 4 23 3 4 2" xfId="32842" xr:uid="{5723F05C-B886-4CDB-9732-CBB7EC926AE9}"/>
    <cellStyle name="Normal 4 23 3 5" xfId="27673" xr:uid="{FE7E0ABC-E0B1-462E-99AE-6187434DD946}"/>
    <cellStyle name="Normal 4 23 4" xfId="17320" xr:uid="{A5273980-7093-46EF-A97A-CCD869293A86}"/>
    <cellStyle name="Normal 4 23 4 2" xfId="17321" xr:uid="{96F5A9CA-8446-49FB-AC0D-8F481C1CB028}"/>
    <cellStyle name="Normal 4 23 4 2 2" xfId="17322" xr:uid="{5373A341-AE87-4DEB-BE13-89D7C0A29E11}"/>
    <cellStyle name="Normal 4 23 4 2 2 2" xfId="22499" xr:uid="{52F09C31-09D0-441E-B034-3961BD612090}"/>
    <cellStyle name="Normal 4 23 4 2 2 2 2" xfId="32848" xr:uid="{25D8EDA8-61B1-4C5B-8BAD-75261F5BECFF}"/>
    <cellStyle name="Normal 4 23 4 2 2 3" xfId="27679" xr:uid="{FF017AC5-9E0E-43F5-972B-FC73E6F8ABD1}"/>
    <cellStyle name="Normal 4 23 4 2 3" xfId="22498" xr:uid="{87356500-962E-4988-98D6-0FA079B67CC8}"/>
    <cellStyle name="Normal 4 23 4 2 3 2" xfId="32847" xr:uid="{E6EBC8AD-F285-4D56-8E65-810C650E9D2F}"/>
    <cellStyle name="Normal 4 23 4 2 4" xfId="27678" xr:uid="{A4337A60-D3E0-4BD5-A8E5-F7B1BC89E1C9}"/>
    <cellStyle name="Normal 4 23 4 3" xfId="17323" xr:uid="{D52A635A-16F3-4929-83C5-EC4BC9AC5EF2}"/>
    <cellStyle name="Normal 4 23 4 3 2" xfId="22500" xr:uid="{7247A44A-9144-4B5A-B0BF-210EA0B604B9}"/>
    <cellStyle name="Normal 4 23 4 3 2 2" xfId="32849" xr:uid="{2E6BA7B3-08A6-4519-A771-71876C9C1D97}"/>
    <cellStyle name="Normal 4 23 4 3 3" xfId="27680" xr:uid="{4A3D73D7-581F-4C44-8CCD-60477EF7BC22}"/>
    <cellStyle name="Normal 4 23 4 4" xfId="22497" xr:uid="{D28E0B53-DCE7-4435-A0A4-92C9A7CA6F91}"/>
    <cellStyle name="Normal 4 23 4 4 2" xfId="32846" xr:uid="{F6832317-07AD-4692-95AA-6799273B59E7}"/>
    <cellStyle name="Normal 4 23 4 5" xfId="27677" xr:uid="{4FCBBB95-C5E2-43BB-AC2F-55115FE12DE3}"/>
    <cellStyle name="Normal 4 23 5" xfId="17324" xr:uid="{CE975884-D8A1-4051-8309-5376F16D55C7}"/>
    <cellStyle name="Normal 4 23 5 2" xfId="17325" xr:uid="{15C9209C-ABD5-4542-B4A2-8468B7E74920}"/>
    <cellStyle name="Normal 4 23 5 2 2" xfId="22502" xr:uid="{D1934C2E-2BC2-478C-9F9E-D92224420F06}"/>
    <cellStyle name="Normal 4 23 5 2 2 2" xfId="32851" xr:uid="{65EBA91B-2FA7-430D-B03E-02A9876BBA37}"/>
    <cellStyle name="Normal 4 23 5 2 3" xfId="27682" xr:uid="{5006FF94-D2EC-44D0-B69A-83B917171ED6}"/>
    <cellStyle name="Normal 4 23 5 3" xfId="22501" xr:uid="{1649F3A5-574A-41C7-8119-84D52BADEEB3}"/>
    <cellStyle name="Normal 4 23 5 3 2" xfId="32850" xr:uid="{712F0CD5-0C1A-47C0-A2FE-1CFDCA40C90A}"/>
    <cellStyle name="Normal 4 23 5 4" xfId="27681" xr:uid="{4122B518-A19E-4377-9F8C-A9317778DFE4}"/>
    <cellStyle name="Normal 4 23 6" xfId="17326" xr:uid="{A55D098D-BE2D-4CB7-B35A-1B1279496D8E}"/>
    <cellStyle name="Normal 4 23 6 2" xfId="22503" xr:uid="{FDFEC7FD-CAA2-4617-A17C-6256F026BBB0}"/>
    <cellStyle name="Normal 4 23 6 2 2" xfId="32852" xr:uid="{25E898D3-9077-4B75-9D8D-5A8BF8EB7F08}"/>
    <cellStyle name="Normal 4 23 6 3" xfId="27683" xr:uid="{BDA57A99-82B6-407F-8F74-0F4CB0D3C2FD}"/>
    <cellStyle name="Normal 4 24" xfId="16087" xr:uid="{78495785-BE08-41C8-ACCF-25314231613C}"/>
    <cellStyle name="Normal 4 24 2" xfId="17327" xr:uid="{52208BE7-7395-449B-A357-8296935295F9}"/>
    <cellStyle name="Normal 4 24 2 2" xfId="17328" xr:uid="{603869BD-94E2-478A-BECA-ABE52EAB4BA2}"/>
    <cellStyle name="Normal 4 24 2 2 2" xfId="17329" xr:uid="{3B8C7E10-46CD-496A-BF89-C46A72F7C13A}"/>
    <cellStyle name="Normal 4 24 2 2 2 2" xfId="22506" xr:uid="{C5BEC7A0-3B4B-4202-8E6B-D76FB185760E}"/>
    <cellStyle name="Normal 4 24 2 2 2 2 2" xfId="32855" xr:uid="{87F87B67-2F5D-4B55-A911-C17B4DF68578}"/>
    <cellStyle name="Normal 4 24 2 2 2 3" xfId="27686" xr:uid="{8710C34F-8389-4040-9709-BC5C7162B296}"/>
    <cellStyle name="Normal 4 24 2 2 3" xfId="22505" xr:uid="{C83A1809-5367-464A-88EF-E694647359B1}"/>
    <cellStyle name="Normal 4 24 2 2 3 2" xfId="32854" xr:uid="{1EB1ED2A-670E-4D84-8A48-2813E6ADDC1A}"/>
    <cellStyle name="Normal 4 24 2 2 4" xfId="27685" xr:uid="{A6400824-8FA6-4A93-BF2A-7EAC0E56310E}"/>
    <cellStyle name="Normal 4 24 2 3" xfId="17330" xr:uid="{51BE5479-D713-47BC-B1EF-F87A0F09FD43}"/>
    <cellStyle name="Normal 4 24 2 3 2" xfId="22507" xr:uid="{8C2FAD77-F0F4-40E9-A6AB-4FDC2A52C6B6}"/>
    <cellStyle name="Normal 4 24 2 3 2 2" xfId="32856" xr:uid="{76E95146-CCA3-43D0-AD35-82B8722FB76C}"/>
    <cellStyle name="Normal 4 24 2 3 3" xfId="27687" xr:uid="{51A96F4F-F02D-433F-86BB-18E79A3793D8}"/>
    <cellStyle name="Normal 4 24 2 4" xfId="22504" xr:uid="{5AB73416-3336-45BE-8858-9F1AE8A6DB43}"/>
    <cellStyle name="Normal 4 24 2 4 2" xfId="32853" xr:uid="{4771E5B4-D64F-4271-871D-A0F7583102DF}"/>
    <cellStyle name="Normal 4 24 2 5" xfId="27684" xr:uid="{732FB5C0-AD7C-4F18-908C-26D7B108ED5F}"/>
    <cellStyle name="Normal 4 24 3" xfId="17331" xr:uid="{1478673C-D730-4C7B-9713-70ED8850F5A7}"/>
    <cellStyle name="Normal 4 24 3 2" xfId="17332" xr:uid="{94804E71-2747-4843-BC8A-4548ED1703EC}"/>
    <cellStyle name="Normal 4 24 3 2 2" xfId="17333" xr:uid="{704FC6A2-16DE-4D1F-9820-BB561738AE62}"/>
    <cellStyle name="Normal 4 24 3 2 2 2" xfId="22510" xr:uid="{E9168401-EDAF-41C8-81DA-6D850D170E6A}"/>
    <cellStyle name="Normal 4 24 3 2 2 2 2" xfId="32859" xr:uid="{151B6A1B-D92F-448C-9470-86435A12AA58}"/>
    <cellStyle name="Normal 4 24 3 2 2 3" xfId="27690" xr:uid="{BE5DA70C-9A1F-4C9B-AFC0-0FE4952FCF46}"/>
    <cellStyle name="Normal 4 24 3 2 3" xfId="22509" xr:uid="{FCE2027D-C9CA-4F1E-BB64-A569FDE22438}"/>
    <cellStyle name="Normal 4 24 3 2 3 2" xfId="32858" xr:uid="{5B89B453-C02C-4727-9328-8EF9C59C285D}"/>
    <cellStyle name="Normal 4 24 3 2 4" xfId="27689" xr:uid="{CADFBD4C-F67A-40E2-9569-9359FC770162}"/>
    <cellStyle name="Normal 4 24 3 3" xfId="17334" xr:uid="{7685D292-A42A-4F28-ACC8-B7052BD5EF9B}"/>
    <cellStyle name="Normal 4 24 3 3 2" xfId="22511" xr:uid="{0603E294-C1BF-4E90-859F-1B59EB475085}"/>
    <cellStyle name="Normal 4 24 3 3 2 2" xfId="32860" xr:uid="{7D5BD3CA-7484-4A7A-809C-C81359555D1B}"/>
    <cellStyle name="Normal 4 24 3 3 3" xfId="27691" xr:uid="{22937C83-88B9-4829-A26E-7CDF23492E17}"/>
    <cellStyle name="Normal 4 24 3 4" xfId="22508" xr:uid="{8F2D10D7-40EB-41CF-88D1-91AFF85EC1AC}"/>
    <cellStyle name="Normal 4 24 3 4 2" xfId="32857" xr:uid="{F18C606D-F779-4EF8-BBCE-5091E944F920}"/>
    <cellStyle name="Normal 4 24 3 5" xfId="27688" xr:uid="{0B2731B8-8B9E-4BE9-B6EE-9F60C17FEA5F}"/>
    <cellStyle name="Normal 4 24 4" xfId="17335" xr:uid="{7BC234C5-2782-495C-9FDF-6D4AAD2B8D1C}"/>
    <cellStyle name="Normal 4 24 4 2" xfId="17336" xr:uid="{61FB0D8A-77C0-446A-BDB9-796CF076141A}"/>
    <cellStyle name="Normal 4 24 4 2 2" xfId="17337" xr:uid="{D80B9A90-FD30-4621-BEDE-8AAD028A9EDC}"/>
    <cellStyle name="Normal 4 24 4 2 2 2" xfId="22514" xr:uid="{DD66A32A-A80B-4CC0-9FA8-08BE82099DEE}"/>
    <cellStyle name="Normal 4 24 4 2 2 2 2" xfId="32863" xr:uid="{6B69089E-EA93-41D0-8249-E7E45A0DD171}"/>
    <cellStyle name="Normal 4 24 4 2 2 3" xfId="27694" xr:uid="{3881221F-6430-4EE3-B9A2-E3370451A0CA}"/>
    <cellStyle name="Normal 4 24 4 2 3" xfId="22513" xr:uid="{29C38119-3B9A-4518-A23E-6C03C312AC07}"/>
    <cellStyle name="Normal 4 24 4 2 3 2" xfId="32862" xr:uid="{BDBD3B4E-C140-4EFD-895F-94584F7CB332}"/>
    <cellStyle name="Normal 4 24 4 2 4" xfId="27693" xr:uid="{325B8C1B-E7CC-4254-9C32-D9A89350D8BC}"/>
    <cellStyle name="Normal 4 24 4 3" xfId="17338" xr:uid="{16695E48-C20D-491A-BD64-B9253C4D428D}"/>
    <cellStyle name="Normal 4 24 4 3 2" xfId="22515" xr:uid="{A4C9ED27-FD45-4097-9D2F-D18837D23A97}"/>
    <cellStyle name="Normal 4 24 4 3 2 2" xfId="32864" xr:uid="{67AA0882-2C7F-4A26-991A-9093022EFE95}"/>
    <cellStyle name="Normal 4 24 4 3 3" xfId="27695" xr:uid="{38C04747-756A-4EC0-AC02-D63F0E468A9F}"/>
    <cellStyle name="Normal 4 24 4 4" xfId="22512" xr:uid="{02EF282D-0289-4E72-B397-A2BA2427D2B5}"/>
    <cellStyle name="Normal 4 24 4 4 2" xfId="32861" xr:uid="{1CC424F8-E35E-4812-AA83-C78EF0F449BB}"/>
    <cellStyle name="Normal 4 24 4 5" xfId="27692" xr:uid="{4EAADF7A-A010-4FC7-8F7D-7AB2F42DEC65}"/>
    <cellStyle name="Normal 4 24 5" xfId="17339" xr:uid="{AAEBECAE-D7C1-4637-9231-F43066F22536}"/>
    <cellStyle name="Normal 4 24 5 2" xfId="17340" xr:uid="{47642D44-3CA6-42D1-AD5C-29D43B5220D3}"/>
    <cellStyle name="Normal 4 24 5 2 2" xfId="22517" xr:uid="{8B1504CF-C875-4A3D-93A9-655E16F46B2B}"/>
    <cellStyle name="Normal 4 24 5 2 2 2" xfId="32866" xr:uid="{147E71C4-C610-4878-B7D5-07231B4E69FF}"/>
    <cellStyle name="Normal 4 24 5 2 3" xfId="27697" xr:uid="{F70FCEDB-5D94-45AC-9C81-35CF36BA493A}"/>
    <cellStyle name="Normal 4 24 5 3" xfId="22516" xr:uid="{30938CCC-1DE3-4B16-9A78-DDA744EB01C9}"/>
    <cellStyle name="Normal 4 24 5 3 2" xfId="32865" xr:uid="{7073D1BF-8DC1-4C50-AD4B-4738452F896B}"/>
    <cellStyle name="Normal 4 24 5 4" xfId="27696" xr:uid="{F8EA9118-5A84-46C0-BB7E-B7E46FE1653F}"/>
    <cellStyle name="Normal 4 24 6" xfId="17341" xr:uid="{5892EE2A-6782-4EF0-A8CD-412B572EEBA3}"/>
    <cellStyle name="Normal 4 24 6 2" xfId="22518" xr:uid="{37B1939B-45A6-438D-BB2E-893C088880DB}"/>
    <cellStyle name="Normal 4 24 6 2 2" xfId="32867" xr:uid="{4D1EE4B8-C7FA-4835-B17C-F353F629AD69}"/>
    <cellStyle name="Normal 4 24 6 3" xfId="27698" xr:uid="{54993F18-7C9E-4813-9D0D-ECF9B5088C2B}"/>
    <cellStyle name="Normal 4 25" xfId="17342" xr:uid="{A81D27E2-2090-4AB3-972E-2AD7A57AEFE7}"/>
    <cellStyle name="Normal 4 25 2" xfId="17343" xr:uid="{7B4E9224-5950-4847-9BB0-F2ECDF9AD54E}"/>
    <cellStyle name="Normal 4 25 2 2" xfId="17344" xr:uid="{B7F49FA0-B1D3-4BDD-9001-DDCD1A18765C}"/>
    <cellStyle name="Normal 4 25 2 2 2" xfId="17345" xr:uid="{E55BB51D-02A8-4463-8244-1948108EB410}"/>
    <cellStyle name="Normal 4 25 2 2 2 2" xfId="22522" xr:uid="{05B09324-4222-48F4-AEF7-DA4C8C10DEAA}"/>
    <cellStyle name="Normal 4 25 2 2 2 2 2" xfId="32871" xr:uid="{C2805A69-49EF-4EA8-BF15-D97B7EF0F7FA}"/>
    <cellStyle name="Normal 4 25 2 2 2 3" xfId="27702" xr:uid="{CC2256BE-939B-4DB4-B6D7-66FA220D0B68}"/>
    <cellStyle name="Normal 4 25 2 2 3" xfId="22521" xr:uid="{DDBA5C7B-F13C-4990-8EE2-1C92D9104CC8}"/>
    <cellStyle name="Normal 4 25 2 2 3 2" xfId="32870" xr:uid="{810E0292-4DFA-4B6E-B758-30CA76C70766}"/>
    <cellStyle name="Normal 4 25 2 2 4" xfId="27701" xr:uid="{2B179C89-28B8-4431-A00E-B1DD79B56AAE}"/>
    <cellStyle name="Normal 4 25 2 3" xfId="17346" xr:uid="{90D748D0-1F0A-4221-B16F-899D1EE48AF4}"/>
    <cellStyle name="Normal 4 25 2 3 2" xfId="22523" xr:uid="{1773412F-D310-4777-B219-CE260C33B031}"/>
    <cellStyle name="Normal 4 25 2 3 2 2" xfId="32872" xr:uid="{86CEC45F-DDE5-4A16-A83A-594CD4102031}"/>
    <cellStyle name="Normal 4 25 2 3 3" xfId="27703" xr:uid="{E7288BBD-A550-4633-BFAB-75E0CA225E09}"/>
    <cellStyle name="Normal 4 25 2 4" xfId="22520" xr:uid="{DF6D2E6D-6D4C-49FD-94B7-7E5B287284DF}"/>
    <cellStyle name="Normal 4 25 2 4 2" xfId="32869" xr:uid="{0B67A743-CA30-43BD-BA92-7A62261868A8}"/>
    <cellStyle name="Normal 4 25 2 5" xfId="27700" xr:uid="{1ACEBEDC-5E25-4B4F-B3E2-8C965763FFCE}"/>
    <cellStyle name="Normal 4 25 3" xfId="17347" xr:uid="{DB3467F7-FF3F-4FF9-A8AC-D49B36C58C08}"/>
    <cellStyle name="Normal 4 25 3 2" xfId="17348" xr:uid="{5AF09BEB-FEB3-4B7E-8B04-8135000CEC24}"/>
    <cellStyle name="Normal 4 25 3 2 2" xfId="17349" xr:uid="{BFEA1E43-9A0F-4111-A0F4-1FA4612761E9}"/>
    <cellStyle name="Normal 4 25 3 2 2 2" xfId="22526" xr:uid="{130BB91E-165C-422D-A36A-CF0A0CF64E6D}"/>
    <cellStyle name="Normal 4 25 3 2 2 2 2" xfId="32875" xr:uid="{2DC7BA56-F44B-4E73-A83D-A064CCC5D3E5}"/>
    <cellStyle name="Normal 4 25 3 2 2 3" xfId="27706" xr:uid="{2DE45F4C-FCCF-4809-802B-2F1A3FE61DE4}"/>
    <cellStyle name="Normal 4 25 3 2 3" xfId="22525" xr:uid="{17068384-7AF5-48E9-B9D6-974543555CE5}"/>
    <cellStyle name="Normal 4 25 3 2 3 2" xfId="32874" xr:uid="{06814854-323B-452A-BFDF-404A9CE11B11}"/>
    <cellStyle name="Normal 4 25 3 2 4" xfId="27705" xr:uid="{EFC2A49E-E20A-4DC0-969C-6651B9ED9F9A}"/>
    <cellStyle name="Normal 4 25 3 3" xfId="17350" xr:uid="{9DDBC6F8-E1C9-42AC-BD2F-FFDE082EED3E}"/>
    <cellStyle name="Normal 4 25 3 3 2" xfId="22527" xr:uid="{FCC0AD1C-76CF-4470-90EB-17CA316A89E5}"/>
    <cellStyle name="Normal 4 25 3 3 2 2" xfId="32876" xr:uid="{C9E7704C-D062-4CC5-BA91-3BA4794B3625}"/>
    <cellStyle name="Normal 4 25 3 3 3" xfId="27707" xr:uid="{6B7D8A77-7B64-4EBB-9CC3-BD16607B9625}"/>
    <cellStyle name="Normal 4 25 3 4" xfId="22524" xr:uid="{4D0F7F41-3B32-42CF-B256-FD53A729D40E}"/>
    <cellStyle name="Normal 4 25 3 4 2" xfId="32873" xr:uid="{EF2812A8-B37A-4867-9633-00411AD46C2C}"/>
    <cellStyle name="Normal 4 25 3 5" xfId="27704" xr:uid="{1902B5FE-79DB-4DC8-B6F4-8E0EC2CA47BC}"/>
    <cellStyle name="Normal 4 25 4" xfId="17351" xr:uid="{4CE59EC5-EBEF-4BA1-A76A-F426356E5A89}"/>
    <cellStyle name="Normal 4 25 4 2" xfId="17352" xr:uid="{D78EBA82-A949-4729-8335-F01DFDD30772}"/>
    <cellStyle name="Normal 4 25 4 2 2" xfId="17353" xr:uid="{25AEA98E-1620-4B6C-B7CF-F95A777E1BD8}"/>
    <cellStyle name="Normal 4 25 4 2 2 2" xfId="22530" xr:uid="{BC0449A2-2E49-4344-9774-E1A342524BD2}"/>
    <cellStyle name="Normal 4 25 4 2 2 2 2" xfId="32879" xr:uid="{A63B6F6F-AD3D-4A09-9E5F-93AAB5C4B9C4}"/>
    <cellStyle name="Normal 4 25 4 2 2 3" xfId="27710" xr:uid="{541C9243-C3A3-4C75-81FC-9CC54CF4BB6F}"/>
    <cellStyle name="Normal 4 25 4 2 3" xfId="22529" xr:uid="{483F561A-8B17-41FD-B55B-E19807E5CEF4}"/>
    <cellStyle name="Normal 4 25 4 2 3 2" xfId="32878" xr:uid="{778205B9-E1C2-4665-90D9-C7339AEE7DFF}"/>
    <cellStyle name="Normal 4 25 4 2 4" xfId="27709" xr:uid="{18FAFA67-CF87-4223-85CE-9F993EBBA014}"/>
    <cellStyle name="Normal 4 25 4 3" xfId="17354" xr:uid="{22FCA070-8621-481A-9B41-6F27F332005B}"/>
    <cellStyle name="Normal 4 25 4 3 2" xfId="22531" xr:uid="{706BCC71-3404-4938-8CE5-5F5F5227D136}"/>
    <cellStyle name="Normal 4 25 4 3 2 2" xfId="32880" xr:uid="{52FD4749-2122-4608-8D77-F469D426A0C1}"/>
    <cellStyle name="Normal 4 25 4 3 3" xfId="27711" xr:uid="{ED13C0C4-9F99-4068-BB3F-89481A8F6A74}"/>
    <cellStyle name="Normal 4 25 4 4" xfId="22528" xr:uid="{91BF607D-323B-4F83-AD87-0CDBB21571FB}"/>
    <cellStyle name="Normal 4 25 4 4 2" xfId="32877" xr:uid="{755BC254-F09A-4D46-AE81-902213768F5B}"/>
    <cellStyle name="Normal 4 25 4 5" xfId="27708" xr:uid="{FFFD70B2-69D4-4DB6-A3B4-707461F71870}"/>
    <cellStyle name="Normal 4 25 5" xfId="17355" xr:uid="{5B526D76-FC6A-4D13-901D-6311F4CB69E3}"/>
    <cellStyle name="Normal 4 25 5 2" xfId="17356" xr:uid="{B2E8D91A-AB36-4594-A4FE-09F2C2D08F27}"/>
    <cellStyle name="Normal 4 25 5 2 2" xfId="22533" xr:uid="{74CBD58B-F71B-4A0F-9A90-F789D4F78BAB}"/>
    <cellStyle name="Normal 4 25 5 2 2 2" xfId="32882" xr:uid="{4A98F260-7BC1-49A3-8B56-4D01D6878918}"/>
    <cellStyle name="Normal 4 25 5 2 3" xfId="27713" xr:uid="{045A3693-3CE9-43D2-8385-6986F039D692}"/>
    <cellStyle name="Normal 4 25 5 3" xfId="22532" xr:uid="{64A0F2A2-C3A1-49F5-91E1-5C3EAD7CC20B}"/>
    <cellStyle name="Normal 4 25 5 3 2" xfId="32881" xr:uid="{A8AF3C38-8D66-41C3-9671-03CB8AF9FD81}"/>
    <cellStyle name="Normal 4 25 5 4" xfId="27712" xr:uid="{C7A93634-BA85-42D2-90FE-722DF0B0B9C4}"/>
    <cellStyle name="Normal 4 25 6" xfId="17357" xr:uid="{8E624515-7A54-4F4A-8827-FA863A662FA5}"/>
    <cellStyle name="Normal 4 25 6 2" xfId="22534" xr:uid="{F6718C8A-F751-43FA-A255-572CF7A23768}"/>
    <cellStyle name="Normal 4 25 6 2 2" xfId="32883" xr:uid="{ACB325CC-6E71-4C4C-967E-ACD9C092C41C}"/>
    <cellStyle name="Normal 4 25 6 3" xfId="27714" xr:uid="{053C2900-B9B9-4ABF-A48F-1E49CB2F62C6}"/>
    <cellStyle name="Normal 4 25 7" xfId="22519" xr:uid="{2C43E9F8-BF9C-4E97-94A3-723355BFB2DD}"/>
    <cellStyle name="Normal 4 25 7 2" xfId="32868" xr:uid="{8CBDDAFD-6F2B-4C50-8D82-FE64D8BA13CC}"/>
    <cellStyle name="Normal 4 25 8" xfId="27699" xr:uid="{D1958C00-8A8E-49CE-8204-4FDFD40389FD}"/>
    <cellStyle name="Normal 4 26" xfId="17358" xr:uid="{CEE1E76B-9F25-4675-92CA-2E3026A5E9F1}"/>
    <cellStyle name="Normal 4 26 2" xfId="17359" xr:uid="{D3A8582B-C341-4565-B9B7-E4641F0B07D2}"/>
    <cellStyle name="Normal 4 26 2 2" xfId="17360" xr:uid="{B39BF957-818D-4602-9AD1-E39D6DF02487}"/>
    <cellStyle name="Normal 4 26 2 2 2" xfId="17361" xr:uid="{0CED2240-13A1-4E13-92FE-76589058E115}"/>
    <cellStyle name="Normal 4 26 2 2 2 2" xfId="22538" xr:uid="{E05DFD2E-1B00-461E-8AA0-0BCC8BF394DE}"/>
    <cellStyle name="Normal 4 26 2 2 2 2 2" xfId="32887" xr:uid="{FB888A88-1439-4C49-B5AA-E37E1F9FCB0E}"/>
    <cellStyle name="Normal 4 26 2 2 2 3" xfId="27718" xr:uid="{F2F3323E-E2DD-41C8-93B8-A7670A98CAB7}"/>
    <cellStyle name="Normal 4 26 2 2 3" xfId="22537" xr:uid="{D8932725-873F-4F7B-8CC5-DEB405D50FA8}"/>
    <cellStyle name="Normal 4 26 2 2 3 2" xfId="32886" xr:uid="{84BCA64D-8BE5-4B0C-82E7-69FBB610A535}"/>
    <cellStyle name="Normal 4 26 2 2 4" xfId="27717" xr:uid="{184A13C4-6B26-462D-BB95-090F36A57BD9}"/>
    <cellStyle name="Normal 4 26 2 3" xfId="17362" xr:uid="{F8948CCA-A0E9-48FA-B985-7DC6636B5925}"/>
    <cellStyle name="Normal 4 26 2 3 2" xfId="22539" xr:uid="{971A17D7-0B82-4D43-93D9-A82006DD2598}"/>
    <cellStyle name="Normal 4 26 2 3 2 2" xfId="32888" xr:uid="{4F16A52E-1AEF-489C-9337-73A426DBE527}"/>
    <cellStyle name="Normal 4 26 2 3 3" xfId="27719" xr:uid="{134AE7EF-06B0-47A7-915C-91F813691F09}"/>
    <cellStyle name="Normal 4 26 2 4" xfId="22536" xr:uid="{9E6A6C18-DAA8-4636-9FAD-89F0AF59F1C0}"/>
    <cellStyle name="Normal 4 26 2 4 2" xfId="32885" xr:uid="{42BF9441-A056-4567-95AB-C3AA74BBD7B8}"/>
    <cellStyle name="Normal 4 26 2 5" xfId="27716" xr:uid="{D9AF456A-9056-435A-A9B3-E841473F9CFC}"/>
    <cellStyle name="Normal 4 26 3" xfId="17363" xr:uid="{F7B35CAC-2F2A-4739-849B-78C959D27C01}"/>
    <cellStyle name="Normal 4 26 3 2" xfId="17364" xr:uid="{73F13428-BFBC-47F6-8A11-019B0B0E52A0}"/>
    <cellStyle name="Normal 4 26 3 2 2" xfId="17365" xr:uid="{E79A5789-3F5F-4121-AA8D-319D1269651C}"/>
    <cellStyle name="Normal 4 26 3 2 2 2" xfId="22542" xr:uid="{3B55B113-B3EF-4724-9CB6-1F0B76D44A7B}"/>
    <cellStyle name="Normal 4 26 3 2 2 2 2" xfId="32891" xr:uid="{29B1D9F5-250E-4B3B-8D5F-EA6789307751}"/>
    <cellStyle name="Normal 4 26 3 2 2 3" xfId="27722" xr:uid="{A31FBF6F-73C0-4369-8EA6-90ED6E90611F}"/>
    <cellStyle name="Normal 4 26 3 2 3" xfId="22541" xr:uid="{EBAE99AD-742E-485D-9C1A-931F3D1FFCDC}"/>
    <cellStyle name="Normal 4 26 3 2 3 2" xfId="32890" xr:uid="{ADF8319D-E91D-4BCC-B096-9BF0233D9C86}"/>
    <cellStyle name="Normal 4 26 3 2 4" xfId="27721" xr:uid="{99046707-4579-4A7F-B088-2EDA4781B3E5}"/>
    <cellStyle name="Normal 4 26 3 3" xfId="17366" xr:uid="{03BB732E-69F7-4C7D-96D0-F42978C01870}"/>
    <cellStyle name="Normal 4 26 3 3 2" xfId="22543" xr:uid="{4B3DE83D-F9E2-4D19-8B59-088F15A4CA6F}"/>
    <cellStyle name="Normal 4 26 3 3 2 2" xfId="32892" xr:uid="{B343DB54-198C-4CFF-B8C4-8BADF4AFE3DF}"/>
    <cellStyle name="Normal 4 26 3 3 3" xfId="27723" xr:uid="{C932AA65-AC82-4D17-93D6-6743E8323E93}"/>
    <cellStyle name="Normal 4 26 3 4" xfId="22540" xr:uid="{CE7CC16B-7548-4990-8C5B-187B4013A71E}"/>
    <cellStyle name="Normal 4 26 3 4 2" xfId="32889" xr:uid="{9809A4ED-12A3-45BA-93BF-80C3EF645454}"/>
    <cellStyle name="Normal 4 26 3 5" xfId="27720" xr:uid="{1CE6D050-07C9-4233-A9BD-BB1E7BB041E7}"/>
    <cellStyle name="Normal 4 26 4" xfId="17367" xr:uid="{17D73B56-766C-42A4-A297-34A73E443C3D}"/>
    <cellStyle name="Normal 4 26 4 2" xfId="17368" xr:uid="{8C16B399-4DEA-4D25-89F6-F76BF7EF48D1}"/>
    <cellStyle name="Normal 4 26 4 2 2" xfId="17369" xr:uid="{6F079410-3BFB-4BB2-974F-1A3BF6D8EBDF}"/>
    <cellStyle name="Normal 4 26 4 2 2 2" xfId="22546" xr:uid="{D174948A-726D-4F77-A0D9-7182D1FBF09E}"/>
    <cellStyle name="Normal 4 26 4 2 2 2 2" xfId="32895" xr:uid="{190EB5A2-E1E5-4299-831D-5A98DE49E6B0}"/>
    <cellStyle name="Normal 4 26 4 2 2 3" xfId="27726" xr:uid="{856A0D92-C70D-4144-A6B3-401DF62E5354}"/>
    <cellStyle name="Normal 4 26 4 2 3" xfId="22545" xr:uid="{D0E3F81C-7624-4314-BA73-9A39A78827F6}"/>
    <cellStyle name="Normal 4 26 4 2 3 2" xfId="32894" xr:uid="{0933A75B-85E2-4538-8D7A-1B26CE9EA451}"/>
    <cellStyle name="Normal 4 26 4 2 4" xfId="27725" xr:uid="{70D1F8CA-AD31-4359-874D-85D8BAD6A1A7}"/>
    <cellStyle name="Normal 4 26 4 3" xfId="17370" xr:uid="{549B52A8-0441-4F55-BF12-29CDBCA12B23}"/>
    <cellStyle name="Normal 4 26 4 3 2" xfId="22547" xr:uid="{8E09D71D-A722-435E-8B74-F9BFCECC7808}"/>
    <cellStyle name="Normal 4 26 4 3 2 2" xfId="32896" xr:uid="{B1AE190A-120D-4F8F-9128-79AC65E37AD3}"/>
    <cellStyle name="Normal 4 26 4 3 3" xfId="27727" xr:uid="{20D52590-9107-45EC-B838-1DDFBE67AD66}"/>
    <cellStyle name="Normal 4 26 4 4" xfId="22544" xr:uid="{472AFD78-7326-42FF-9340-E0B65F62B08A}"/>
    <cellStyle name="Normal 4 26 4 4 2" xfId="32893" xr:uid="{6CBDA186-2F4A-484E-8BF9-378AD32349B1}"/>
    <cellStyle name="Normal 4 26 4 5" xfId="27724" xr:uid="{4B85D850-9638-4495-9047-A837056E9EC6}"/>
    <cellStyle name="Normal 4 26 5" xfId="17371" xr:uid="{33ED1950-6FDB-4EC4-B363-490EBDCF4FBF}"/>
    <cellStyle name="Normal 4 26 5 2" xfId="17372" xr:uid="{9105944C-066E-49B5-B28C-6A8410A75CA5}"/>
    <cellStyle name="Normal 4 26 5 2 2" xfId="22549" xr:uid="{A6720E23-1C78-416F-B4E5-3E4A6D6270EC}"/>
    <cellStyle name="Normal 4 26 5 2 2 2" xfId="32898" xr:uid="{6C1A4165-05BA-4647-8D62-D1AD76435213}"/>
    <cellStyle name="Normal 4 26 5 2 3" xfId="27729" xr:uid="{8632B53E-E078-4A23-9100-DF43259D5C5E}"/>
    <cellStyle name="Normal 4 26 5 3" xfId="22548" xr:uid="{59A9AC98-82B9-45CD-8DCB-A1A352BD8ED7}"/>
    <cellStyle name="Normal 4 26 5 3 2" xfId="32897" xr:uid="{8DF98D17-DDE7-49A3-85F4-2F5D98465153}"/>
    <cellStyle name="Normal 4 26 5 4" xfId="27728" xr:uid="{DEDAF239-053E-44F7-9F9A-9695FF0E0A8A}"/>
    <cellStyle name="Normal 4 26 6" xfId="17373" xr:uid="{B8EA233B-FD31-49F7-8CBF-F5887A6B355C}"/>
    <cellStyle name="Normal 4 26 6 2" xfId="22550" xr:uid="{2F36B0E4-87A4-4AA2-A193-0BC852BF26B7}"/>
    <cellStyle name="Normal 4 26 6 2 2" xfId="32899" xr:uid="{E3DEA79A-19A3-4870-94F6-748F2BE64C1A}"/>
    <cellStyle name="Normal 4 26 6 3" xfId="27730" xr:uid="{3211A939-68CF-4646-8B70-A4F028961837}"/>
    <cellStyle name="Normal 4 26 7" xfId="22535" xr:uid="{5BA6D35D-153C-4736-A803-FE01843DDC29}"/>
    <cellStyle name="Normal 4 26 7 2" xfId="32884" xr:uid="{79D7D197-3BE7-472E-820C-96AF9CFBCD25}"/>
    <cellStyle name="Normal 4 26 8" xfId="27715" xr:uid="{90D03733-0B34-41EE-8EB3-B16CA631C961}"/>
    <cellStyle name="Normal 4 27" xfId="17374" xr:uid="{532E366E-EF1B-44CB-BFCF-94E48F5EDBEE}"/>
    <cellStyle name="Normal 4 27 2" xfId="17375" xr:uid="{EC51C80B-BBC4-4A56-856B-E415CE1A1F81}"/>
    <cellStyle name="Normal 4 27 2 2" xfId="17376" xr:uid="{23F70AAA-5E27-4F3C-A283-59030DA5E017}"/>
    <cellStyle name="Normal 4 27 2 2 2" xfId="17377" xr:uid="{9B1E0EF3-BE2A-4DCD-978B-891D67EDB89E}"/>
    <cellStyle name="Normal 4 27 2 2 2 2" xfId="22554" xr:uid="{490B341A-54E8-437C-A912-F5473F105081}"/>
    <cellStyle name="Normal 4 27 2 2 2 2 2" xfId="32903" xr:uid="{B2D353A7-259E-481A-B284-DC15F31FAADD}"/>
    <cellStyle name="Normal 4 27 2 2 2 3" xfId="27734" xr:uid="{FF08B8AE-93BA-4D4B-AF2D-FBCE07F25344}"/>
    <cellStyle name="Normal 4 27 2 2 3" xfId="22553" xr:uid="{18F3DE32-86D5-474C-90C1-667865E2D1D6}"/>
    <cellStyle name="Normal 4 27 2 2 3 2" xfId="32902" xr:uid="{AEB11D31-D4D2-4CBC-AF3A-3BF8AD149DDD}"/>
    <cellStyle name="Normal 4 27 2 2 4" xfId="27733" xr:uid="{F9936D81-0A1E-465D-945E-DA2A0F59CE7D}"/>
    <cellStyle name="Normal 4 27 2 3" xfId="17378" xr:uid="{E62075B5-5D45-453B-A10E-C1BCED37D740}"/>
    <cellStyle name="Normal 4 27 2 3 2" xfId="22555" xr:uid="{6213913E-6745-4151-99E0-686A99F04018}"/>
    <cellStyle name="Normal 4 27 2 3 2 2" xfId="32904" xr:uid="{FEB5EBDA-9441-44AC-9A3F-F5442D3E8239}"/>
    <cellStyle name="Normal 4 27 2 3 3" xfId="27735" xr:uid="{7DEB3F44-16B6-4C4A-B10F-4CBAC342E1CE}"/>
    <cellStyle name="Normal 4 27 2 4" xfId="22552" xr:uid="{86FBA0CB-532B-4710-A172-E40CC61510FB}"/>
    <cellStyle name="Normal 4 27 2 4 2" xfId="32901" xr:uid="{015130EA-F1B8-417D-B4F3-0F8987CF849E}"/>
    <cellStyle name="Normal 4 27 2 5" xfId="27732" xr:uid="{1035DE76-9BC7-4C7C-AE28-76EA9FE96494}"/>
    <cellStyle name="Normal 4 27 3" xfId="17379" xr:uid="{C7A6E2D4-9DDF-44E3-93CA-8171A24B5536}"/>
    <cellStyle name="Normal 4 27 3 2" xfId="17380" xr:uid="{41BAA8B1-D569-40CF-A74F-A7AE614A2CE5}"/>
    <cellStyle name="Normal 4 27 3 2 2" xfId="17381" xr:uid="{C6F88390-43E8-465E-BB9B-293787A7BF20}"/>
    <cellStyle name="Normal 4 27 3 2 2 2" xfId="22558" xr:uid="{780E88FA-2219-4238-86A9-266A48F1E967}"/>
    <cellStyle name="Normal 4 27 3 2 2 2 2" xfId="32907" xr:uid="{876E9656-E9B9-4E7F-9D22-2499F3776FBD}"/>
    <cellStyle name="Normal 4 27 3 2 2 3" xfId="27738" xr:uid="{7E3100FA-26E7-4821-8200-1464428F92D9}"/>
    <cellStyle name="Normal 4 27 3 2 3" xfId="22557" xr:uid="{DEEFD45B-D9BE-40FB-9BD5-BF169B1627AD}"/>
    <cellStyle name="Normal 4 27 3 2 3 2" xfId="32906" xr:uid="{D7C5FA49-0DCB-4BAE-B9CF-286EB6615B35}"/>
    <cellStyle name="Normal 4 27 3 2 4" xfId="27737" xr:uid="{AA8D7783-F240-4DB6-9246-025EB79CD695}"/>
    <cellStyle name="Normal 4 27 3 3" xfId="17382" xr:uid="{E0D72E7C-7974-41AA-9EEA-CA87FC4BEA7C}"/>
    <cellStyle name="Normal 4 27 3 3 2" xfId="22559" xr:uid="{EBCF1095-CBCC-4209-86D8-1D3D781527AB}"/>
    <cellStyle name="Normal 4 27 3 3 2 2" xfId="32908" xr:uid="{3A39F2D6-3661-4C91-8224-86A530980D53}"/>
    <cellStyle name="Normal 4 27 3 3 3" xfId="27739" xr:uid="{30B3E5FA-F513-4ECE-8FAE-A83DF9C601D8}"/>
    <cellStyle name="Normal 4 27 3 4" xfId="22556" xr:uid="{0B92186F-FF82-4122-BF44-7D43786E84C5}"/>
    <cellStyle name="Normal 4 27 3 4 2" xfId="32905" xr:uid="{10C8A987-6D3C-4485-B4FF-D13C2890FACC}"/>
    <cellStyle name="Normal 4 27 3 5" xfId="27736" xr:uid="{53227FF8-3646-4191-B3F0-3AB3E73E6A2A}"/>
    <cellStyle name="Normal 4 27 4" xfId="17383" xr:uid="{932B5057-467A-43AE-B268-71A1627CDCD6}"/>
    <cellStyle name="Normal 4 27 4 2" xfId="17384" xr:uid="{2875A415-BCC3-41EC-B017-C38FF381B24F}"/>
    <cellStyle name="Normal 4 27 4 2 2" xfId="17385" xr:uid="{B4C86464-0DC4-4C8A-94FD-FF21738D7093}"/>
    <cellStyle name="Normal 4 27 4 2 2 2" xfId="22562" xr:uid="{D854CEB4-80E2-45AD-A22C-7681D35ADD14}"/>
    <cellStyle name="Normal 4 27 4 2 2 2 2" xfId="32911" xr:uid="{FEE3FF2C-DE0C-439D-BA99-6473A504D7B1}"/>
    <cellStyle name="Normal 4 27 4 2 2 3" xfId="27742" xr:uid="{255D0712-58D1-4C5B-871D-5DDA5033158B}"/>
    <cellStyle name="Normal 4 27 4 2 3" xfId="22561" xr:uid="{32E7984C-B2EF-44DE-95FB-7DC98FE8BF36}"/>
    <cellStyle name="Normal 4 27 4 2 3 2" xfId="32910" xr:uid="{629E6AE9-9626-4C46-A29F-F61948EDFF0C}"/>
    <cellStyle name="Normal 4 27 4 2 4" xfId="27741" xr:uid="{12F02F2D-7602-4B14-AD77-AF88B8C29642}"/>
    <cellStyle name="Normal 4 27 4 3" xfId="17386" xr:uid="{F9670FA2-D567-4348-B5D9-312B9EEE5AF0}"/>
    <cellStyle name="Normal 4 27 4 3 2" xfId="22563" xr:uid="{63958E83-4D32-4AC4-8B2D-50CFB38DAA9C}"/>
    <cellStyle name="Normal 4 27 4 3 2 2" xfId="32912" xr:uid="{911164F1-481E-4DAE-8B82-4E21E41EF1AE}"/>
    <cellStyle name="Normal 4 27 4 3 3" xfId="27743" xr:uid="{F27DCA1E-2232-417B-A3AA-46E1ECE063D5}"/>
    <cellStyle name="Normal 4 27 4 4" xfId="22560" xr:uid="{74BF66E8-565E-44D0-84F4-5F266DAA65AA}"/>
    <cellStyle name="Normal 4 27 4 4 2" xfId="32909" xr:uid="{71C5401C-4A0F-4180-82DE-76DD3DC7C87E}"/>
    <cellStyle name="Normal 4 27 4 5" xfId="27740" xr:uid="{D705448C-712A-4912-AFFB-64A1A809BBA1}"/>
    <cellStyle name="Normal 4 27 5" xfId="17387" xr:uid="{02D9A174-596D-4472-ADC2-78259769290E}"/>
    <cellStyle name="Normal 4 27 5 2" xfId="17388" xr:uid="{290771A1-775E-4E71-BE11-C51BF9BA85AC}"/>
    <cellStyle name="Normal 4 27 5 2 2" xfId="22565" xr:uid="{25A25741-41A1-49DC-AF28-8ECE5D0513FF}"/>
    <cellStyle name="Normal 4 27 5 2 2 2" xfId="32914" xr:uid="{34B2DD5D-E925-458E-9D9E-50FD7F6AC268}"/>
    <cellStyle name="Normal 4 27 5 2 3" xfId="27745" xr:uid="{43177047-6DDA-4BA9-8D75-8D14D459870C}"/>
    <cellStyle name="Normal 4 27 5 3" xfId="22564" xr:uid="{98197D95-79A9-4F43-8C4E-09A4339B5B40}"/>
    <cellStyle name="Normal 4 27 5 3 2" xfId="32913" xr:uid="{B06017C8-940E-4714-888B-F71020C2103E}"/>
    <cellStyle name="Normal 4 27 5 4" xfId="27744" xr:uid="{FF9421C1-95CF-4BB6-9665-6D6B7E222E83}"/>
    <cellStyle name="Normal 4 27 6" xfId="17389" xr:uid="{708F6C5A-8AD0-466B-93CE-D3645422A733}"/>
    <cellStyle name="Normal 4 27 6 2" xfId="22566" xr:uid="{550B46AB-6AEE-426D-9D65-2D0C9408FF64}"/>
    <cellStyle name="Normal 4 27 6 2 2" xfId="32915" xr:uid="{31E78790-616A-4906-AFB9-A3CAAC7CF69F}"/>
    <cellStyle name="Normal 4 27 6 3" xfId="27746" xr:uid="{8745AA91-884A-462A-A628-4E49A8DFC776}"/>
    <cellStyle name="Normal 4 27 7" xfId="22551" xr:uid="{E47E2BF1-DF1C-4A2C-8F70-EB9304FBDCF8}"/>
    <cellStyle name="Normal 4 27 7 2" xfId="32900" xr:uid="{13EC51CD-7670-4182-AEAA-BB6773D1F344}"/>
    <cellStyle name="Normal 4 27 8" xfId="27731" xr:uid="{2EA9570E-7E31-4707-B25A-F1F88451BA29}"/>
    <cellStyle name="Normal 4 28" xfId="17390" xr:uid="{FA55FA2D-B749-43EC-8005-098E343B9F1E}"/>
    <cellStyle name="Normal 4 28 2" xfId="17391" xr:uid="{B0AB781B-6C30-4FF6-8C1C-D0446244885D}"/>
    <cellStyle name="Normal 4 28 2 2" xfId="17392" xr:uid="{F609BE18-13B6-4793-93D1-8B7CD5434EDD}"/>
    <cellStyle name="Normal 4 28 2 2 2" xfId="17393" xr:uid="{80FAD8B2-3627-4284-B775-06AA5451BB8E}"/>
    <cellStyle name="Normal 4 28 2 2 2 2" xfId="22570" xr:uid="{263783B5-841C-4982-B52C-C4152E3A9B92}"/>
    <cellStyle name="Normal 4 28 2 2 2 2 2" xfId="32919" xr:uid="{2980D83B-1038-40BB-B199-658576BCA1E1}"/>
    <cellStyle name="Normal 4 28 2 2 2 3" xfId="27750" xr:uid="{BDD92443-790A-4DF4-ADBB-5FCA784074DA}"/>
    <cellStyle name="Normal 4 28 2 2 3" xfId="22569" xr:uid="{F836234A-B867-4AF6-86C2-6A597AF10C89}"/>
    <cellStyle name="Normal 4 28 2 2 3 2" xfId="32918" xr:uid="{CCD4257C-AB4C-4D0B-8897-7C7DEBD71B5E}"/>
    <cellStyle name="Normal 4 28 2 2 4" xfId="27749" xr:uid="{1947C78A-DE17-43DB-8ACF-DEDDC4D59E12}"/>
    <cellStyle name="Normal 4 28 2 3" xfId="17394" xr:uid="{D6A043D9-8C61-4940-B20A-0AAE3531B8AB}"/>
    <cellStyle name="Normal 4 28 2 3 2" xfId="22571" xr:uid="{C6BFCEB4-1CF5-49EC-B050-B99C04F09775}"/>
    <cellStyle name="Normal 4 28 2 3 2 2" xfId="32920" xr:uid="{BC483B65-9DC4-4DD0-BC7C-771B103570AA}"/>
    <cellStyle name="Normal 4 28 2 3 3" xfId="27751" xr:uid="{7ED1387A-A836-48AA-A440-190D086F7490}"/>
    <cellStyle name="Normal 4 28 2 4" xfId="22568" xr:uid="{EB2214CF-B4BE-4007-804B-A2D6FF47E4D0}"/>
    <cellStyle name="Normal 4 28 2 4 2" xfId="32917" xr:uid="{74FD6CBE-35E5-485C-9B41-559B82143709}"/>
    <cellStyle name="Normal 4 28 2 5" xfId="27748" xr:uid="{72D7A705-3CD7-4979-A4B7-3A36B2A90BAA}"/>
    <cellStyle name="Normal 4 28 3" xfId="17395" xr:uid="{2405F671-226A-4326-8E0D-98E13477D3B6}"/>
    <cellStyle name="Normal 4 28 3 2" xfId="17396" xr:uid="{D4026159-3A9F-4708-8B10-02F6ADE67797}"/>
    <cellStyle name="Normal 4 28 3 2 2" xfId="17397" xr:uid="{4C8E55C9-1771-4ACE-8B2E-3ECDE82D30A1}"/>
    <cellStyle name="Normal 4 28 3 2 2 2" xfId="22574" xr:uid="{B445CECD-A48A-4B36-A0A6-8837450A8A15}"/>
    <cellStyle name="Normal 4 28 3 2 2 2 2" xfId="32923" xr:uid="{60553D3B-782C-405E-AF9F-F0B8F211D22A}"/>
    <cellStyle name="Normal 4 28 3 2 2 3" xfId="27754" xr:uid="{FEDF56D9-07C2-44FC-B663-080D3B04BA07}"/>
    <cellStyle name="Normal 4 28 3 2 3" xfId="22573" xr:uid="{AB63D719-8E90-4655-B84E-E2D36C02B219}"/>
    <cellStyle name="Normal 4 28 3 2 3 2" xfId="32922" xr:uid="{97E2441C-940B-49AE-AF60-9D2267A83F52}"/>
    <cellStyle name="Normal 4 28 3 2 4" xfId="27753" xr:uid="{440F0D85-D59E-4BCF-8F37-8C8BB71E3493}"/>
    <cellStyle name="Normal 4 28 3 3" xfId="17398" xr:uid="{38F7ED65-77DB-4FEC-9AB0-3CDF3EFEAAFE}"/>
    <cellStyle name="Normal 4 28 3 3 2" xfId="22575" xr:uid="{ACE5E062-FE54-47AA-98D1-C2D59EAB4C51}"/>
    <cellStyle name="Normal 4 28 3 3 2 2" xfId="32924" xr:uid="{16DE9DF3-6C4C-4918-B082-89126FCCE083}"/>
    <cellStyle name="Normal 4 28 3 3 3" xfId="27755" xr:uid="{088AD270-29C3-4FE0-8803-FA8A2356F16F}"/>
    <cellStyle name="Normal 4 28 3 4" xfId="22572" xr:uid="{F31FFBD9-6B86-4819-B0D7-256F89F1C8BD}"/>
    <cellStyle name="Normal 4 28 3 4 2" xfId="32921" xr:uid="{B7092075-06A4-403D-A037-B515DDD67B93}"/>
    <cellStyle name="Normal 4 28 3 5" xfId="27752" xr:uid="{EB29B764-DB25-4D2C-9E02-F9DF08388701}"/>
    <cellStyle name="Normal 4 28 4" xfId="17399" xr:uid="{3EED05A6-C582-404F-B634-4964B323680A}"/>
    <cellStyle name="Normal 4 28 4 2" xfId="17400" xr:uid="{3548C03D-FCC8-4EBE-9F36-ACBE4A9D4329}"/>
    <cellStyle name="Normal 4 28 4 2 2" xfId="17401" xr:uid="{41FE5CFC-CD14-4077-8E10-88C123602C25}"/>
    <cellStyle name="Normal 4 28 4 2 2 2" xfId="22578" xr:uid="{88BB8EBE-0C54-4BA4-B895-C3854BDBCC18}"/>
    <cellStyle name="Normal 4 28 4 2 2 2 2" xfId="32927" xr:uid="{3052CDC5-96A2-475B-B7B9-4E77C32ACDAD}"/>
    <cellStyle name="Normal 4 28 4 2 2 3" xfId="27758" xr:uid="{D1A65C2F-AA9F-4E8A-A342-DE5DCA3A469B}"/>
    <cellStyle name="Normal 4 28 4 2 3" xfId="22577" xr:uid="{8AB9FEDF-1ECE-4329-A0B4-75134625CF4D}"/>
    <cellStyle name="Normal 4 28 4 2 3 2" xfId="32926" xr:uid="{C397AEB2-5052-43F1-B48E-9FF580837909}"/>
    <cellStyle name="Normal 4 28 4 2 4" xfId="27757" xr:uid="{1FC484A7-A697-4C65-BE14-067870CAF4E2}"/>
    <cellStyle name="Normal 4 28 4 3" xfId="17402" xr:uid="{E22F0762-3ECF-441B-B27B-FA46EF7AD5F9}"/>
    <cellStyle name="Normal 4 28 4 3 2" xfId="22579" xr:uid="{7D29A278-5151-4D31-94F5-E140E0D6040A}"/>
    <cellStyle name="Normal 4 28 4 3 2 2" xfId="32928" xr:uid="{B4D0F99B-9C59-4DE1-8C12-39305CE4AF7F}"/>
    <cellStyle name="Normal 4 28 4 3 3" xfId="27759" xr:uid="{F86BBB2C-9E39-45BC-AD8D-FEBECCCC3248}"/>
    <cellStyle name="Normal 4 28 4 4" xfId="22576" xr:uid="{52BA646C-3AA9-4500-8140-CE0FE7C621CE}"/>
    <cellStyle name="Normal 4 28 4 4 2" xfId="32925" xr:uid="{EC0E3E0D-7C3F-469A-819C-13A6A8B4DACD}"/>
    <cellStyle name="Normal 4 28 4 5" xfId="27756" xr:uid="{31EC3FC4-9B71-4C3A-B04C-C82D2DB5C87C}"/>
    <cellStyle name="Normal 4 28 5" xfId="17403" xr:uid="{50C6F8C6-AF15-4AE5-91ED-AE6516AA333A}"/>
    <cellStyle name="Normal 4 28 5 2" xfId="17404" xr:uid="{91B05274-61C9-497B-9BFD-815965C6A99D}"/>
    <cellStyle name="Normal 4 28 5 2 2" xfId="22581" xr:uid="{3A21C09C-091B-41F4-9B49-75269B53CB88}"/>
    <cellStyle name="Normal 4 28 5 2 2 2" xfId="32930" xr:uid="{BF4E713D-530F-497A-928B-E0296A26C14D}"/>
    <cellStyle name="Normal 4 28 5 2 3" xfId="27761" xr:uid="{CE8F6AE8-A1B4-4356-9D42-DA8E685AE37D}"/>
    <cellStyle name="Normal 4 28 5 3" xfId="22580" xr:uid="{64C518DA-43F0-4BB4-B828-26508AFBB14F}"/>
    <cellStyle name="Normal 4 28 5 3 2" xfId="32929" xr:uid="{66D385B7-AEC0-43EA-A71E-B78CD69D42A5}"/>
    <cellStyle name="Normal 4 28 5 4" xfId="27760" xr:uid="{7C5BDCA0-9F76-4218-ADCB-EB28AB7025E4}"/>
    <cellStyle name="Normal 4 28 6" xfId="17405" xr:uid="{83B1D3FF-95D9-4D91-87EE-22F191090A20}"/>
    <cellStyle name="Normal 4 28 6 2" xfId="22582" xr:uid="{39ED5615-88D0-49E8-814B-1A87BB1AAD3F}"/>
    <cellStyle name="Normal 4 28 6 2 2" xfId="32931" xr:uid="{E1D85CBB-FFC4-4DA3-B2F1-7EE5D59556E8}"/>
    <cellStyle name="Normal 4 28 6 3" xfId="27762" xr:uid="{00EF32C7-F072-424E-AAC6-8903D394ED00}"/>
    <cellStyle name="Normal 4 28 7" xfId="22567" xr:uid="{623346A9-1869-4837-8CA2-E5957DE7414C}"/>
    <cellStyle name="Normal 4 28 7 2" xfId="32916" xr:uid="{7DC60C6E-88F7-46D2-B70F-B2E4440043E4}"/>
    <cellStyle name="Normal 4 28 8" xfId="27747" xr:uid="{97345E92-8EB1-468C-9EB9-25C23C3263C4}"/>
    <cellStyle name="Normal 4 29" xfId="17406" xr:uid="{841A72C2-8481-4E46-B9DF-CED69C125403}"/>
    <cellStyle name="Normal 4 29 2" xfId="17407" xr:uid="{AE251054-BDCE-485A-A759-0EE4E32BB2C7}"/>
    <cellStyle name="Normal 4 29 2 2" xfId="17408" xr:uid="{B78B30EA-FB41-4CF2-9472-56D56AAB8C92}"/>
    <cellStyle name="Normal 4 29 2 2 2" xfId="17409" xr:uid="{E337E3A0-7C68-4930-A730-0539EDA5E4EC}"/>
    <cellStyle name="Normal 4 29 2 2 2 2" xfId="22586" xr:uid="{C59633D8-C7C8-463F-A35C-CD0D93BD7B99}"/>
    <cellStyle name="Normal 4 29 2 2 2 2 2" xfId="32935" xr:uid="{438A850F-23DB-4FB6-A305-18B3E26CDF1B}"/>
    <cellStyle name="Normal 4 29 2 2 2 3" xfId="27766" xr:uid="{A3B6CF9A-5632-4E8D-A726-092B956147D1}"/>
    <cellStyle name="Normal 4 29 2 2 3" xfId="22585" xr:uid="{8BA41DFA-D892-4E95-A464-AD1264CB3E8F}"/>
    <cellStyle name="Normal 4 29 2 2 3 2" xfId="32934" xr:uid="{C1190410-F2C8-4413-A2E7-FBFBD8026AFD}"/>
    <cellStyle name="Normal 4 29 2 2 4" xfId="27765" xr:uid="{B92BE0BE-0465-479C-B717-7C6A7D68D9C5}"/>
    <cellStyle name="Normal 4 29 2 3" xfId="17410" xr:uid="{E2AFDCA8-5DE1-48BA-A681-42AD34414F81}"/>
    <cellStyle name="Normal 4 29 2 3 2" xfId="22587" xr:uid="{2FD892D0-EB4F-4C47-943D-40A525CA61B0}"/>
    <cellStyle name="Normal 4 29 2 3 2 2" xfId="32936" xr:uid="{BFD43F83-05A0-4ECB-88DD-B89A283C5557}"/>
    <cellStyle name="Normal 4 29 2 3 3" xfId="27767" xr:uid="{198A4778-2E9F-4976-A759-C0634112FE37}"/>
    <cellStyle name="Normal 4 29 2 4" xfId="22584" xr:uid="{12DC8ECA-E86C-4AB3-9B25-CE0E37F6EF71}"/>
    <cellStyle name="Normal 4 29 2 4 2" xfId="32933" xr:uid="{356A1516-B9EA-4508-A038-98C38AB970E0}"/>
    <cellStyle name="Normal 4 29 2 5" xfId="27764" xr:uid="{EEB9AC81-56A2-4A7D-B2C0-2067D711A42E}"/>
    <cellStyle name="Normal 4 29 3" xfId="17411" xr:uid="{A1A6A808-DAA6-4CAC-88E4-9185BBDD7A15}"/>
    <cellStyle name="Normal 4 29 3 2" xfId="17412" xr:uid="{CD67FA7C-3FC5-48BE-AD92-062B70E49A37}"/>
    <cellStyle name="Normal 4 29 3 2 2" xfId="17413" xr:uid="{CD253AF3-DE2B-4212-85EA-2FADC8A081F6}"/>
    <cellStyle name="Normal 4 29 3 2 2 2" xfId="22590" xr:uid="{6EE25AA9-02B9-42BE-819F-5FD22443F0A1}"/>
    <cellStyle name="Normal 4 29 3 2 2 2 2" xfId="32939" xr:uid="{9F79FD13-1F45-48B3-8427-718E80545E97}"/>
    <cellStyle name="Normal 4 29 3 2 2 3" xfId="27770" xr:uid="{ECF5B40A-69E2-4470-8AC9-4699C711F3F9}"/>
    <cellStyle name="Normal 4 29 3 2 3" xfId="22589" xr:uid="{F70488E9-13FA-436B-B798-5A49FCEC5EA0}"/>
    <cellStyle name="Normal 4 29 3 2 3 2" xfId="32938" xr:uid="{73B804BE-38FB-4459-BC58-A97DF90D33A2}"/>
    <cellStyle name="Normal 4 29 3 2 4" xfId="27769" xr:uid="{8CC098DE-13B2-45C7-8390-EC270D2EBCB9}"/>
    <cellStyle name="Normal 4 29 3 3" xfId="17414" xr:uid="{029C36A5-192E-44DF-B063-0A432C661B78}"/>
    <cellStyle name="Normal 4 29 3 3 2" xfId="22591" xr:uid="{A7DBF065-D449-4662-98B4-E8E563C3173B}"/>
    <cellStyle name="Normal 4 29 3 3 2 2" xfId="32940" xr:uid="{9E926479-B311-4E67-A644-0D44293EE849}"/>
    <cellStyle name="Normal 4 29 3 3 3" xfId="27771" xr:uid="{0E1341BF-31F0-4BD6-BC10-080E9B6CD514}"/>
    <cellStyle name="Normal 4 29 3 4" xfId="22588" xr:uid="{A63D1BFD-D0D7-4B1E-9714-0E2A743CF0E2}"/>
    <cellStyle name="Normal 4 29 3 4 2" xfId="32937" xr:uid="{BA3D5EC3-3AD1-4FA9-BE61-DC3B1B57D79E}"/>
    <cellStyle name="Normal 4 29 3 5" xfId="27768" xr:uid="{1D30E93F-03ED-4B59-9049-DCAE3998F628}"/>
    <cellStyle name="Normal 4 29 4" xfId="17415" xr:uid="{20F966FA-E252-47FE-B20B-463BFD4A2671}"/>
    <cellStyle name="Normal 4 29 4 2" xfId="17416" xr:uid="{15C19CE4-B233-4F83-A591-9B52F3B42BB6}"/>
    <cellStyle name="Normal 4 29 4 2 2" xfId="17417" xr:uid="{28AD15DE-3837-4CC8-89D4-4DE02FE45420}"/>
    <cellStyle name="Normal 4 29 4 2 2 2" xfId="22594" xr:uid="{CF35AE6F-9863-4A8E-A928-B01612EC0562}"/>
    <cellStyle name="Normal 4 29 4 2 2 2 2" xfId="32943" xr:uid="{8AD7383C-871D-463A-9593-99B171BD6AD4}"/>
    <cellStyle name="Normal 4 29 4 2 2 3" xfId="27774" xr:uid="{596E9262-D6D2-4AD6-BFB2-F123210955D4}"/>
    <cellStyle name="Normal 4 29 4 2 3" xfId="22593" xr:uid="{B94D5C6A-BEB0-4439-AC1D-232BF22A96E9}"/>
    <cellStyle name="Normal 4 29 4 2 3 2" xfId="32942" xr:uid="{8F6B7055-69AD-4234-83F0-F8F051B3D3F5}"/>
    <cellStyle name="Normal 4 29 4 2 4" xfId="27773" xr:uid="{A5724848-D875-4390-B2ED-97B802F162BD}"/>
    <cellStyle name="Normal 4 29 4 3" xfId="17418" xr:uid="{4254493F-A2B4-485B-A2DA-288DB8DB8C70}"/>
    <cellStyle name="Normal 4 29 4 3 2" xfId="22595" xr:uid="{0B255827-AFC3-49E9-A48F-606B20D44F67}"/>
    <cellStyle name="Normal 4 29 4 3 2 2" xfId="32944" xr:uid="{BC73D338-5026-4235-8F7F-5B3CBFBB241C}"/>
    <cellStyle name="Normal 4 29 4 3 3" xfId="27775" xr:uid="{3354F514-C091-464A-BEE8-BC2BDC7003DB}"/>
    <cellStyle name="Normal 4 29 4 4" xfId="22592" xr:uid="{D7DA5D87-98FF-49C7-BF3B-A63F2F23900D}"/>
    <cellStyle name="Normal 4 29 4 4 2" xfId="32941" xr:uid="{613D0625-33BF-4E31-9AC0-A5A93F3912D4}"/>
    <cellStyle name="Normal 4 29 4 5" xfId="27772" xr:uid="{F8C08E16-EB83-490C-9B82-4C51CED2259C}"/>
    <cellStyle name="Normal 4 29 5" xfId="17419" xr:uid="{D161A7F1-65C7-4F2F-951A-0FB589A13726}"/>
    <cellStyle name="Normal 4 29 5 2" xfId="17420" xr:uid="{3EB373E7-081F-4226-8475-33068FACEBA7}"/>
    <cellStyle name="Normal 4 29 5 2 2" xfId="22597" xr:uid="{5D4C77AC-7D8E-4C2D-833B-5E213E89AD52}"/>
    <cellStyle name="Normal 4 29 5 2 2 2" xfId="32946" xr:uid="{1555FC2B-0E4A-4444-9E92-1620D5185536}"/>
    <cellStyle name="Normal 4 29 5 2 3" xfId="27777" xr:uid="{1E8A0588-4928-49DC-B11A-AD39125C9D39}"/>
    <cellStyle name="Normal 4 29 5 3" xfId="22596" xr:uid="{41294273-A913-4E91-8074-62B7D2DCF283}"/>
    <cellStyle name="Normal 4 29 5 3 2" xfId="32945" xr:uid="{11F2915D-5E9F-4567-A4E8-E9D99B7C89A0}"/>
    <cellStyle name="Normal 4 29 5 4" xfId="27776" xr:uid="{6C6BC1CE-5070-459B-B8DB-18642A5957FA}"/>
    <cellStyle name="Normal 4 29 6" xfId="17421" xr:uid="{337BE038-C99D-4FF9-BB41-E1641D342B04}"/>
    <cellStyle name="Normal 4 29 6 2" xfId="22598" xr:uid="{A22D844E-1B01-46B8-8102-E00A1206F929}"/>
    <cellStyle name="Normal 4 29 6 2 2" xfId="32947" xr:uid="{88B364A0-9C53-4E29-9922-5D6325E6D20E}"/>
    <cellStyle name="Normal 4 29 6 3" xfId="27778" xr:uid="{574D2966-AB09-4AA3-B7F0-1DBB815AF5EB}"/>
    <cellStyle name="Normal 4 29 7" xfId="22583" xr:uid="{40930F9F-182C-4B7F-B705-C38DAB28BCF0}"/>
    <cellStyle name="Normal 4 29 7 2" xfId="32932" xr:uid="{AEBAE6D3-408F-427B-AB0E-D69CE55B1AB3}"/>
    <cellStyle name="Normal 4 29 8" xfId="27763" xr:uid="{42608844-A2E5-4AF6-A6B6-0DCCBE9D004E}"/>
    <cellStyle name="Normal 4 3" xfId="8714" xr:uid="{3D891DFA-B2B9-415C-994D-59574D9C46E1}"/>
    <cellStyle name="Normal 4 3 2" xfId="17422" xr:uid="{FDDE3429-E0CC-4C06-9406-EBE3BB5C3626}"/>
    <cellStyle name="Normal 4 3 2 2" xfId="17423" xr:uid="{AC22EDEA-E6C5-4168-81BA-0D3D9B6A2499}"/>
    <cellStyle name="Normal 4 3 2 2 2" xfId="17424" xr:uid="{15CCFCEE-2EED-4D75-8A36-41BC880EB1E3}"/>
    <cellStyle name="Normal 4 3 2 2 2 2" xfId="22601" xr:uid="{91EF40BC-B707-46C9-AA1F-9960258D7262}"/>
    <cellStyle name="Normal 4 3 2 2 2 2 2" xfId="32950" xr:uid="{55CF215D-2AFD-47EE-A78A-509CD4219D16}"/>
    <cellStyle name="Normal 4 3 2 2 2 3" xfId="27781" xr:uid="{A56AE397-8A21-4380-9846-8CE99B286A98}"/>
    <cellStyle name="Normal 4 3 2 2 3" xfId="22600" xr:uid="{B635BDD7-667E-4861-B804-F69EDE20F933}"/>
    <cellStyle name="Normal 4 3 2 2 3 2" xfId="32949" xr:uid="{1650A6E4-2C28-4607-B56D-997BA0445B55}"/>
    <cellStyle name="Normal 4 3 2 2 4" xfId="27780" xr:uid="{8CF98027-F50F-4B97-B169-281832A957E8}"/>
    <cellStyle name="Normal 4 3 2 3" xfId="17425" xr:uid="{DF116954-1D05-4992-9768-3B8BF8D2D955}"/>
    <cellStyle name="Normal 4 3 2 3 2" xfId="22602" xr:uid="{3EE17554-5D27-46A3-8783-337073B8FB21}"/>
    <cellStyle name="Normal 4 3 2 3 2 2" xfId="32951" xr:uid="{0FB2F9F6-01D7-42EF-AC8D-7CE64B3750EC}"/>
    <cellStyle name="Normal 4 3 2 3 3" xfId="27782" xr:uid="{6DCB1050-9D9F-455B-A9B2-4A10489BF2D4}"/>
    <cellStyle name="Normal 4 3 2 4" xfId="22599" xr:uid="{27D3E0A7-2259-425E-AB80-AC29E85905F0}"/>
    <cellStyle name="Normal 4 3 2 4 2" xfId="32948" xr:uid="{C0F37B9D-1D0F-4862-82AB-B2A441D2F113}"/>
    <cellStyle name="Normal 4 3 2 5" xfId="27779" xr:uid="{6B58B08D-80C1-433A-9873-A802987B996C}"/>
    <cellStyle name="Normal 4 3 3" xfId="17426" xr:uid="{9A78D84B-B0E0-4501-A1FA-479CC1F85A33}"/>
    <cellStyle name="Normal 4 3 3 2" xfId="17427" xr:uid="{0F9309C0-C771-403A-9480-9AD18A469E74}"/>
    <cellStyle name="Normal 4 3 3 2 2" xfId="17428" xr:uid="{AA4E46BF-1404-47F0-B673-5DF27C0678E3}"/>
    <cellStyle name="Normal 4 3 3 2 2 2" xfId="22605" xr:uid="{2330A9B3-58C3-405D-9FD6-5C069C198B49}"/>
    <cellStyle name="Normal 4 3 3 2 2 2 2" xfId="32954" xr:uid="{4C8DA2ED-20AC-4B9A-8BE8-958D27F5B54C}"/>
    <cellStyle name="Normal 4 3 3 2 2 3" xfId="27785" xr:uid="{DBDA2BF5-4101-4A44-BAC6-A1DAF81336C2}"/>
    <cellStyle name="Normal 4 3 3 2 3" xfId="22604" xr:uid="{38D4FFE5-FA9E-473E-931E-A24DA7C71EA5}"/>
    <cellStyle name="Normal 4 3 3 2 3 2" xfId="32953" xr:uid="{667526F7-A7E8-4F8E-91A6-C7831564F088}"/>
    <cellStyle name="Normal 4 3 3 2 4" xfId="27784" xr:uid="{87196084-A82F-458B-9944-15AFA679A135}"/>
    <cellStyle name="Normal 4 3 3 3" xfId="17429" xr:uid="{03ADD8C4-1DB0-46C5-B159-08D8BEC43F84}"/>
    <cellStyle name="Normal 4 3 3 3 2" xfId="22606" xr:uid="{66B9E18A-750E-4811-8B73-9B51FDA37EC3}"/>
    <cellStyle name="Normal 4 3 3 3 2 2" xfId="32955" xr:uid="{022932B3-245F-460E-8C75-98FC124A6A19}"/>
    <cellStyle name="Normal 4 3 3 3 3" xfId="27786" xr:uid="{D46FA40C-FB4F-451E-BB99-57170591E03A}"/>
    <cellStyle name="Normal 4 3 3 4" xfId="22603" xr:uid="{AA96E0DD-07CC-4D7D-8E04-C22ABCFB5176}"/>
    <cellStyle name="Normal 4 3 3 4 2" xfId="32952" xr:uid="{39A2A82A-0CF3-439B-AFDD-0187091ECB89}"/>
    <cellStyle name="Normal 4 3 3 5" xfId="27783" xr:uid="{6CB8EEE3-4125-43B8-AD88-3CB45A46F83E}"/>
    <cellStyle name="Normal 4 3 4" xfId="17430" xr:uid="{0E64AA7D-FDD8-4CFE-BC56-3E408C2F1102}"/>
    <cellStyle name="Normal 4 3 4 2" xfId="17431" xr:uid="{08B173F6-50C6-4D70-BE09-EB04E03881A2}"/>
    <cellStyle name="Normal 4 3 4 2 2" xfId="17432" xr:uid="{39828460-62B6-4913-AD80-FBE9147ABB2B}"/>
    <cellStyle name="Normal 4 3 4 2 2 2" xfId="22609" xr:uid="{5FD743E6-126D-47D4-83A1-3428D4373161}"/>
    <cellStyle name="Normal 4 3 4 2 2 2 2" xfId="32958" xr:uid="{6747136C-AB9D-41B1-8706-351162C05E3B}"/>
    <cellStyle name="Normal 4 3 4 2 2 3" xfId="27789" xr:uid="{30C76CF7-460E-48B8-BCAD-76DC34931EEE}"/>
    <cellStyle name="Normal 4 3 4 2 3" xfId="22608" xr:uid="{DEC0D308-5104-4F53-B4FF-99E929F9DF50}"/>
    <cellStyle name="Normal 4 3 4 2 3 2" xfId="32957" xr:uid="{60E39A08-7A1E-4DF7-B4C5-0DF50B23E434}"/>
    <cellStyle name="Normal 4 3 4 2 4" xfId="27788" xr:uid="{35D42797-1890-437D-90EF-F75C84F11900}"/>
    <cellStyle name="Normal 4 3 4 3" xfId="17433" xr:uid="{D64E0D96-538D-433D-843C-E513954E4B2B}"/>
    <cellStyle name="Normal 4 3 4 3 2" xfId="22610" xr:uid="{0998FBF7-D856-47F3-8EAE-92084B0C578E}"/>
    <cellStyle name="Normal 4 3 4 3 2 2" xfId="32959" xr:uid="{0B150213-54DC-4645-93EB-1FD940438B9B}"/>
    <cellStyle name="Normal 4 3 4 3 3" xfId="27790" xr:uid="{EB00D09D-E1FE-4AEB-BC4C-000D8EE25580}"/>
    <cellStyle name="Normal 4 3 4 4" xfId="22607" xr:uid="{88E9F7EA-9B0C-4CB5-BA39-30AEDDA3E8EE}"/>
    <cellStyle name="Normal 4 3 4 4 2" xfId="32956" xr:uid="{3C4E937A-9F8A-417B-8316-BB6C76ED2D16}"/>
    <cellStyle name="Normal 4 3 4 5" xfId="27787" xr:uid="{D5BB79D3-7A3F-4AB8-8FA1-308EF931B15E}"/>
    <cellStyle name="Normal 4 3 5" xfId="17434" xr:uid="{7DEB79A1-3587-46E5-9748-EEB171F16254}"/>
    <cellStyle name="Normal 4 3 5 2" xfId="17435" xr:uid="{D36A20B2-DC3B-4FFE-B72F-61268931A539}"/>
    <cellStyle name="Normal 4 3 5 2 2" xfId="22612" xr:uid="{55B9F310-D002-4933-959B-A2CE41B18E41}"/>
    <cellStyle name="Normal 4 3 5 2 2 2" xfId="32961" xr:uid="{4FD62ACC-95F1-4CE1-B3D1-B21D1E39B57C}"/>
    <cellStyle name="Normal 4 3 5 2 3" xfId="27792" xr:uid="{6725AED2-1493-4111-B1A0-94DA70B50064}"/>
    <cellStyle name="Normal 4 3 5 3" xfId="22611" xr:uid="{EA796DD9-4ABC-4844-AE25-5427B0BF90DD}"/>
    <cellStyle name="Normal 4 3 5 3 2" xfId="32960" xr:uid="{193058D1-9271-4F2F-9107-4B8B0F013ED3}"/>
    <cellStyle name="Normal 4 3 5 4" xfId="27791" xr:uid="{0A2C6BCA-98DC-4697-BBF2-FD8F4FAF3272}"/>
    <cellStyle name="Normal 4 3 6" xfId="17436" xr:uid="{8B58ACB5-F9D0-4923-AF6F-993FF5DC371C}"/>
    <cellStyle name="Normal 4 3 6 2" xfId="22613" xr:uid="{0C3BD24A-8C3D-4437-BD87-86D7605971ED}"/>
    <cellStyle name="Normal 4 3 6 2 2" xfId="32962" xr:uid="{FC650939-AE41-49F2-B907-A8855F9D12C3}"/>
    <cellStyle name="Normal 4 3 6 3" xfId="27793" xr:uid="{2FCBC627-0947-4585-961A-AEC0D9CF1DB7}"/>
    <cellStyle name="Normal 4 3 7" xfId="17437" xr:uid="{90507CB7-8FFE-4EE9-AF74-3E830A81897C}"/>
    <cellStyle name="Normal 4 3 7 2" xfId="22614" xr:uid="{357F9EED-589F-4D10-9636-B5D0F06056DF}"/>
    <cellStyle name="Normal 4 3 7 2 2" xfId="32963" xr:uid="{9DAEDD02-7C22-4A2C-A900-A879830413BD}"/>
    <cellStyle name="Normal 4 3 7 3" xfId="27794" xr:uid="{EDB46148-D087-4FF5-997E-06EE2EFCACC6}"/>
    <cellStyle name="Normal 4 30" xfId="17438" xr:uid="{BBB004E0-0EFC-47A2-BC67-1F4EC34D9541}"/>
    <cellStyle name="Normal 4 30 2" xfId="17439" xr:uid="{43BE270C-B2C1-46E5-8363-A30093C348C1}"/>
    <cellStyle name="Normal 4 30 2 2" xfId="17440" xr:uid="{FD5C4DD2-ACD9-4FCF-AB6B-44F6957BBA5D}"/>
    <cellStyle name="Normal 4 30 2 2 2" xfId="17441" xr:uid="{BDCB80EB-BDBB-45EA-8A2A-1E3A892F082F}"/>
    <cellStyle name="Normal 4 30 2 2 2 2" xfId="22618" xr:uid="{0BBA6640-562C-4C80-91D0-AEEAD7EF62D2}"/>
    <cellStyle name="Normal 4 30 2 2 2 2 2" xfId="32967" xr:uid="{F153D155-7EF8-4611-8F84-6095F5787435}"/>
    <cellStyle name="Normal 4 30 2 2 2 3" xfId="27798" xr:uid="{1F904DAD-8ED6-4F87-BE91-6E8DEDE1E168}"/>
    <cellStyle name="Normal 4 30 2 2 3" xfId="22617" xr:uid="{0674F6CE-83BB-4FA2-ACF8-A8BB44128741}"/>
    <cellStyle name="Normal 4 30 2 2 3 2" xfId="32966" xr:uid="{DE7D0943-30B8-470D-9CB7-DF854838575F}"/>
    <cellStyle name="Normal 4 30 2 2 4" xfId="27797" xr:uid="{C6272336-24A6-464A-969C-F699D3EA8D4E}"/>
    <cellStyle name="Normal 4 30 2 3" xfId="17442" xr:uid="{0A43A54E-C72E-4087-89A4-83240D9DBA1B}"/>
    <cellStyle name="Normal 4 30 2 3 2" xfId="22619" xr:uid="{131AC47D-B7CB-4561-AECF-4AD2E4DE6E04}"/>
    <cellStyle name="Normal 4 30 2 3 2 2" xfId="32968" xr:uid="{5E1A9472-9AC9-4736-9651-9DECAEBFDCC7}"/>
    <cellStyle name="Normal 4 30 2 3 3" xfId="27799" xr:uid="{03DADDC4-7FC2-4CD3-BD7E-237742051324}"/>
    <cellStyle name="Normal 4 30 2 4" xfId="22616" xr:uid="{1EE62D32-A98A-45E5-89B5-D0B4EE3D1315}"/>
    <cellStyle name="Normal 4 30 2 4 2" xfId="32965" xr:uid="{EEF599E1-BF38-4B32-AD49-F534CE89F305}"/>
    <cellStyle name="Normal 4 30 2 5" xfId="27796" xr:uid="{FFBF11A0-4A68-4186-8748-F0F61E5C35DA}"/>
    <cellStyle name="Normal 4 30 3" xfId="17443" xr:uid="{7CF918E2-D832-480E-BB06-772FDEA340F9}"/>
    <cellStyle name="Normal 4 30 3 2" xfId="17444" xr:uid="{443CA553-5FB0-4580-97BC-C357AA9F7BAD}"/>
    <cellStyle name="Normal 4 30 3 2 2" xfId="17445" xr:uid="{45FBAD3B-BB3D-4DDF-BADD-F456F50004C5}"/>
    <cellStyle name="Normal 4 30 3 2 2 2" xfId="22622" xr:uid="{DAF179A3-A4CA-4F2F-8A38-2A605EEA43EF}"/>
    <cellStyle name="Normal 4 30 3 2 2 2 2" xfId="32971" xr:uid="{0C5C1F16-22A1-482D-ADBC-561A3E33BCC8}"/>
    <cellStyle name="Normal 4 30 3 2 2 3" xfId="27802" xr:uid="{464D3728-99D5-4737-AE39-FF174DC681D0}"/>
    <cellStyle name="Normal 4 30 3 2 3" xfId="22621" xr:uid="{16545921-70E0-4F54-8BA6-E3AD0728F3A2}"/>
    <cellStyle name="Normal 4 30 3 2 3 2" xfId="32970" xr:uid="{4234C7A9-E0AE-48A3-A65A-5B199C73620B}"/>
    <cellStyle name="Normal 4 30 3 2 4" xfId="27801" xr:uid="{E5BF5572-A862-4104-8705-98DC1AADD8F1}"/>
    <cellStyle name="Normal 4 30 3 3" xfId="17446" xr:uid="{0E1BC6AB-76E4-4C12-A511-765D533E0A60}"/>
    <cellStyle name="Normal 4 30 3 3 2" xfId="22623" xr:uid="{D9DB6A76-39FA-4CCB-B43B-5DF4F8396A9D}"/>
    <cellStyle name="Normal 4 30 3 3 2 2" xfId="32972" xr:uid="{3AACC0D2-EF60-4D24-9ACE-D86E6F3B98AF}"/>
    <cellStyle name="Normal 4 30 3 3 3" xfId="27803" xr:uid="{982649C3-C05F-4170-8B8B-3298664BE9A4}"/>
    <cellStyle name="Normal 4 30 3 4" xfId="22620" xr:uid="{5710A163-26FF-412A-A9A0-B9E669244D68}"/>
    <cellStyle name="Normal 4 30 3 4 2" xfId="32969" xr:uid="{7C394B22-D48D-4043-8C7B-C2EF07A6821B}"/>
    <cellStyle name="Normal 4 30 3 5" xfId="27800" xr:uid="{FBADBB8C-6304-4559-8CC1-4D7C8FE1869E}"/>
    <cellStyle name="Normal 4 30 4" xfId="17447" xr:uid="{D115C932-6515-4008-A335-6B989F73BF54}"/>
    <cellStyle name="Normal 4 30 4 2" xfId="17448" xr:uid="{88B0AEDF-D05E-4716-B100-61153DEB3024}"/>
    <cellStyle name="Normal 4 30 4 2 2" xfId="17449" xr:uid="{04BE3220-63E3-4E31-865B-D3AA063B95E6}"/>
    <cellStyle name="Normal 4 30 4 2 2 2" xfId="22626" xr:uid="{65F6C6FB-1E95-4209-BD19-10E9619AB2E9}"/>
    <cellStyle name="Normal 4 30 4 2 2 2 2" xfId="32975" xr:uid="{5AF0B849-229D-43D9-8491-9BD4B4E48ED7}"/>
    <cellStyle name="Normal 4 30 4 2 2 3" xfId="27806" xr:uid="{ED1C2661-729D-4E4C-85B5-4F76B93B5BC5}"/>
    <cellStyle name="Normal 4 30 4 2 3" xfId="22625" xr:uid="{D797D9CF-B6D5-470B-BF44-9551DA73222B}"/>
    <cellStyle name="Normal 4 30 4 2 3 2" xfId="32974" xr:uid="{F902AA8B-5D49-42E6-87AB-B3F7994F3007}"/>
    <cellStyle name="Normal 4 30 4 2 4" xfId="27805" xr:uid="{EE310288-7D56-4BCB-938F-4369ACD2D45D}"/>
    <cellStyle name="Normal 4 30 4 3" xfId="17450" xr:uid="{3CF94A33-4638-48DA-9C50-6B5FB7320D40}"/>
    <cellStyle name="Normal 4 30 4 3 2" xfId="22627" xr:uid="{6977D593-5E56-422F-BDD9-015D9CF1BC53}"/>
    <cellStyle name="Normal 4 30 4 3 2 2" xfId="32976" xr:uid="{87ED0C69-CE8D-4830-8448-2286320D32BD}"/>
    <cellStyle name="Normal 4 30 4 3 3" xfId="27807" xr:uid="{DE840899-1D0E-4056-B821-7309B09DB44A}"/>
    <cellStyle name="Normal 4 30 4 4" xfId="22624" xr:uid="{21E2B4C4-D6FE-4AC6-9CB5-9A2C5868E280}"/>
    <cellStyle name="Normal 4 30 4 4 2" xfId="32973" xr:uid="{9C1F8496-F706-4DA4-962E-8788921D6CAD}"/>
    <cellStyle name="Normal 4 30 4 5" xfId="27804" xr:uid="{22621336-8963-4CF8-BF4B-5E7FB965FABB}"/>
    <cellStyle name="Normal 4 30 5" xfId="17451" xr:uid="{B3617AC2-499B-438F-ACE8-D0E13B931C59}"/>
    <cellStyle name="Normal 4 30 5 2" xfId="17452" xr:uid="{48854A0B-B7CF-4D1B-A54E-A5D14D6A94BF}"/>
    <cellStyle name="Normal 4 30 5 2 2" xfId="22629" xr:uid="{204A7FD2-F615-4EC2-B3CD-EEDA9FCD84DD}"/>
    <cellStyle name="Normal 4 30 5 2 2 2" xfId="32978" xr:uid="{F112C359-D817-4BA7-808A-76CCC80B9709}"/>
    <cellStyle name="Normal 4 30 5 2 3" xfId="27809" xr:uid="{184271B7-876E-407A-BB5A-C5F509BBD078}"/>
    <cellStyle name="Normal 4 30 5 3" xfId="22628" xr:uid="{2B31836A-7DE6-49E0-AFA5-088E2781A7A6}"/>
    <cellStyle name="Normal 4 30 5 3 2" xfId="32977" xr:uid="{0FB8EC5A-527E-4A80-B97B-F4329A503C6B}"/>
    <cellStyle name="Normal 4 30 5 4" xfId="27808" xr:uid="{07C5189B-7373-4311-BC52-73FF2B2E7F76}"/>
    <cellStyle name="Normal 4 30 6" xfId="17453" xr:uid="{ADB16595-2F45-4123-A3EC-F671EA441E9E}"/>
    <cellStyle name="Normal 4 30 6 2" xfId="22630" xr:uid="{CD70D545-2500-4281-B20D-90A9B52E93BC}"/>
    <cellStyle name="Normal 4 30 6 2 2" xfId="32979" xr:uid="{A89D056F-8FB2-4CEA-A15B-0AE5128A9A1C}"/>
    <cellStyle name="Normal 4 30 6 3" xfId="27810" xr:uid="{8E5A7493-BF86-4CDD-B429-AD5363B193B6}"/>
    <cellStyle name="Normal 4 30 7" xfId="22615" xr:uid="{AFCAEADB-20BC-4053-B5C9-3FDABBF1F3BA}"/>
    <cellStyle name="Normal 4 30 7 2" xfId="32964" xr:uid="{92A59EA5-FECB-4B06-820F-F926AB8B441E}"/>
    <cellStyle name="Normal 4 30 8" xfId="27795" xr:uid="{79D65BD5-6AA9-43B3-A38F-1E440724DDCA}"/>
    <cellStyle name="Normal 4 31" xfId="17454" xr:uid="{46C72460-8C3F-4359-971C-572A0C4394FB}"/>
    <cellStyle name="Normal 4 31 2" xfId="17455" xr:uid="{948E235E-4EB1-4F17-AF8A-A2D5101EA684}"/>
    <cellStyle name="Normal 4 31 2 2" xfId="17456" xr:uid="{387F9F7D-D990-4DE6-A95C-6CF9550CE9F1}"/>
    <cellStyle name="Normal 4 31 2 2 2" xfId="17457" xr:uid="{97CEDC12-A4AD-4C08-87BD-A20E383968A3}"/>
    <cellStyle name="Normal 4 31 2 2 2 2" xfId="22634" xr:uid="{D235EEC0-2440-40E0-8181-BD1BF8C52AC2}"/>
    <cellStyle name="Normal 4 31 2 2 2 2 2" xfId="32983" xr:uid="{7468971B-E237-435B-B8A2-F59739F814D3}"/>
    <cellStyle name="Normal 4 31 2 2 2 3" xfId="27814" xr:uid="{CD738F0B-73BF-4A98-B85F-8E32F65B5B20}"/>
    <cellStyle name="Normal 4 31 2 2 3" xfId="22633" xr:uid="{C3EB6E55-47AF-47F6-8DBA-4929E37F9799}"/>
    <cellStyle name="Normal 4 31 2 2 3 2" xfId="32982" xr:uid="{EAFE4534-AE6C-4C0A-8914-0064FB369BCA}"/>
    <cellStyle name="Normal 4 31 2 2 4" xfId="27813" xr:uid="{12F7DF59-3AC7-485E-9C71-C11F2EDA9FB8}"/>
    <cellStyle name="Normal 4 31 2 3" xfId="17458" xr:uid="{99AAF18F-B31E-4A23-A0EF-9E0FCD7D10F5}"/>
    <cellStyle name="Normal 4 31 2 3 2" xfId="22635" xr:uid="{D73A2481-4EFE-486F-B7E9-068947651CAA}"/>
    <cellStyle name="Normal 4 31 2 3 2 2" xfId="32984" xr:uid="{27908B77-A3B7-4508-8D9C-740A47A9F3BD}"/>
    <cellStyle name="Normal 4 31 2 3 3" xfId="27815" xr:uid="{1C668D04-81D4-4596-9DCF-8FC0B0D302FD}"/>
    <cellStyle name="Normal 4 31 2 4" xfId="22632" xr:uid="{FBE37568-8BE7-4EB5-A541-5D92C4269D01}"/>
    <cellStyle name="Normal 4 31 2 4 2" xfId="32981" xr:uid="{4C32C923-6902-4ED2-B7D0-5F3B9860A1B1}"/>
    <cellStyle name="Normal 4 31 2 5" xfId="27812" xr:uid="{CF0E76F5-2E92-438A-85F1-AA59D413D30A}"/>
    <cellStyle name="Normal 4 31 3" xfId="17459" xr:uid="{12FD3B4D-4521-464A-871F-53F67CF87AF8}"/>
    <cellStyle name="Normal 4 31 3 2" xfId="17460" xr:uid="{92654DA4-01B7-4A0D-818D-F6AA86F558DB}"/>
    <cellStyle name="Normal 4 31 3 2 2" xfId="17461" xr:uid="{120CB487-9D56-495A-8C9F-73E8DF21E269}"/>
    <cellStyle name="Normal 4 31 3 2 2 2" xfId="22638" xr:uid="{E0714131-0080-42EB-BE95-75B46266006D}"/>
    <cellStyle name="Normal 4 31 3 2 2 2 2" xfId="32987" xr:uid="{5914E2D4-54B5-40E3-9224-C92D6B029200}"/>
    <cellStyle name="Normal 4 31 3 2 2 3" xfId="27818" xr:uid="{FF14A80E-C687-40B0-BC90-A17FD921C692}"/>
    <cellStyle name="Normal 4 31 3 2 3" xfId="22637" xr:uid="{1234D2CD-3691-4935-ACA1-AE11C7A4C0E8}"/>
    <cellStyle name="Normal 4 31 3 2 3 2" xfId="32986" xr:uid="{F573B5CC-5D89-4C34-AF34-FF4684A4C4FC}"/>
    <cellStyle name="Normal 4 31 3 2 4" xfId="27817" xr:uid="{1B7C7837-6AB4-4448-AE2F-6CE12F0B4828}"/>
    <cellStyle name="Normal 4 31 3 3" xfId="17462" xr:uid="{1E0B7482-0560-4869-A26D-3A922505EFB8}"/>
    <cellStyle name="Normal 4 31 3 3 2" xfId="22639" xr:uid="{48063872-80B1-4B1B-815C-7A0B42BBBEF1}"/>
    <cellStyle name="Normal 4 31 3 3 2 2" xfId="32988" xr:uid="{0FD40DE4-DDDD-4D9B-817A-7AE1F6B310B4}"/>
    <cellStyle name="Normal 4 31 3 3 3" xfId="27819" xr:uid="{1173F03A-DAB4-4361-BC74-0B60C8D5A43C}"/>
    <cellStyle name="Normal 4 31 3 4" xfId="22636" xr:uid="{5DC97C81-6596-4596-BE58-E09E8C9C585B}"/>
    <cellStyle name="Normal 4 31 3 4 2" xfId="32985" xr:uid="{D9126833-5201-4310-8EB1-E647B6B150E7}"/>
    <cellStyle name="Normal 4 31 3 5" xfId="27816" xr:uid="{6D5CA4C4-DE31-4E18-B4C4-027146008FE9}"/>
    <cellStyle name="Normal 4 31 4" xfId="17463" xr:uid="{AD6ABE88-558B-4DD3-B3A8-92B74ECC4FB1}"/>
    <cellStyle name="Normal 4 31 4 2" xfId="17464" xr:uid="{0BCD1253-72B4-44C1-B5EF-BA21209D61B7}"/>
    <cellStyle name="Normal 4 31 4 2 2" xfId="17465" xr:uid="{4B18E14A-3987-421D-BFC6-A6B36ABA6E08}"/>
    <cellStyle name="Normal 4 31 4 2 2 2" xfId="22642" xr:uid="{5410E0B1-358A-457B-82E2-289B679889A1}"/>
    <cellStyle name="Normal 4 31 4 2 2 2 2" xfId="32991" xr:uid="{4D0BECFA-4957-4774-A409-74ED118D73AB}"/>
    <cellStyle name="Normal 4 31 4 2 2 3" xfId="27822" xr:uid="{32974F8B-3DD2-4A78-AFC6-1131CB141720}"/>
    <cellStyle name="Normal 4 31 4 2 3" xfId="22641" xr:uid="{FA6731EC-95C0-4BB7-AF57-AEA432564F6C}"/>
    <cellStyle name="Normal 4 31 4 2 3 2" xfId="32990" xr:uid="{4D1FE4AF-56AC-43E7-81C4-EBA47AE90460}"/>
    <cellStyle name="Normal 4 31 4 2 4" xfId="27821" xr:uid="{73A6F077-D8EB-4628-88D3-082FA3E62376}"/>
    <cellStyle name="Normal 4 31 4 3" xfId="17466" xr:uid="{00973B6A-59AC-4D59-A292-8F20C81DFA23}"/>
    <cellStyle name="Normal 4 31 4 3 2" xfId="22643" xr:uid="{B875C68A-68E4-4042-8A41-A78840501816}"/>
    <cellStyle name="Normal 4 31 4 3 2 2" xfId="32992" xr:uid="{0932BBA4-E4BD-4833-BE7A-97D2FF2FE8B0}"/>
    <cellStyle name="Normal 4 31 4 3 3" xfId="27823" xr:uid="{CBE01F0A-F5D7-44C8-B35B-F281BAA80B33}"/>
    <cellStyle name="Normal 4 31 4 4" xfId="22640" xr:uid="{9459B89F-5E30-4D30-881E-3240F8C3C8C1}"/>
    <cellStyle name="Normal 4 31 4 4 2" xfId="32989" xr:uid="{DB4595EC-FC40-4EF8-8AAB-4C72E0F4CB25}"/>
    <cellStyle name="Normal 4 31 4 5" xfId="27820" xr:uid="{289E7AB9-A9D9-4B46-BAFE-50B660E95FDF}"/>
    <cellStyle name="Normal 4 31 5" xfId="17467" xr:uid="{F7DFF4B0-7247-4A52-99DC-A8AE590A1122}"/>
    <cellStyle name="Normal 4 31 5 2" xfId="17468" xr:uid="{6248DA44-6853-4C4B-BF12-1E86F6BE0D00}"/>
    <cellStyle name="Normal 4 31 5 2 2" xfId="22645" xr:uid="{0B7F10EF-0BF1-48B8-85F1-ED5D6B13CB79}"/>
    <cellStyle name="Normal 4 31 5 2 2 2" xfId="32994" xr:uid="{5244CD65-2C7C-4B1B-8401-DE6790713583}"/>
    <cellStyle name="Normal 4 31 5 2 3" xfId="27825" xr:uid="{C3B0F801-60D9-4D2A-B717-1C4A51E6DF88}"/>
    <cellStyle name="Normal 4 31 5 3" xfId="22644" xr:uid="{08398279-4733-4A10-B36D-A059FA8BF7A6}"/>
    <cellStyle name="Normal 4 31 5 3 2" xfId="32993" xr:uid="{A2066703-E71C-4488-B515-6A0572C59370}"/>
    <cellStyle name="Normal 4 31 5 4" xfId="27824" xr:uid="{31914E54-7D21-4ACD-B8C7-80142D31258C}"/>
    <cellStyle name="Normal 4 31 6" xfId="17469" xr:uid="{558C7D6C-55BC-4652-8E32-09A52D124660}"/>
    <cellStyle name="Normal 4 31 6 2" xfId="22646" xr:uid="{7325BB4B-235B-4113-AB8E-464A299A357E}"/>
    <cellStyle name="Normal 4 31 6 2 2" xfId="32995" xr:uid="{8847FC27-E6E1-4BF2-8069-B643B62BB7AD}"/>
    <cellStyle name="Normal 4 31 6 3" xfId="27826" xr:uid="{047D2B4E-CA4E-4738-B89E-4CFAE9569424}"/>
    <cellStyle name="Normal 4 31 7" xfId="22631" xr:uid="{4D870562-AB35-4F0A-8051-8CE6A4B305CC}"/>
    <cellStyle name="Normal 4 31 7 2" xfId="32980" xr:uid="{24788EEE-D008-45D5-939D-F5A8ADF3B629}"/>
    <cellStyle name="Normal 4 31 8" xfId="27811" xr:uid="{A63619C9-08B9-4885-981B-C84E8BB518BF}"/>
    <cellStyle name="Normal 4 32" xfId="17470" xr:uid="{5AC54B9F-6A47-416B-934F-DBFA1B1379E4}"/>
    <cellStyle name="Normal 4 32 2" xfId="17471" xr:uid="{80FBF65B-5E09-43AE-BD8E-8840C2277786}"/>
    <cellStyle name="Normal 4 32 2 2" xfId="17472" xr:uid="{3A8245D9-812D-4913-B320-7AC36B13C9BA}"/>
    <cellStyle name="Normal 4 32 2 2 2" xfId="17473" xr:uid="{E0306236-427D-4A7D-BEE5-200AAEEE3FE4}"/>
    <cellStyle name="Normal 4 32 2 2 2 2" xfId="22650" xr:uid="{9CF5315E-2600-444A-9A37-F146096E8B7A}"/>
    <cellStyle name="Normal 4 32 2 2 2 2 2" xfId="32999" xr:uid="{9F86AF4B-833C-424B-B75C-3E83613AD29C}"/>
    <cellStyle name="Normal 4 32 2 2 2 3" xfId="27830" xr:uid="{540B2E7C-A83E-4722-9A83-AD5B0470DD13}"/>
    <cellStyle name="Normal 4 32 2 2 3" xfId="22649" xr:uid="{9913C6D7-B551-422D-A0F2-EC51E4D7A3F2}"/>
    <cellStyle name="Normal 4 32 2 2 3 2" xfId="32998" xr:uid="{901473E8-C1F1-4DFB-BCE1-2C505814E5D9}"/>
    <cellStyle name="Normal 4 32 2 2 4" xfId="27829" xr:uid="{2220AE2B-FB49-422A-839E-27158F08C17F}"/>
    <cellStyle name="Normal 4 32 2 3" xfId="17474" xr:uid="{D6D7AE8A-998E-4790-B9FE-9D842C5249ED}"/>
    <cellStyle name="Normal 4 32 2 3 2" xfId="22651" xr:uid="{0F892B1C-12E0-407F-B39D-ED3554807922}"/>
    <cellStyle name="Normal 4 32 2 3 2 2" xfId="33000" xr:uid="{BD5FB5AD-C012-45E4-951B-AF51CCD1CFAB}"/>
    <cellStyle name="Normal 4 32 2 3 3" xfId="27831" xr:uid="{C6B9C651-2B22-4591-8095-8EE467AFB3E9}"/>
    <cellStyle name="Normal 4 32 2 4" xfId="22648" xr:uid="{DF16B791-61E3-4A9A-8DEC-4488F51BC992}"/>
    <cellStyle name="Normal 4 32 2 4 2" xfId="32997" xr:uid="{01A9C075-8C30-40BD-AC33-8092ED51ABED}"/>
    <cellStyle name="Normal 4 32 2 5" xfId="27828" xr:uid="{F1EB4832-0FC9-4665-95D9-9B6121D885C8}"/>
    <cellStyle name="Normal 4 32 3" xfId="17475" xr:uid="{06E49B1B-DEC4-445F-8842-FB2E141CFF53}"/>
    <cellStyle name="Normal 4 32 3 2" xfId="17476" xr:uid="{D91928A0-EC23-4173-9A1A-0B351FA49B55}"/>
    <cellStyle name="Normal 4 32 3 2 2" xfId="17477" xr:uid="{BF844D98-9380-48C7-8C8D-7D3838E7355A}"/>
    <cellStyle name="Normal 4 32 3 2 2 2" xfId="22654" xr:uid="{D6353D63-33A4-409B-A221-F198ED244265}"/>
    <cellStyle name="Normal 4 32 3 2 2 2 2" xfId="33003" xr:uid="{08AC65D8-F738-4256-9487-A30D65B33658}"/>
    <cellStyle name="Normal 4 32 3 2 2 3" xfId="27834" xr:uid="{1889C76E-4661-4B92-ACBF-3C2E84ECDDB0}"/>
    <cellStyle name="Normal 4 32 3 2 3" xfId="22653" xr:uid="{3FBC2834-2B49-48AE-A00F-28B54861C112}"/>
    <cellStyle name="Normal 4 32 3 2 3 2" xfId="33002" xr:uid="{19F6B86D-BAB4-4ADB-9A07-0622BFAB1483}"/>
    <cellStyle name="Normal 4 32 3 2 4" xfId="27833" xr:uid="{2D67A476-D616-45AF-93B3-9FF3809753C7}"/>
    <cellStyle name="Normal 4 32 3 3" xfId="17478" xr:uid="{742BDBF6-02C8-41A5-9919-AC2C18402BB4}"/>
    <cellStyle name="Normal 4 32 3 3 2" xfId="22655" xr:uid="{5E098CFA-85BD-4916-9BD8-3425E0D8C413}"/>
    <cellStyle name="Normal 4 32 3 3 2 2" xfId="33004" xr:uid="{D49AF573-96B4-4D31-9BB1-670ED04E6056}"/>
    <cellStyle name="Normal 4 32 3 3 3" xfId="27835" xr:uid="{BE075302-BA6D-492E-9F58-EF175B86EC24}"/>
    <cellStyle name="Normal 4 32 3 4" xfId="22652" xr:uid="{68ED0D2D-5C3E-42BC-8E76-AE09600B6943}"/>
    <cellStyle name="Normal 4 32 3 4 2" xfId="33001" xr:uid="{64D7F40F-C249-4DBD-8796-338000643808}"/>
    <cellStyle name="Normal 4 32 3 5" xfId="27832" xr:uid="{F831D1C6-71D3-482A-8B96-25A5ED5C4334}"/>
    <cellStyle name="Normal 4 32 4" xfId="17479" xr:uid="{7F25F55A-467D-40F5-8459-761CCEFFF44E}"/>
    <cellStyle name="Normal 4 32 4 2" xfId="17480" xr:uid="{992B6BD2-7CCC-45CF-A4F5-87BCDD9F09DA}"/>
    <cellStyle name="Normal 4 32 4 2 2" xfId="17481" xr:uid="{D1274731-AE28-404B-BE77-4A796B461689}"/>
    <cellStyle name="Normal 4 32 4 2 2 2" xfId="22658" xr:uid="{5EF9AFBB-8496-4D5A-A649-481A01A1CA42}"/>
    <cellStyle name="Normal 4 32 4 2 2 2 2" xfId="33007" xr:uid="{004F17FB-7CF9-4F26-B504-18F39906366D}"/>
    <cellStyle name="Normal 4 32 4 2 2 3" xfId="27838" xr:uid="{7128054E-168E-4149-AE99-34A2CF2367C3}"/>
    <cellStyle name="Normal 4 32 4 2 3" xfId="22657" xr:uid="{2812B85B-1816-4688-AE81-C6BF4B5C03CC}"/>
    <cellStyle name="Normal 4 32 4 2 3 2" xfId="33006" xr:uid="{B7BD6D7F-F5DA-4DF1-86E3-5852B7145410}"/>
    <cellStyle name="Normal 4 32 4 2 4" xfId="27837" xr:uid="{56AC6087-0B3F-4D98-AFAC-8465B29FCE16}"/>
    <cellStyle name="Normal 4 32 4 3" xfId="17482" xr:uid="{EEB78E91-B674-41C5-A696-0D83748FF67B}"/>
    <cellStyle name="Normal 4 32 4 3 2" xfId="22659" xr:uid="{45771E6C-3D14-4AEF-8627-7B1D0653C23A}"/>
    <cellStyle name="Normal 4 32 4 3 2 2" xfId="33008" xr:uid="{9DE48B8B-DE26-4133-B81A-A7785CA981EF}"/>
    <cellStyle name="Normal 4 32 4 3 3" xfId="27839" xr:uid="{F3B2B063-BB2A-4806-A143-0A1BBFB54694}"/>
    <cellStyle name="Normal 4 32 4 4" xfId="22656" xr:uid="{B0059330-BEBB-41C6-8F65-B99D361B0AF4}"/>
    <cellStyle name="Normal 4 32 4 4 2" xfId="33005" xr:uid="{DE45B78E-C2E6-45EA-9D99-C034447536B5}"/>
    <cellStyle name="Normal 4 32 4 5" xfId="27836" xr:uid="{1389539B-6880-471D-B8D2-92479B8439CC}"/>
    <cellStyle name="Normal 4 32 5" xfId="17483" xr:uid="{99AB1E95-592A-46E8-A2FD-51980655E1FA}"/>
    <cellStyle name="Normal 4 32 5 2" xfId="17484" xr:uid="{BA186F6D-EDB9-4827-B1EE-0FD45C505742}"/>
    <cellStyle name="Normal 4 32 5 2 2" xfId="22661" xr:uid="{C7E64229-44E3-4A06-9371-426C41818A22}"/>
    <cellStyle name="Normal 4 32 5 2 2 2" xfId="33010" xr:uid="{549A6041-FD51-4866-ADBE-C954B57C98A3}"/>
    <cellStyle name="Normal 4 32 5 2 3" xfId="27841" xr:uid="{F1707E9C-9A5D-498B-9E57-2B7E73622349}"/>
    <cellStyle name="Normal 4 32 5 3" xfId="22660" xr:uid="{B4AC611A-E91F-424B-BE62-45A26328EB15}"/>
    <cellStyle name="Normal 4 32 5 3 2" xfId="33009" xr:uid="{C574C599-D1E5-42C4-B4A7-645C6F286F9A}"/>
    <cellStyle name="Normal 4 32 5 4" xfId="27840" xr:uid="{410246C9-74FA-43F7-9772-9B7AB22480ED}"/>
    <cellStyle name="Normal 4 32 6" xfId="17485" xr:uid="{FF26F9C7-0963-4166-886B-BD784EAE6E29}"/>
    <cellStyle name="Normal 4 32 6 2" xfId="22662" xr:uid="{48A81460-C1D2-4B48-A59F-C3EADE1CCFA5}"/>
    <cellStyle name="Normal 4 32 6 2 2" xfId="33011" xr:uid="{0271E1A2-B17E-4F10-A5F6-33B4C77DF240}"/>
    <cellStyle name="Normal 4 32 6 3" xfId="27842" xr:uid="{DB84DD83-0849-4781-97E7-0953D6DB57AA}"/>
    <cellStyle name="Normal 4 32 7" xfId="22647" xr:uid="{884BB551-51D5-45FC-9222-461E0886125D}"/>
    <cellStyle name="Normal 4 32 7 2" xfId="32996" xr:uid="{6B7A9443-8E3D-4797-BFE8-81D6667950E6}"/>
    <cellStyle name="Normal 4 32 8" xfId="27827" xr:uid="{3B22DCED-AD51-491E-81C4-274B5B8383C7}"/>
    <cellStyle name="Normal 4 33" xfId="17486" xr:uid="{64F14C0D-5755-4AEF-9321-F2071964D9F2}"/>
    <cellStyle name="Normal 4 33 2" xfId="17487" xr:uid="{18954F08-E9A1-4EB6-A02B-A0DC314A5E1F}"/>
    <cellStyle name="Normal 4 33 2 2" xfId="17488" xr:uid="{4A79BEE2-2DCB-4BAE-B0B4-7E66B8879E3A}"/>
    <cellStyle name="Normal 4 33 2 2 2" xfId="17489" xr:uid="{47AAEB0A-586B-4173-A169-A1C1381D933D}"/>
    <cellStyle name="Normal 4 33 2 2 2 2" xfId="22666" xr:uid="{B1BE4BAF-F3F8-4D05-8876-916D1578425E}"/>
    <cellStyle name="Normal 4 33 2 2 2 2 2" xfId="33015" xr:uid="{9CC09EE9-3580-4DF2-872B-73CD393C679C}"/>
    <cellStyle name="Normal 4 33 2 2 2 3" xfId="27846" xr:uid="{A4C02104-61CF-45E1-BF2A-212004736272}"/>
    <cellStyle name="Normal 4 33 2 2 3" xfId="22665" xr:uid="{0B6B65C1-6E35-4FEA-9A93-A2E90B8A8759}"/>
    <cellStyle name="Normal 4 33 2 2 3 2" xfId="33014" xr:uid="{C3377078-95D8-40D8-AE2E-95694C59BA6A}"/>
    <cellStyle name="Normal 4 33 2 2 4" xfId="27845" xr:uid="{C0FC9F75-986B-4700-9881-C57C929FA69A}"/>
    <cellStyle name="Normal 4 33 2 3" xfId="17490" xr:uid="{4913E514-F342-44C2-858F-B4EEF45D5024}"/>
    <cellStyle name="Normal 4 33 2 3 2" xfId="22667" xr:uid="{EAB29DA1-DE16-4AD2-9B15-2C7D986A94CC}"/>
    <cellStyle name="Normal 4 33 2 3 2 2" xfId="33016" xr:uid="{5B220A99-C4A4-4C7A-B47B-B5B46DE4BFF5}"/>
    <cellStyle name="Normal 4 33 2 3 3" xfId="27847" xr:uid="{21ADD393-8474-47A5-BEF0-B9A7D1237FCA}"/>
    <cellStyle name="Normal 4 33 2 4" xfId="22664" xr:uid="{E873B30A-9E87-4617-AA23-4F1E10D523CB}"/>
    <cellStyle name="Normal 4 33 2 4 2" xfId="33013" xr:uid="{EA30EDBA-2EF2-41D9-BA4F-50DDBFDAE973}"/>
    <cellStyle name="Normal 4 33 2 5" xfId="27844" xr:uid="{77E44884-72B3-41D4-B74B-F8FAAB9BD03B}"/>
    <cellStyle name="Normal 4 33 3" xfId="17491" xr:uid="{6892F0D0-DE82-4BF0-99FB-2E18A995DA9D}"/>
    <cellStyle name="Normal 4 33 3 2" xfId="17492" xr:uid="{13D747E3-00D5-4201-87FA-5162CE6088D7}"/>
    <cellStyle name="Normal 4 33 3 2 2" xfId="17493" xr:uid="{75CA6180-3D76-4DA5-BD7C-E5027487A42E}"/>
    <cellStyle name="Normal 4 33 3 2 2 2" xfId="22670" xr:uid="{FDD727C7-C72B-4C4F-B47D-6C094A4483E7}"/>
    <cellStyle name="Normal 4 33 3 2 2 2 2" xfId="33019" xr:uid="{340639A7-6435-4DCA-B1D8-8D87E7D74FEA}"/>
    <cellStyle name="Normal 4 33 3 2 2 3" xfId="27850" xr:uid="{41464B60-27CB-42EE-A17F-0F47494267FB}"/>
    <cellStyle name="Normal 4 33 3 2 3" xfId="22669" xr:uid="{186E8F0F-D9C0-43D8-8516-D48CDAB26C06}"/>
    <cellStyle name="Normal 4 33 3 2 3 2" xfId="33018" xr:uid="{71F16D77-6DE6-4CCE-AB49-BAE0BEE8C13F}"/>
    <cellStyle name="Normal 4 33 3 2 4" xfId="27849" xr:uid="{3461D5EF-35CF-4CF4-8819-2A6EDF6D9256}"/>
    <cellStyle name="Normal 4 33 3 3" xfId="17494" xr:uid="{71E24B69-B564-4BB4-9EFD-B884FE55CDA4}"/>
    <cellStyle name="Normal 4 33 3 3 2" xfId="22671" xr:uid="{E254F601-A570-42AC-9CA4-D1D1C1A13833}"/>
    <cellStyle name="Normal 4 33 3 3 2 2" xfId="33020" xr:uid="{E562C6D4-66AC-4DCC-87D8-6E472C4489EF}"/>
    <cellStyle name="Normal 4 33 3 3 3" xfId="27851" xr:uid="{67D11E6A-6B2C-4EAC-9C82-3DC42C15F1B8}"/>
    <cellStyle name="Normal 4 33 3 4" xfId="22668" xr:uid="{DAEB1385-9383-4D22-B35D-24FDB4689C74}"/>
    <cellStyle name="Normal 4 33 3 4 2" xfId="33017" xr:uid="{F79E0D93-31BE-4C88-BF38-90232B5742DF}"/>
    <cellStyle name="Normal 4 33 3 5" xfId="27848" xr:uid="{39826341-0B95-4046-8830-73BF488A04F2}"/>
    <cellStyle name="Normal 4 33 4" xfId="17495" xr:uid="{0FC28AA8-AA23-484B-A70C-8121150271E0}"/>
    <cellStyle name="Normal 4 33 4 2" xfId="17496" xr:uid="{CD49E7B7-1265-406F-92CE-732A71F0C845}"/>
    <cellStyle name="Normal 4 33 4 2 2" xfId="17497" xr:uid="{BA5887AC-B4D7-4A52-97CC-CBF5817D33FC}"/>
    <cellStyle name="Normal 4 33 4 2 2 2" xfId="22674" xr:uid="{769C2749-BA2E-42B6-8B35-36246DF25E3F}"/>
    <cellStyle name="Normal 4 33 4 2 2 2 2" xfId="33023" xr:uid="{296C731D-5C9C-401B-A248-6BAEF8BE8193}"/>
    <cellStyle name="Normal 4 33 4 2 2 3" xfId="27854" xr:uid="{F1DF63A6-AE87-4F96-8E5C-503965E746D0}"/>
    <cellStyle name="Normal 4 33 4 2 3" xfId="22673" xr:uid="{7D090C48-A151-4B0B-BF6F-233052F99B84}"/>
    <cellStyle name="Normal 4 33 4 2 3 2" xfId="33022" xr:uid="{7CA1D679-6BE7-4BE8-BFE7-223BCB03FF04}"/>
    <cellStyle name="Normal 4 33 4 2 4" xfId="27853" xr:uid="{09CC44DE-0033-45BA-8680-E7E8DD91DF6F}"/>
    <cellStyle name="Normal 4 33 4 3" xfId="17498" xr:uid="{BED2DDC5-DFAD-4FA1-A5A0-8A2769A1EB11}"/>
    <cellStyle name="Normal 4 33 4 3 2" xfId="22675" xr:uid="{E8F7FFF0-6030-4964-81BA-926318BC73BA}"/>
    <cellStyle name="Normal 4 33 4 3 2 2" xfId="33024" xr:uid="{F1D51457-911C-4EC6-B92D-9E7913271405}"/>
    <cellStyle name="Normal 4 33 4 3 3" xfId="27855" xr:uid="{78DCB892-32EC-4E99-887B-18B2DEE3DEB3}"/>
    <cellStyle name="Normal 4 33 4 4" xfId="22672" xr:uid="{5454A894-4391-4873-838E-62CD18C8A44A}"/>
    <cellStyle name="Normal 4 33 4 4 2" xfId="33021" xr:uid="{1DE4E5CC-DB2D-4699-A24D-C426640746A2}"/>
    <cellStyle name="Normal 4 33 4 5" xfId="27852" xr:uid="{3B33737D-A90A-463A-AF32-6D30880F6AF6}"/>
    <cellStyle name="Normal 4 33 5" xfId="17499" xr:uid="{860A688D-3F37-4E6D-82FC-7BC7B3ADD974}"/>
    <cellStyle name="Normal 4 33 5 2" xfId="17500" xr:uid="{4EC125A0-6802-4148-8958-9F1BDA0E3F81}"/>
    <cellStyle name="Normal 4 33 5 2 2" xfId="22677" xr:uid="{DE735334-3180-4022-AF27-421198AFD266}"/>
    <cellStyle name="Normal 4 33 5 2 2 2" xfId="33026" xr:uid="{775BC70F-96D4-47B9-8ED3-AAC480B0F9E8}"/>
    <cellStyle name="Normal 4 33 5 2 3" xfId="27857" xr:uid="{39C30CAE-E869-4555-B0AA-10956322B752}"/>
    <cellStyle name="Normal 4 33 5 3" xfId="22676" xr:uid="{244A795B-B3B4-4202-81C8-2868CECA0E46}"/>
    <cellStyle name="Normal 4 33 5 3 2" xfId="33025" xr:uid="{69193CB6-2E78-4D52-BA7B-DF1E314D737A}"/>
    <cellStyle name="Normal 4 33 5 4" xfId="27856" xr:uid="{056802B6-4DE0-45AB-B6B5-68C9D1AD7DEC}"/>
    <cellStyle name="Normal 4 33 6" xfId="17501" xr:uid="{47D36574-2B3F-48EA-9B23-25B772FE2AF7}"/>
    <cellStyle name="Normal 4 33 6 2" xfId="22678" xr:uid="{19814729-C40B-4684-9962-76F6475EA716}"/>
    <cellStyle name="Normal 4 33 6 2 2" xfId="33027" xr:uid="{6CBA2F50-393A-40B4-AF66-31C234575FF0}"/>
    <cellStyle name="Normal 4 33 6 3" xfId="27858" xr:uid="{0127F857-8EC5-45E1-989C-A1F08EF36C65}"/>
    <cellStyle name="Normal 4 33 7" xfId="22663" xr:uid="{C4E90BCC-6E78-4ABF-9DA7-A435201B5351}"/>
    <cellStyle name="Normal 4 33 7 2" xfId="33012" xr:uid="{DFA37B3F-70C8-4553-AB15-B158B95EF8FF}"/>
    <cellStyle name="Normal 4 33 8" xfId="27843" xr:uid="{5FE125EA-9073-4413-B179-9282493B7697}"/>
    <cellStyle name="Normal 4 34" xfId="17502" xr:uid="{37C02540-6683-4A66-B8CF-E2797D5BCF5D}"/>
    <cellStyle name="Normal 4 34 2" xfId="17503" xr:uid="{50897FB8-CF85-493D-8B95-A2E27B4CE31E}"/>
    <cellStyle name="Normal 4 34 2 2" xfId="17504" xr:uid="{6CB64C9D-F4F3-4B02-AFBD-77DAFD8F14A8}"/>
    <cellStyle name="Normal 4 34 2 2 2" xfId="17505" xr:uid="{ADF2694A-DDC5-4471-B434-0D0C8951B7C2}"/>
    <cellStyle name="Normal 4 34 2 2 2 2" xfId="22682" xr:uid="{9AAE59FC-1867-424C-A680-13C8632EB227}"/>
    <cellStyle name="Normal 4 34 2 2 2 2 2" xfId="33031" xr:uid="{F25926AC-4386-4A40-B9EA-DD894E9F395A}"/>
    <cellStyle name="Normal 4 34 2 2 2 3" xfId="27862" xr:uid="{A8F9C41B-DD2D-406D-87EA-833C85AEF234}"/>
    <cellStyle name="Normal 4 34 2 2 3" xfId="22681" xr:uid="{140AD42A-7BD6-4415-AF54-12108F7B9E1E}"/>
    <cellStyle name="Normal 4 34 2 2 3 2" xfId="33030" xr:uid="{EF502F19-9859-469D-865E-F55E5E0F32BC}"/>
    <cellStyle name="Normal 4 34 2 2 4" xfId="27861" xr:uid="{7DA5F036-B61F-4B25-A1C9-B1559FC32B1A}"/>
    <cellStyle name="Normal 4 34 2 3" xfId="17506" xr:uid="{6E459D3C-6835-4D29-8790-31FE70AB5C30}"/>
    <cellStyle name="Normal 4 34 2 3 2" xfId="22683" xr:uid="{E76B1356-9009-4C31-ACCF-B342B0FA5489}"/>
    <cellStyle name="Normal 4 34 2 3 2 2" xfId="33032" xr:uid="{86C68BA3-9B7A-4416-8F00-2A0BC949CADB}"/>
    <cellStyle name="Normal 4 34 2 3 3" xfId="27863" xr:uid="{9D7D5400-B49F-4510-AD9A-87B849EC6F44}"/>
    <cellStyle name="Normal 4 34 2 4" xfId="22680" xr:uid="{25833833-DEA2-4E8D-8B15-331DD2C93434}"/>
    <cellStyle name="Normal 4 34 2 4 2" xfId="33029" xr:uid="{D5171892-16A6-41BA-B9CD-BC6001F88A0B}"/>
    <cellStyle name="Normal 4 34 2 5" xfId="27860" xr:uid="{7AAE1A52-ABAA-4EB3-A93B-466F640894D7}"/>
    <cellStyle name="Normal 4 34 3" xfId="17507" xr:uid="{EDC426D3-86A2-4100-A60D-A3AA923A4D83}"/>
    <cellStyle name="Normal 4 34 3 2" xfId="17508" xr:uid="{1BC10C29-DA46-4B56-A88A-DF9B248219F4}"/>
    <cellStyle name="Normal 4 34 3 2 2" xfId="17509" xr:uid="{0DD0698F-0B6D-4D6E-9AFE-70088C4900E4}"/>
    <cellStyle name="Normal 4 34 3 2 2 2" xfId="22686" xr:uid="{6F67F386-E159-49BF-B7C6-C4C21FA973A8}"/>
    <cellStyle name="Normal 4 34 3 2 2 2 2" xfId="33035" xr:uid="{793F2D10-7B76-4172-B285-989BED3A400E}"/>
    <cellStyle name="Normal 4 34 3 2 2 3" xfId="27866" xr:uid="{87B03392-343C-4E3C-B20E-9692762BC7CB}"/>
    <cellStyle name="Normal 4 34 3 2 3" xfId="22685" xr:uid="{20FE7D39-E543-4331-A623-6007D651CC9A}"/>
    <cellStyle name="Normal 4 34 3 2 3 2" xfId="33034" xr:uid="{6B84C735-4891-46BF-B5AA-87C00D3491F8}"/>
    <cellStyle name="Normal 4 34 3 2 4" xfId="27865" xr:uid="{B640A776-0AE3-4B2D-90FA-A1A93710FEB8}"/>
    <cellStyle name="Normal 4 34 3 3" xfId="17510" xr:uid="{36BFEA7C-5231-4B02-9314-8A89C32A8FD1}"/>
    <cellStyle name="Normal 4 34 3 3 2" xfId="22687" xr:uid="{4C5D7850-D5E7-47CC-BB94-EED1AA2CDF20}"/>
    <cellStyle name="Normal 4 34 3 3 2 2" xfId="33036" xr:uid="{8E9CE031-234C-4EEB-B059-2BDE4B7CE16C}"/>
    <cellStyle name="Normal 4 34 3 3 3" xfId="27867" xr:uid="{851E3025-512B-4A89-AF3F-4B268A82EE06}"/>
    <cellStyle name="Normal 4 34 3 4" xfId="22684" xr:uid="{87DB4462-C08B-4441-9894-3581D3287045}"/>
    <cellStyle name="Normal 4 34 3 4 2" xfId="33033" xr:uid="{710C8713-A25D-4717-9745-8CB2A2AD5CEA}"/>
    <cellStyle name="Normal 4 34 3 5" xfId="27864" xr:uid="{C2A5A50C-FB13-4165-B69C-EA0EDD153BCE}"/>
    <cellStyle name="Normal 4 34 4" xfId="17511" xr:uid="{80BC6655-12A1-4314-AEB6-B7A90E8641A7}"/>
    <cellStyle name="Normal 4 34 4 2" xfId="17512" xr:uid="{907FBAD4-3080-4A5E-AB9C-7A52877A8C05}"/>
    <cellStyle name="Normal 4 34 4 2 2" xfId="17513" xr:uid="{CDDA984E-A6B5-4FCB-8714-09D97CB425F0}"/>
    <cellStyle name="Normal 4 34 4 2 2 2" xfId="22690" xr:uid="{33DBF2EB-0DDA-4D83-901E-8B048CD748C2}"/>
    <cellStyle name="Normal 4 34 4 2 2 2 2" xfId="33039" xr:uid="{06BE6FD6-865C-4382-BC13-77AE735DE2BD}"/>
    <cellStyle name="Normal 4 34 4 2 2 3" xfId="27870" xr:uid="{D4ECF8EA-E806-4513-AFC8-2F3F48FCB257}"/>
    <cellStyle name="Normal 4 34 4 2 3" xfId="22689" xr:uid="{8D1F2E35-DEE7-40ED-BF02-EA9894D06203}"/>
    <cellStyle name="Normal 4 34 4 2 3 2" xfId="33038" xr:uid="{EEB52D85-4689-42BD-A4CB-4A8BCE06747E}"/>
    <cellStyle name="Normal 4 34 4 2 4" xfId="27869" xr:uid="{F7B07DD3-9E75-491F-B82E-A9E375CA52CB}"/>
    <cellStyle name="Normal 4 34 4 3" xfId="17514" xr:uid="{5A6F0027-DBA9-4D2C-90DA-B2A8C3B7BE4D}"/>
    <cellStyle name="Normal 4 34 4 3 2" xfId="22691" xr:uid="{9C7E64C8-05A6-4EA7-A48A-AA8864D59CD8}"/>
    <cellStyle name="Normal 4 34 4 3 2 2" xfId="33040" xr:uid="{4DA2BE26-74C2-498E-B91D-17FEE0B5FE2F}"/>
    <cellStyle name="Normal 4 34 4 3 3" xfId="27871" xr:uid="{2F7D3BA1-F24F-4034-B050-5068EE4EE489}"/>
    <cellStyle name="Normal 4 34 4 4" xfId="22688" xr:uid="{8A752E5A-CF59-4F1C-8432-EF95721C80C5}"/>
    <cellStyle name="Normal 4 34 4 4 2" xfId="33037" xr:uid="{1054DE4B-45BE-4EDC-B594-6E39BE2D22C2}"/>
    <cellStyle name="Normal 4 34 4 5" xfId="27868" xr:uid="{B8D9A0DF-6C71-46CB-B429-826FD4DF2E81}"/>
    <cellStyle name="Normal 4 34 5" xfId="17515" xr:uid="{393A611F-41C2-4DE3-8C77-AB00D59731F8}"/>
    <cellStyle name="Normal 4 34 5 2" xfId="17516" xr:uid="{FE50358A-1E8B-4973-8F36-8487F08E822B}"/>
    <cellStyle name="Normal 4 34 5 2 2" xfId="22693" xr:uid="{796FF5B8-2B2B-4360-B1A9-FCD38F7DC91B}"/>
    <cellStyle name="Normal 4 34 5 2 2 2" xfId="33042" xr:uid="{B0CC714A-70D8-4B20-9886-47059C07EF90}"/>
    <cellStyle name="Normal 4 34 5 2 3" xfId="27873" xr:uid="{8B031EE2-DB0A-4FFD-BE0B-FC731986569D}"/>
    <cellStyle name="Normal 4 34 5 3" xfId="22692" xr:uid="{227EE03C-A0A8-4C84-B96F-9D7884454E91}"/>
    <cellStyle name="Normal 4 34 5 3 2" xfId="33041" xr:uid="{8D1F2389-A868-4C48-8EAE-62EBC0BF54B5}"/>
    <cellStyle name="Normal 4 34 5 4" xfId="27872" xr:uid="{64E2A7D5-EFE0-4995-BEB7-DB1DBE77EA4A}"/>
    <cellStyle name="Normal 4 34 6" xfId="17517" xr:uid="{C1BDE77B-3DA1-4E08-A2CB-32A57002B2E5}"/>
    <cellStyle name="Normal 4 34 6 2" xfId="22694" xr:uid="{555042EF-99B5-4B12-A1CD-F0E88BC2472C}"/>
    <cellStyle name="Normal 4 34 6 2 2" xfId="33043" xr:uid="{CA1316DD-2B1B-45D6-B4BD-594A99F5EC71}"/>
    <cellStyle name="Normal 4 34 6 3" xfId="27874" xr:uid="{24BD5D73-8F4F-4C09-B0FA-3B7F6BD42258}"/>
    <cellStyle name="Normal 4 34 7" xfId="22679" xr:uid="{87F5FB88-2D67-480E-96F5-85CB5FC29A44}"/>
    <cellStyle name="Normal 4 34 7 2" xfId="33028" xr:uid="{897A654E-A764-42D8-9004-BDFB32DC56D4}"/>
    <cellStyle name="Normal 4 34 8" xfId="27859" xr:uid="{FF70E308-97FB-4F64-BACD-43E574FF3C3B}"/>
    <cellStyle name="Normal 4 35" xfId="17518" xr:uid="{B49FB3D7-A849-44D4-8168-E78A6AF24C08}"/>
    <cellStyle name="Normal 4 35 2" xfId="17519" xr:uid="{01B89FDF-1209-40D6-8332-54D98FA77370}"/>
    <cellStyle name="Normal 4 35 2 2" xfId="17520" xr:uid="{48A90E2D-CC31-4B8A-8B27-3EB8C46AE403}"/>
    <cellStyle name="Normal 4 35 2 2 2" xfId="17521" xr:uid="{D4045190-D37F-48C2-80B8-004062FF69BB}"/>
    <cellStyle name="Normal 4 35 2 2 2 2" xfId="22698" xr:uid="{9DCEF582-D8CF-4C01-B456-992CECC53AA2}"/>
    <cellStyle name="Normal 4 35 2 2 2 2 2" xfId="33047" xr:uid="{D9DD7FDE-3A7D-48EB-92BF-372ACD66A1ED}"/>
    <cellStyle name="Normal 4 35 2 2 2 3" xfId="27878" xr:uid="{9D5894D6-79D5-4C4A-A83A-4C578022A657}"/>
    <cellStyle name="Normal 4 35 2 2 3" xfId="22697" xr:uid="{23428241-F7DC-46A3-AD37-D798EFA55E92}"/>
    <cellStyle name="Normal 4 35 2 2 3 2" xfId="33046" xr:uid="{32BF36C3-CC7A-492E-B8AE-7272701A7522}"/>
    <cellStyle name="Normal 4 35 2 2 4" xfId="27877" xr:uid="{AF7A0538-5860-4D3B-B032-6BB6DB2E1B13}"/>
    <cellStyle name="Normal 4 35 2 3" xfId="17522" xr:uid="{87DC2F24-E199-4ABE-93BF-E0B533CA94B0}"/>
    <cellStyle name="Normal 4 35 2 3 2" xfId="22699" xr:uid="{389937A9-8D7E-48E7-B03E-74866E151AF3}"/>
    <cellStyle name="Normal 4 35 2 3 2 2" xfId="33048" xr:uid="{B582091B-1C89-469E-B8AE-413CACF5044E}"/>
    <cellStyle name="Normal 4 35 2 3 3" xfId="27879" xr:uid="{2E667299-DC0F-4FA0-85E8-BC0CB47043F8}"/>
    <cellStyle name="Normal 4 35 2 4" xfId="22696" xr:uid="{E103F71F-5F62-4F2A-B104-8DA8EE2CFA4F}"/>
    <cellStyle name="Normal 4 35 2 4 2" xfId="33045" xr:uid="{391EA5A9-19BC-4A37-A255-85F9FD450649}"/>
    <cellStyle name="Normal 4 35 2 5" xfId="27876" xr:uid="{D726C746-08AA-41CC-BD4B-C089FC4651A4}"/>
    <cellStyle name="Normal 4 35 3" xfId="17523" xr:uid="{84A3927A-9DBE-4156-86DF-4BD8E3D800E6}"/>
    <cellStyle name="Normal 4 35 3 2" xfId="17524" xr:uid="{7D7FDA11-0D90-48ED-98AB-CACA66FFBC29}"/>
    <cellStyle name="Normal 4 35 3 2 2" xfId="17525" xr:uid="{2D7F18CD-AE7E-425E-88EF-195099C824AB}"/>
    <cellStyle name="Normal 4 35 3 2 2 2" xfId="22702" xr:uid="{0968AD0C-3297-4217-B5C6-181108DD648C}"/>
    <cellStyle name="Normal 4 35 3 2 2 2 2" xfId="33051" xr:uid="{D93C3F17-173B-419B-8A21-168757CB3691}"/>
    <cellStyle name="Normal 4 35 3 2 2 3" xfId="27882" xr:uid="{B94E01CC-B299-4AD4-8B56-F9B8F5D4B8F6}"/>
    <cellStyle name="Normal 4 35 3 2 3" xfId="22701" xr:uid="{D2A79715-88AC-4B66-93DD-6CAFAFC17BAC}"/>
    <cellStyle name="Normal 4 35 3 2 3 2" xfId="33050" xr:uid="{E9B2B7F0-2E42-4B71-B75A-E49BF2F7F874}"/>
    <cellStyle name="Normal 4 35 3 2 4" xfId="27881" xr:uid="{9258C488-A5FA-404C-918B-CA5CE6D723AB}"/>
    <cellStyle name="Normal 4 35 3 3" xfId="17526" xr:uid="{EB9EAF8B-527F-4373-BE3C-EA7C2EC75E9D}"/>
    <cellStyle name="Normal 4 35 3 3 2" xfId="22703" xr:uid="{9C658B48-BA52-4E11-906E-505F0763E6E7}"/>
    <cellStyle name="Normal 4 35 3 3 2 2" xfId="33052" xr:uid="{6945A817-42A7-4492-94D8-AAEBD2802375}"/>
    <cellStyle name="Normal 4 35 3 3 3" xfId="27883" xr:uid="{AD657E05-77B5-4127-834F-1D912B0BFAD9}"/>
    <cellStyle name="Normal 4 35 3 4" xfId="22700" xr:uid="{CA34D4FA-9023-4630-81FC-57D6C2F0F2DA}"/>
    <cellStyle name="Normal 4 35 3 4 2" xfId="33049" xr:uid="{BDCBBD70-CECE-4A08-9183-878E34A648BB}"/>
    <cellStyle name="Normal 4 35 3 5" xfId="27880" xr:uid="{3D76E40F-2736-4353-8375-3ECFF77DD771}"/>
    <cellStyle name="Normal 4 35 4" xfId="17527" xr:uid="{E615824E-F127-4BE9-B3D3-6BF584307246}"/>
    <cellStyle name="Normal 4 35 4 2" xfId="17528" xr:uid="{680C69DE-748B-42AC-8AB7-351326994ACA}"/>
    <cellStyle name="Normal 4 35 4 2 2" xfId="17529" xr:uid="{DBC6337F-D713-458A-AB8B-64CCB669C30F}"/>
    <cellStyle name="Normal 4 35 4 2 2 2" xfId="22706" xr:uid="{CE985307-BC76-46FF-A617-6DEB9A8A6CE6}"/>
    <cellStyle name="Normal 4 35 4 2 2 2 2" xfId="33055" xr:uid="{30F283E9-5D87-43F4-9608-EDEF33CF441A}"/>
    <cellStyle name="Normal 4 35 4 2 2 3" xfId="27886" xr:uid="{9BB5AD25-E1BF-4B62-9F4D-F2898A92D5CC}"/>
    <cellStyle name="Normal 4 35 4 2 3" xfId="22705" xr:uid="{B224C39D-04BF-4D71-9AF3-90EAB6B5E99C}"/>
    <cellStyle name="Normal 4 35 4 2 3 2" xfId="33054" xr:uid="{81F45F97-D0CF-47BF-87F7-5E7B7ED481D3}"/>
    <cellStyle name="Normal 4 35 4 2 4" xfId="27885" xr:uid="{002B840F-BA76-49B8-809E-2DC73AC7FE37}"/>
    <cellStyle name="Normal 4 35 4 3" xfId="17530" xr:uid="{46452193-CAE6-4B5D-9C66-3F96C1EDF21F}"/>
    <cellStyle name="Normal 4 35 4 3 2" xfId="22707" xr:uid="{AB142B0F-8DB0-451C-84AF-86859BBE3E0E}"/>
    <cellStyle name="Normal 4 35 4 3 2 2" xfId="33056" xr:uid="{7827B792-7617-435A-9743-A8D8F20960E8}"/>
    <cellStyle name="Normal 4 35 4 3 3" xfId="27887" xr:uid="{1E026F81-79CF-4786-9976-8754A4E09991}"/>
    <cellStyle name="Normal 4 35 4 4" xfId="22704" xr:uid="{1AE498B0-F0E1-45F7-8256-16FDA161E83E}"/>
    <cellStyle name="Normal 4 35 4 4 2" xfId="33053" xr:uid="{68C192AE-2A07-4629-A202-4F5AA95A605A}"/>
    <cellStyle name="Normal 4 35 4 5" xfId="27884" xr:uid="{BC77FACD-0655-441B-ADFA-97503A436B7C}"/>
    <cellStyle name="Normal 4 35 5" xfId="17531" xr:uid="{78E6C5F4-A170-4720-860C-C7632D7CF9AF}"/>
    <cellStyle name="Normal 4 35 5 2" xfId="17532" xr:uid="{5B83D03F-2D09-42CF-B405-0F6C2EAEB003}"/>
    <cellStyle name="Normal 4 35 5 2 2" xfId="22709" xr:uid="{9B3F2536-B289-4F3C-9CE0-B91F48E96AC3}"/>
    <cellStyle name="Normal 4 35 5 2 2 2" xfId="33058" xr:uid="{04B7B24C-47E9-4101-B49D-8915F5BB1716}"/>
    <cellStyle name="Normal 4 35 5 2 3" xfId="27889" xr:uid="{98C00795-CDEC-4C34-AACF-E3B2CC1CE995}"/>
    <cellStyle name="Normal 4 35 5 3" xfId="22708" xr:uid="{8A8E8B17-27CD-42F9-AD8D-3DE5436ADD9A}"/>
    <cellStyle name="Normal 4 35 5 3 2" xfId="33057" xr:uid="{68E74BEC-3AA4-4A0D-AA21-B18DF8D3B0E2}"/>
    <cellStyle name="Normal 4 35 5 4" xfId="27888" xr:uid="{0E5712BB-2B03-43CB-BFAA-69D790A5680D}"/>
    <cellStyle name="Normal 4 35 6" xfId="17533" xr:uid="{3D2E2FD5-B6AB-4B0B-83D4-6C00937F50E9}"/>
    <cellStyle name="Normal 4 35 6 2" xfId="22710" xr:uid="{098DD641-C2A5-4952-B2AC-7BEF12E010EE}"/>
    <cellStyle name="Normal 4 35 6 2 2" xfId="33059" xr:uid="{3C6FCAED-A5FA-4E62-8039-FB47ACB03891}"/>
    <cellStyle name="Normal 4 35 6 3" xfId="27890" xr:uid="{1C85C3CE-A657-4FB5-9067-644ED872C814}"/>
    <cellStyle name="Normal 4 35 7" xfId="22695" xr:uid="{05E1741E-9A14-47DC-B852-FE7F0B7F746C}"/>
    <cellStyle name="Normal 4 35 7 2" xfId="33044" xr:uid="{734C45AC-1941-4548-963C-AB605EFD3AF7}"/>
    <cellStyle name="Normal 4 35 8" xfId="27875" xr:uid="{9ADBF3A3-C2AB-4EFB-A250-F0B1AA54993A}"/>
    <cellStyle name="Normal 4 36" xfId="17534" xr:uid="{46180AC5-CFE1-403B-9A8D-39FA54F3B160}"/>
    <cellStyle name="Normal 4 36 2" xfId="17535" xr:uid="{D52FDDCC-1FF2-48BA-806C-837AEA8AA846}"/>
    <cellStyle name="Normal 4 36 2 2" xfId="17536" xr:uid="{C113FCBB-FD86-41FA-BF4C-A7F6384F0BF5}"/>
    <cellStyle name="Normal 4 36 2 2 2" xfId="17537" xr:uid="{9E0E3543-3E04-4FF5-9D95-4C8EE72C0549}"/>
    <cellStyle name="Normal 4 36 2 2 2 2" xfId="22714" xr:uid="{C1331BC2-C22F-40EA-96D6-4B52C8E4E8F8}"/>
    <cellStyle name="Normal 4 36 2 2 2 2 2" xfId="33063" xr:uid="{B1484EE7-03FD-4794-9E4E-1571F4951AEB}"/>
    <cellStyle name="Normal 4 36 2 2 2 3" xfId="27894" xr:uid="{DF40D4C2-B315-4DCD-990C-49023F621274}"/>
    <cellStyle name="Normal 4 36 2 2 3" xfId="22713" xr:uid="{B26E89E5-D253-4670-8861-D444CB4F9B58}"/>
    <cellStyle name="Normal 4 36 2 2 3 2" xfId="33062" xr:uid="{3A597A20-85C2-4140-8033-9160385BD809}"/>
    <cellStyle name="Normal 4 36 2 2 4" xfId="27893" xr:uid="{313856F4-105E-4F15-819C-7F13203E1D3F}"/>
    <cellStyle name="Normal 4 36 2 3" xfId="17538" xr:uid="{EEE6C05D-A1B4-4DA7-A8C3-702F3342E531}"/>
    <cellStyle name="Normal 4 36 2 3 2" xfId="22715" xr:uid="{0AEF04D2-9A9E-4F33-AE10-D5CA4F751264}"/>
    <cellStyle name="Normal 4 36 2 3 2 2" xfId="33064" xr:uid="{15670B71-F750-4276-80DA-F570543C93EF}"/>
    <cellStyle name="Normal 4 36 2 3 3" xfId="27895" xr:uid="{327FC655-8B5A-462E-BCE1-8D74D569A491}"/>
    <cellStyle name="Normal 4 36 2 4" xfId="22712" xr:uid="{CC642961-EE12-4E58-B9F5-FC2F6E8C333B}"/>
    <cellStyle name="Normal 4 36 2 4 2" xfId="33061" xr:uid="{0A6EF947-80E1-4915-A0EE-E4B04806D0A5}"/>
    <cellStyle name="Normal 4 36 2 5" xfId="27892" xr:uid="{47D38808-FC9E-495A-935C-29DBEED5E157}"/>
    <cellStyle name="Normal 4 36 3" xfId="17539" xr:uid="{85AB66BE-4702-4C47-8AA6-11C49749B4D8}"/>
    <cellStyle name="Normal 4 36 3 2" xfId="17540" xr:uid="{FCC3CD2F-A1EB-4976-9369-9D6675F91781}"/>
    <cellStyle name="Normal 4 36 3 2 2" xfId="17541" xr:uid="{8C068C65-2EC4-4644-B5F6-1824A5331680}"/>
    <cellStyle name="Normal 4 36 3 2 2 2" xfId="22718" xr:uid="{F5E575C3-D49C-4039-8459-BE61635DF3E6}"/>
    <cellStyle name="Normal 4 36 3 2 2 2 2" xfId="33067" xr:uid="{E066DB3C-1351-4E1F-86EB-2C83ABFB2779}"/>
    <cellStyle name="Normal 4 36 3 2 2 3" xfId="27898" xr:uid="{D0A67C57-267F-4313-8343-A99EE93D83E1}"/>
    <cellStyle name="Normal 4 36 3 2 3" xfId="22717" xr:uid="{E2F0976E-656F-4E57-960E-1EDCF4A50174}"/>
    <cellStyle name="Normal 4 36 3 2 3 2" xfId="33066" xr:uid="{64840A6B-AC5D-4DF1-AD23-792265AD5F46}"/>
    <cellStyle name="Normal 4 36 3 2 4" xfId="27897" xr:uid="{8E4FA8B1-AAFF-416F-9736-5BFBC86E2F90}"/>
    <cellStyle name="Normal 4 36 3 3" xfId="17542" xr:uid="{EDCE8116-A7F5-48A7-8B0E-F115B0973EDF}"/>
    <cellStyle name="Normal 4 36 3 3 2" xfId="22719" xr:uid="{8DF735EC-444E-439E-8C34-48E95A225912}"/>
    <cellStyle name="Normal 4 36 3 3 2 2" xfId="33068" xr:uid="{80134EB4-45B5-4978-BAC2-C67CE3EF56D2}"/>
    <cellStyle name="Normal 4 36 3 3 3" xfId="27899" xr:uid="{EB940682-A67E-466F-AEF3-AA63061311CC}"/>
    <cellStyle name="Normal 4 36 3 4" xfId="22716" xr:uid="{B27BDA49-A9F8-499D-B91E-B3901007359F}"/>
    <cellStyle name="Normal 4 36 3 4 2" xfId="33065" xr:uid="{FB195580-61FA-441B-B24B-3DD9C3B91B5B}"/>
    <cellStyle name="Normal 4 36 3 5" xfId="27896" xr:uid="{5DE42599-BB21-4B2F-B540-9FF0F5674D0F}"/>
    <cellStyle name="Normal 4 36 4" xfId="17543" xr:uid="{84973EEF-9908-4BEC-BAAB-1DC521734C25}"/>
    <cellStyle name="Normal 4 36 4 2" xfId="17544" xr:uid="{AE981B07-B9B3-4934-9ABB-2239FA2E79D0}"/>
    <cellStyle name="Normal 4 36 4 2 2" xfId="17545" xr:uid="{0D48BDE5-289F-4890-9858-8B766D232CE6}"/>
    <cellStyle name="Normal 4 36 4 2 2 2" xfId="22722" xr:uid="{089A9F94-E5FC-4CF8-B6CC-E628AA98C9A7}"/>
    <cellStyle name="Normal 4 36 4 2 2 2 2" xfId="33071" xr:uid="{71CAB92D-11B5-4248-9476-9932D684E76B}"/>
    <cellStyle name="Normal 4 36 4 2 2 3" xfId="27902" xr:uid="{D3DADDFB-E4AF-43F7-81D2-52196FDC81B8}"/>
    <cellStyle name="Normal 4 36 4 2 3" xfId="22721" xr:uid="{A6771E75-09C7-4562-8F12-8DAED1129D4D}"/>
    <cellStyle name="Normal 4 36 4 2 3 2" xfId="33070" xr:uid="{56FBB4DA-E5BA-4161-A448-051DB6AC087D}"/>
    <cellStyle name="Normal 4 36 4 2 4" xfId="27901" xr:uid="{F7B40A65-4148-4485-9B4F-3FE4F7CDA540}"/>
    <cellStyle name="Normal 4 36 4 3" xfId="17546" xr:uid="{05AC1AA4-4C26-4F28-94E1-9D6D6CC0FD75}"/>
    <cellStyle name="Normal 4 36 4 3 2" xfId="22723" xr:uid="{57AE85B2-ED13-4C52-926A-C64FA12DD706}"/>
    <cellStyle name="Normal 4 36 4 3 2 2" xfId="33072" xr:uid="{E5342D98-9BA5-44A9-8BC0-C4F58E4E109C}"/>
    <cellStyle name="Normal 4 36 4 3 3" xfId="27903" xr:uid="{1059DB35-D9AA-4356-99CD-69F8F50952CC}"/>
    <cellStyle name="Normal 4 36 4 4" xfId="22720" xr:uid="{94A65C77-97C1-4AE0-B4A5-99FE7895F100}"/>
    <cellStyle name="Normal 4 36 4 4 2" xfId="33069" xr:uid="{FB03E69E-904C-4BD9-B75C-A433CEEC16E6}"/>
    <cellStyle name="Normal 4 36 4 5" xfId="27900" xr:uid="{DE9B3C6C-DAF1-4C13-9704-EF75F925CCC4}"/>
    <cellStyle name="Normal 4 36 5" xfId="17547" xr:uid="{A211D597-76F5-4BAC-84EC-20403A70DDE2}"/>
    <cellStyle name="Normal 4 36 5 2" xfId="17548" xr:uid="{CF51F0D0-EA3A-4071-B5B7-406ECBB901C7}"/>
    <cellStyle name="Normal 4 36 5 2 2" xfId="22725" xr:uid="{797FBC72-6BBD-46B5-8530-C76ABCC76719}"/>
    <cellStyle name="Normal 4 36 5 2 2 2" xfId="33074" xr:uid="{E944EA32-1324-4D21-9A55-9CF34B88B3F8}"/>
    <cellStyle name="Normal 4 36 5 2 3" xfId="27905" xr:uid="{0207AC86-2D42-4BB6-94CA-ABFB4DD12465}"/>
    <cellStyle name="Normal 4 36 5 3" xfId="22724" xr:uid="{7A8519A4-46E1-45D8-BBAC-5C11957479CD}"/>
    <cellStyle name="Normal 4 36 5 3 2" xfId="33073" xr:uid="{C99A97DD-D04C-448B-BF8E-25B91BA26788}"/>
    <cellStyle name="Normal 4 36 5 4" xfId="27904" xr:uid="{269FF29D-B853-44A7-AC67-06274232B9DB}"/>
    <cellStyle name="Normal 4 36 6" xfId="17549" xr:uid="{3D57E6B0-5511-4254-A453-26E6EF752F43}"/>
    <cellStyle name="Normal 4 36 6 2" xfId="22726" xr:uid="{F5CB8629-107E-4A83-AD8C-5EDAC7D7AA28}"/>
    <cellStyle name="Normal 4 36 6 2 2" xfId="33075" xr:uid="{5937DE4A-BED8-4133-BD50-2E1DE56B9733}"/>
    <cellStyle name="Normal 4 36 6 3" xfId="27906" xr:uid="{02D6DDBD-DA0E-4A95-88E2-4FBE8B8F7325}"/>
    <cellStyle name="Normal 4 36 7" xfId="22711" xr:uid="{973448B3-16C5-4BCC-BD85-4A4D2A2D9222}"/>
    <cellStyle name="Normal 4 36 7 2" xfId="33060" xr:uid="{6981A283-7809-4BC8-BF47-AD5A89DA6655}"/>
    <cellStyle name="Normal 4 36 8" xfId="27891" xr:uid="{26AA86A2-C6FF-41F6-9339-C6E1B98D360A}"/>
    <cellStyle name="Normal 4 37" xfId="17550" xr:uid="{668E3BBC-33FD-4740-ADA1-37971B99ED6B}"/>
    <cellStyle name="Normal 4 37 2" xfId="17551" xr:uid="{B1D740AB-3723-4787-B687-7B464B17DAC1}"/>
    <cellStyle name="Normal 4 37 2 2" xfId="17552" xr:uid="{00B7BBDC-F05E-474C-B165-45D8A389CCB0}"/>
    <cellStyle name="Normal 4 37 2 2 2" xfId="17553" xr:uid="{AB028F0B-C1A3-4F1D-9A75-EAF97F42CBF3}"/>
    <cellStyle name="Normal 4 37 2 2 2 2" xfId="22730" xr:uid="{4B342A73-4367-43D8-A0FD-E475B8BA62F0}"/>
    <cellStyle name="Normal 4 37 2 2 2 2 2" xfId="33079" xr:uid="{68AD422F-EDCC-400B-A5B4-D64AE642A802}"/>
    <cellStyle name="Normal 4 37 2 2 2 3" xfId="27910" xr:uid="{E04C1143-8765-4ABF-A3CA-8BEA0FCCF6B0}"/>
    <cellStyle name="Normal 4 37 2 2 3" xfId="22729" xr:uid="{789FD68F-6290-4A5E-97FA-5A79EBA39160}"/>
    <cellStyle name="Normal 4 37 2 2 3 2" xfId="33078" xr:uid="{3D333D24-97AB-4880-B9B5-AEBF98F11095}"/>
    <cellStyle name="Normal 4 37 2 2 4" xfId="27909" xr:uid="{63EA7B8B-DC92-40B7-B88E-21337A024BB3}"/>
    <cellStyle name="Normal 4 37 2 3" xfId="17554" xr:uid="{F41B164E-B953-4BCA-966F-77F79B9E7B7B}"/>
    <cellStyle name="Normal 4 37 2 3 2" xfId="22731" xr:uid="{13F4F626-13A4-480E-B669-52F2083EA4EE}"/>
    <cellStyle name="Normal 4 37 2 3 2 2" xfId="33080" xr:uid="{336E7C05-6C5B-4090-8BC6-AC85AC23B40B}"/>
    <cellStyle name="Normal 4 37 2 3 3" xfId="27911" xr:uid="{D396D3EE-2441-42B7-B233-A8558AF02B8A}"/>
    <cellStyle name="Normal 4 37 2 4" xfId="22728" xr:uid="{4F8B9FAC-3343-478D-A0FA-9F5B753AA8CB}"/>
    <cellStyle name="Normal 4 37 2 4 2" xfId="33077" xr:uid="{88079E0A-631E-4DCC-AC5D-6CB2745D2C0B}"/>
    <cellStyle name="Normal 4 37 2 5" xfId="27908" xr:uid="{FBD9C5D2-ACE0-493B-9E24-DCCCF7AB6556}"/>
    <cellStyle name="Normal 4 37 3" xfId="17555" xr:uid="{8827BECF-1C11-4376-8B98-53FCC55E631C}"/>
    <cellStyle name="Normal 4 37 3 2" xfId="17556" xr:uid="{C471BB56-A05B-4493-93CF-7732DA810E95}"/>
    <cellStyle name="Normal 4 37 3 2 2" xfId="17557" xr:uid="{C2B432E3-84DC-47C9-A475-A9B9C458DD51}"/>
    <cellStyle name="Normal 4 37 3 2 2 2" xfId="22734" xr:uid="{EAFAAC2C-C779-4D85-93B1-586BEF7873D8}"/>
    <cellStyle name="Normal 4 37 3 2 2 2 2" xfId="33083" xr:uid="{3BA8B210-6EB4-4D7E-B3D0-3B33D98A810E}"/>
    <cellStyle name="Normal 4 37 3 2 2 3" xfId="27914" xr:uid="{66721D99-9DAB-421C-B660-AB5B8215D562}"/>
    <cellStyle name="Normal 4 37 3 2 3" xfId="22733" xr:uid="{9DC8B92B-1B66-47B7-8532-F7802F3153CE}"/>
    <cellStyle name="Normal 4 37 3 2 3 2" xfId="33082" xr:uid="{B755CC54-CF20-4583-BBC2-37D4AD692DCF}"/>
    <cellStyle name="Normal 4 37 3 2 4" xfId="27913" xr:uid="{912DB26A-D084-407B-9E6C-98ED358027A4}"/>
    <cellStyle name="Normal 4 37 3 3" xfId="17558" xr:uid="{DDEC43D2-A7BC-4E23-855F-4E240AC7C091}"/>
    <cellStyle name="Normal 4 37 3 3 2" xfId="22735" xr:uid="{FE315EF5-5786-498C-AA62-C904533F196B}"/>
    <cellStyle name="Normal 4 37 3 3 2 2" xfId="33084" xr:uid="{91068E1B-E9CF-477A-908C-E07D889A227B}"/>
    <cellStyle name="Normal 4 37 3 3 3" xfId="27915" xr:uid="{501CF9D7-97B0-4A32-B901-036822378E15}"/>
    <cellStyle name="Normal 4 37 3 4" xfId="22732" xr:uid="{D01F908C-ED05-4F40-8FE1-E5E0B145B678}"/>
    <cellStyle name="Normal 4 37 3 4 2" xfId="33081" xr:uid="{79533E5C-5127-4AD9-B91A-21442C005C59}"/>
    <cellStyle name="Normal 4 37 3 5" xfId="27912" xr:uid="{26699581-F430-4E50-8C74-2C77CE2E21D1}"/>
    <cellStyle name="Normal 4 37 4" xfId="17559" xr:uid="{64DCF0F3-23D9-40DD-A43F-6B0CD86D386F}"/>
    <cellStyle name="Normal 4 37 4 2" xfId="17560" xr:uid="{A8111AA4-FD62-4308-BB6A-7CB2F57FCC73}"/>
    <cellStyle name="Normal 4 37 4 2 2" xfId="17561" xr:uid="{75654573-0BD3-49BA-A61A-CFF8003FC4B5}"/>
    <cellStyle name="Normal 4 37 4 2 2 2" xfId="22738" xr:uid="{6BC97BED-A3C3-478C-B8BF-6B48914E92D0}"/>
    <cellStyle name="Normal 4 37 4 2 2 2 2" xfId="33087" xr:uid="{A39E8F95-67AD-40B8-B2C4-58B4C2FB25D4}"/>
    <cellStyle name="Normal 4 37 4 2 2 3" xfId="27918" xr:uid="{6C5A7942-5865-4F96-80DE-DCF4EC23BA4A}"/>
    <cellStyle name="Normal 4 37 4 2 3" xfId="22737" xr:uid="{21CBE8FB-8856-4262-A6EF-8FA4AA397F21}"/>
    <cellStyle name="Normal 4 37 4 2 3 2" xfId="33086" xr:uid="{58AA2AA0-AB4C-4E33-BE49-DE5ED6423C27}"/>
    <cellStyle name="Normal 4 37 4 2 4" xfId="27917" xr:uid="{2B19C1FD-7154-4340-9F2E-D3C2338B262C}"/>
    <cellStyle name="Normal 4 37 4 3" xfId="17562" xr:uid="{8CE118A6-8EC5-44F1-8D4C-5771856903D4}"/>
    <cellStyle name="Normal 4 37 4 3 2" xfId="22739" xr:uid="{62B2F1F3-74A3-42E8-B5A7-EDDFA7584C34}"/>
    <cellStyle name="Normal 4 37 4 3 2 2" xfId="33088" xr:uid="{C5A2B7F4-FB83-4313-8775-90223CB30C44}"/>
    <cellStyle name="Normal 4 37 4 3 3" xfId="27919" xr:uid="{09FB0AD2-9527-400C-9C52-EE5342B664ED}"/>
    <cellStyle name="Normal 4 37 4 4" xfId="22736" xr:uid="{98B22ACA-7F18-4404-BF3B-9014E0121161}"/>
    <cellStyle name="Normal 4 37 4 4 2" xfId="33085" xr:uid="{DA6188EF-E7E0-450C-AF2E-7AB63D0B3CFB}"/>
    <cellStyle name="Normal 4 37 4 5" xfId="27916" xr:uid="{E8362273-A525-443B-80F8-6A361E2E5C98}"/>
    <cellStyle name="Normal 4 37 5" xfId="17563" xr:uid="{41E7EEF5-AD5A-418A-8305-EB64648D681A}"/>
    <cellStyle name="Normal 4 37 5 2" xfId="17564" xr:uid="{B718310C-2BE6-40BB-9B85-76922FC67079}"/>
    <cellStyle name="Normal 4 37 5 2 2" xfId="22741" xr:uid="{BC78A48D-3E58-45E1-B581-EA1C4235DDFF}"/>
    <cellStyle name="Normal 4 37 5 2 2 2" xfId="33090" xr:uid="{3BAAC7F5-17F1-4150-97D4-F61EB81568BA}"/>
    <cellStyle name="Normal 4 37 5 2 3" xfId="27921" xr:uid="{1FA55C20-C4ED-4DF8-8845-8D5F7EABDEAD}"/>
    <cellStyle name="Normal 4 37 5 3" xfId="22740" xr:uid="{0D9B9FAD-F814-4488-A225-32C61BAFBA59}"/>
    <cellStyle name="Normal 4 37 5 3 2" xfId="33089" xr:uid="{72A4F8D3-BE8C-494A-BC15-D830D17ADEBE}"/>
    <cellStyle name="Normal 4 37 5 4" xfId="27920" xr:uid="{A61DB9CD-F502-4ED1-BF68-838184BB0430}"/>
    <cellStyle name="Normal 4 37 6" xfId="17565" xr:uid="{6BA0F7A8-09AE-4D71-8BF3-1E85E0C550D2}"/>
    <cellStyle name="Normal 4 37 6 2" xfId="22742" xr:uid="{4C860932-E030-4052-B958-A37C7078CAA7}"/>
    <cellStyle name="Normal 4 37 6 2 2" xfId="33091" xr:uid="{F7306773-8819-4CD8-BE7E-FE933EB9A213}"/>
    <cellStyle name="Normal 4 37 6 3" xfId="27922" xr:uid="{EEAB9697-E7B8-45C0-AFEB-F2AF642211F8}"/>
    <cellStyle name="Normal 4 37 7" xfId="22727" xr:uid="{E62ED3FE-8270-484E-995E-7AF7E905935C}"/>
    <cellStyle name="Normal 4 37 7 2" xfId="33076" xr:uid="{824CB3EF-DA38-4061-818C-A4552C5B962A}"/>
    <cellStyle name="Normal 4 37 8" xfId="27907" xr:uid="{61737517-A6B2-4502-B3F2-14774A42EA81}"/>
    <cellStyle name="Normal 4 38" xfId="17566" xr:uid="{6BEE74D0-2D17-468C-948C-20B5D8BF173F}"/>
    <cellStyle name="Normal 4 38 2" xfId="17567" xr:uid="{B818C78D-1ED2-407F-ACF9-676AFF2376F8}"/>
    <cellStyle name="Normal 4 38 2 2" xfId="17568" xr:uid="{4CAAE9EA-8A66-4B42-B907-F2FFCB967CF9}"/>
    <cellStyle name="Normal 4 38 2 2 2" xfId="17569" xr:uid="{2BC5EE84-F6E5-4E98-9EB9-DADB429FD79F}"/>
    <cellStyle name="Normal 4 38 2 2 2 2" xfId="22746" xr:uid="{92A4452D-608A-45C0-9667-47EBCA671A07}"/>
    <cellStyle name="Normal 4 38 2 2 2 2 2" xfId="33095" xr:uid="{5FFCD1FD-4826-4E23-A2AE-9FC90BF3A3C4}"/>
    <cellStyle name="Normal 4 38 2 2 2 3" xfId="27926" xr:uid="{56A9003D-8D82-4C06-AC24-A3F96C553B92}"/>
    <cellStyle name="Normal 4 38 2 2 3" xfId="22745" xr:uid="{2394E983-634E-4613-BABD-0C36C27407EE}"/>
    <cellStyle name="Normal 4 38 2 2 3 2" xfId="33094" xr:uid="{F65D2974-9336-46A7-B473-A2ECA4D95E7C}"/>
    <cellStyle name="Normal 4 38 2 2 4" xfId="27925" xr:uid="{86E8A826-5AB2-409A-8726-04AC483415A3}"/>
    <cellStyle name="Normal 4 38 2 3" xfId="17570" xr:uid="{998FDD53-29C3-49A1-B7EE-3CECC20CE93E}"/>
    <cellStyle name="Normal 4 38 2 3 2" xfId="22747" xr:uid="{5D5DF680-6545-4E2E-B376-2AEEB9C44D9D}"/>
    <cellStyle name="Normal 4 38 2 3 2 2" xfId="33096" xr:uid="{08334ABC-EBF2-402A-9FD1-0147B99C423E}"/>
    <cellStyle name="Normal 4 38 2 3 3" xfId="27927" xr:uid="{E934CB58-A076-4B1E-A764-C193DA86D999}"/>
    <cellStyle name="Normal 4 38 2 4" xfId="22744" xr:uid="{06D5802B-6903-47AF-B68F-1F569B7789DA}"/>
    <cellStyle name="Normal 4 38 2 4 2" xfId="33093" xr:uid="{AF1FF05B-474E-4AD8-A929-403953A7F118}"/>
    <cellStyle name="Normal 4 38 2 5" xfId="27924" xr:uid="{0FF9B721-6643-460D-8DA5-790BCF8AAB12}"/>
    <cellStyle name="Normal 4 38 3" xfId="17571" xr:uid="{867757BA-4DF7-4545-8A51-FE7C58ED7BD0}"/>
    <cellStyle name="Normal 4 38 3 2" xfId="17572" xr:uid="{14CB8C95-52BE-4D01-B35B-755B5143DFAD}"/>
    <cellStyle name="Normal 4 38 3 2 2" xfId="17573" xr:uid="{8A639733-5E02-4C1C-A644-88FE00CD55B7}"/>
    <cellStyle name="Normal 4 38 3 2 2 2" xfId="22750" xr:uid="{D8FA0132-0AD2-4481-923E-40B7CA663E5E}"/>
    <cellStyle name="Normal 4 38 3 2 2 2 2" xfId="33099" xr:uid="{9402079A-B7AF-4877-BEAD-8BED49F3EE6C}"/>
    <cellStyle name="Normal 4 38 3 2 2 3" xfId="27930" xr:uid="{5988708B-2449-4D82-8150-D967C51A29B7}"/>
    <cellStyle name="Normal 4 38 3 2 3" xfId="22749" xr:uid="{25F523F3-6399-48D0-89B7-D2DF68E65150}"/>
    <cellStyle name="Normal 4 38 3 2 3 2" xfId="33098" xr:uid="{F5CDC440-855B-41BE-994A-F56E5ED7C2D3}"/>
    <cellStyle name="Normal 4 38 3 2 4" xfId="27929" xr:uid="{F5BFA10B-A357-452C-AB68-88F1BDA14E69}"/>
    <cellStyle name="Normal 4 38 3 3" xfId="17574" xr:uid="{4512A56F-835E-4F3E-BBE6-3BF0CC061F56}"/>
    <cellStyle name="Normal 4 38 3 3 2" xfId="22751" xr:uid="{4BCB5CC7-2CD8-426E-B391-D61279DA9A19}"/>
    <cellStyle name="Normal 4 38 3 3 2 2" xfId="33100" xr:uid="{1E28B83B-5E0F-4DAB-8A35-BAF6F0F234F3}"/>
    <cellStyle name="Normal 4 38 3 3 3" xfId="27931" xr:uid="{FB8C1431-DED6-4456-8A2D-F9828DE7E98A}"/>
    <cellStyle name="Normal 4 38 3 4" xfId="22748" xr:uid="{A441900A-1D87-4BA0-B41A-C886283A9FD1}"/>
    <cellStyle name="Normal 4 38 3 4 2" xfId="33097" xr:uid="{F3780868-FF58-4F5D-B415-1FC9F38826E4}"/>
    <cellStyle name="Normal 4 38 3 5" xfId="27928" xr:uid="{BF295C95-3AAA-436E-9C8B-70EFDE75E3DC}"/>
    <cellStyle name="Normal 4 38 4" xfId="17575" xr:uid="{C27916FC-5F6C-4075-81CA-155CD930C852}"/>
    <cellStyle name="Normal 4 38 4 2" xfId="17576" xr:uid="{A81F718B-8114-4482-BD11-C7DCD5C59E19}"/>
    <cellStyle name="Normal 4 38 4 2 2" xfId="17577" xr:uid="{1CEEE612-DD89-46C1-936B-08EC0EDC824A}"/>
    <cellStyle name="Normal 4 38 4 2 2 2" xfId="22754" xr:uid="{D38B431E-C2A4-490D-9090-FDD65EB81AD8}"/>
    <cellStyle name="Normal 4 38 4 2 2 2 2" xfId="33103" xr:uid="{85E634C9-91F1-4049-A051-A15BBA223869}"/>
    <cellStyle name="Normal 4 38 4 2 2 3" xfId="27934" xr:uid="{90709D6C-1DBC-4D0B-9FBE-952FFBABE8AE}"/>
    <cellStyle name="Normal 4 38 4 2 3" xfId="22753" xr:uid="{54AE789B-1463-4C42-BCCC-359BDAB6E727}"/>
    <cellStyle name="Normal 4 38 4 2 3 2" xfId="33102" xr:uid="{83EAEBCF-A335-4041-BC3C-852B7111E4E1}"/>
    <cellStyle name="Normal 4 38 4 2 4" xfId="27933" xr:uid="{D5ED8D3C-A8E8-4ADD-98F5-22F88745B1E6}"/>
    <cellStyle name="Normal 4 38 4 3" xfId="17578" xr:uid="{AC41465E-4DCF-4A13-B912-D6BB405BE479}"/>
    <cellStyle name="Normal 4 38 4 3 2" xfId="22755" xr:uid="{487ACD6B-5728-4A35-A8C5-6AB7AC74D9FD}"/>
    <cellStyle name="Normal 4 38 4 3 2 2" xfId="33104" xr:uid="{792BEA03-D3C2-4B47-A44D-9CCBCC60ED40}"/>
    <cellStyle name="Normal 4 38 4 3 3" xfId="27935" xr:uid="{294C5780-15D2-45D0-9018-99464690A6C4}"/>
    <cellStyle name="Normal 4 38 4 4" xfId="22752" xr:uid="{9F27E0F4-19F8-4D25-94B7-CECEDABD774D}"/>
    <cellStyle name="Normal 4 38 4 4 2" xfId="33101" xr:uid="{D75D1E26-7CCC-4379-855C-C51D7B76DA6F}"/>
    <cellStyle name="Normal 4 38 4 5" xfId="27932" xr:uid="{D80DB550-1218-4723-850A-097AB4639283}"/>
    <cellStyle name="Normal 4 38 5" xfId="17579" xr:uid="{1AE8B64E-7CCD-4E71-87CF-18AAAD9C636E}"/>
    <cellStyle name="Normal 4 38 5 2" xfId="17580" xr:uid="{33C906F2-C0B9-499E-8B98-1C7FFF9E68EE}"/>
    <cellStyle name="Normal 4 38 5 2 2" xfId="22757" xr:uid="{60FDE393-69C1-47E8-8547-E1816BBA93D9}"/>
    <cellStyle name="Normal 4 38 5 2 2 2" xfId="33106" xr:uid="{879287E2-756E-4C4D-853F-F368C88B73FD}"/>
    <cellStyle name="Normal 4 38 5 2 3" xfId="27937" xr:uid="{D7244306-E5C1-4794-BCFE-510F807339E0}"/>
    <cellStyle name="Normal 4 38 5 3" xfId="22756" xr:uid="{6A0946D4-885D-425F-992B-4665E095DC15}"/>
    <cellStyle name="Normal 4 38 5 3 2" xfId="33105" xr:uid="{7CA7471A-4527-4BFF-AE5E-B2A6199CA0E2}"/>
    <cellStyle name="Normal 4 38 5 4" xfId="27936" xr:uid="{DB8C488C-EC4C-4D16-93EC-AFA354B4A3C9}"/>
    <cellStyle name="Normal 4 38 6" xfId="17581" xr:uid="{E3E08025-D820-4417-850C-3E8D36207CAD}"/>
    <cellStyle name="Normal 4 38 6 2" xfId="22758" xr:uid="{F107897D-3312-4A99-8DD4-638AE9D0B5BC}"/>
    <cellStyle name="Normal 4 38 6 2 2" xfId="33107" xr:uid="{F7FD7E12-FCCF-48AE-B778-9D6D48081380}"/>
    <cellStyle name="Normal 4 38 6 3" xfId="27938" xr:uid="{A892BE0E-8E8F-4E50-9205-E0AB6D7DFC5A}"/>
    <cellStyle name="Normal 4 38 7" xfId="22743" xr:uid="{1BBBD317-B6A9-40ED-8B61-08F167132D2F}"/>
    <cellStyle name="Normal 4 38 7 2" xfId="33092" xr:uid="{700CA0B8-91C2-4CFB-B1AF-5A5D10260CF7}"/>
    <cellStyle name="Normal 4 38 8" xfId="27923" xr:uid="{02A446D3-2EE7-49FE-BEE8-86CBB91BD8F2}"/>
    <cellStyle name="Normal 4 39" xfId="17582" xr:uid="{F3FB6A25-D71C-4584-A565-E627CEFD1C89}"/>
    <cellStyle name="Normal 4 39 2" xfId="17583" xr:uid="{9E8DA8E2-BACC-43FA-A594-C3ABD26034ED}"/>
    <cellStyle name="Normal 4 39 2 2" xfId="17584" xr:uid="{EB3E7E14-61FD-419F-B5E4-A6F70E6ED920}"/>
    <cellStyle name="Normal 4 39 2 2 2" xfId="17585" xr:uid="{690A9C5D-3182-4B97-9097-A239A0D9C166}"/>
    <cellStyle name="Normal 4 39 2 2 2 2" xfId="22762" xr:uid="{DE825C83-C2FB-4B5D-8709-FE8EDA168D57}"/>
    <cellStyle name="Normal 4 39 2 2 2 2 2" xfId="33111" xr:uid="{C31083A1-99D9-4C6D-915D-F36548C8A9EE}"/>
    <cellStyle name="Normal 4 39 2 2 2 3" xfId="27942" xr:uid="{62CC1316-CF82-4108-8A15-69D4AFAEB51B}"/>
    <cellStyle name="Normal 4 39 2 2 3" xfId="22761" xr:uid="{8A5F3C4D-7C8E-4E7E-922F-F9748AE811D5}"/>
    <cellStyle name="Normal 4 39 2 2 3 2" xfId="33110" xr:uid="{51531E27-32F8-4844-92AC-484B02BC89DB}"/>
    <cellStyle name="Normal 4 39 2 2 4" xfId="27941" xr:uid="{5AADE945-2925-4044-A56F-81AD85D492CE}"/>
    <cellStyle name="Normal 4 39 2 3" xfId="17586" xr:uid="{2641E2F1-F1EA-49F8-8C67-AB33CE765154}"/>
    <cellStyle name="Normal 4 39 2 3 2" xfId="22763" xr:uid="{D949544A-C1BB-4BBB-AA61-0BD812055134}"/>
    <cellStyle name="Normal 4 39 2 3 2 2" xfId="33112" xr:uid="{F31ABACE-5629-4943-86ED-82CA6541A8B2}"/>
    <cellStyle name="Normal 4 39 2 3 3" xfId="27943" xr:uid="{D29A9CCA-18E3-4EC3-913F-D84605B0D8FA}"/>
    <cellStyle name="Normal 4 39 2 4" xfId="22760" xr:uid="{C0D6D50A-0742-41F9-9D8B-89F83F702757}"/>
    <cellStyle name="Normal 4 39 2 4 2" xfId="33109" xr:uid="{97BDFBBC-C45B-44F4-AEAC-61D803AE8CDC}"/>
    <cellStyle name="Normal 4 39 2 5" xfId="27940" xr:uid="{EC052021-0ACE-430D-9F43-D0A7C85FE52B}"/>
    <cellStyle name="Normal 4 39 3" xfId="17587" xr:uid="{9D172749-AE81-41A4-9D65-A74091634C28}"/>
    <cellStyle name="Normal 4 39 3 2" xfId="17588" xr:uid="{7244A1F4-7BB6-4CAE-AB89-B19E3F307F82}"/>
    <cellStyle name="Normal 4 39 3 2 2" xfId="17589" xr:uid="{207B9447-6AA6-41E6-900D-D54EFBB5DD26}"/>
    <cellStyle name="Normal 4 39 3 2 2 2" xfId="22766" xr:uid="{0CC70334-CC27-4A66-B063-17109EAC3085}"/>
    <cellStyle name="Normal 4 39 3 2 2 2 2" xfId="33115" xr:uid="{35AFD146-5916-404C-BF2C-1C97931ADA98}"/>
    <cellStyle name="Normal 4 39 3 2 2 3" xfId="27946" xr:uid="{4060ACE6-C50A-4C8D-A3AD-2D6C63946816}"/>
    <cellStyle name="Normal 4 39 3 2 3" xfId="22765" xr:uid="{5DAD5644-ED70-4B5F-A4E6-5DD669446AA6}"/>
    <cellStyle name="Normal 4 39 3 2 3 2" xfId="33114" xr:uid="{8D0DCDF6-C7DC-44CE-8024-055453E65EB5}"/>
    <cellStyle name="Normal 4 39 3 2 4" xfId="27945" xr:uid="{670D56C7-8643-48F0-8048-AF7F524F3488}"/>
    <cellStyle name="Normal 4 39 3 3" xfId="17590" xr:uid="{DCD4803C-9C6A-484B-B00A-0C12FE78A544}"/>
    <cellStyle name="Normal 4 39 3 3 2" xfId="22767" xr:uid="{84A8E61A-B3DA-4692-92DF-DF2550CF15FC}"/>
    <cellStyle name="Normal 4 39 3 3 2 2" xfId="33116" xr:uid="{CAE2B232-94F8-47EC-AA72-307A695B6CD7}"/>
    <cellStyle name="Normal 4 39 3 3 3" xfId="27947" xr:uid="{09172B13-8707-487F-A4B2-7D18D989807F}"/>
    <cellStyle name="Normal 4 39 3 4" xfId="22764" xr:uid="{B57880FC-AF7B-400F-B404-F3A89459EDF1}"/>
    <cellStyle name="Normal 4 39 3 4 2" xfId="33113" xr:uid="{CA46A5F2-7126-4069-9EE8-22DA2174F95D}"/>
    <cellStyle name="Normal 4 39 3 5" xfId="27944" xr:uid="{D9719840-CE42-48E9-86A6-4E08CAEE3F9B}"/>
    <cellStyle name="Normal 4 39 4" xfId="17591" xr:uid="{43964F33-6B8E-4CEA-88AC-7D1AED3FB583}"/>
    <cellStyle name="Normal 4 39 4 2" xfId="17592" xr:uid="{5A496B67-2A18-40E9-B832-F5402DCF6ECC}"/>
    <cellStyle name="Normal 4 39 4 2 2" xfId="17593" xr:uid="{6BD4E04E-8C80-4189-85D5-0C47D23084E7}"/>
    <cellStyle name="Normal 4 39 4 2 2 2" xfId="22770" xr:uid="{63A9783C-6B46-4B97-A3FC-1A005F4DD6C9}"/>
    <cellStyle name="Normal 4 39 4 2 2 2 2" xfId="33119" xr:uid="{F2E20E70-DA1B-4B41-9E29-164AD88B69DA}"/>
    <cellStyle name="Normal 4 39 4 2 2 3" xfId="27950" xr:uid="{F7E95A9E-ABF9-43A9-9D7E-EBD46164C4C4}"/>
    <cellStyle name="Normal 4 39 4 2 3" xfId="22769" xr:uid="{33CC0075-B222-4CA0-892B-99A43C5C472F}"/>
    <cellStyle name="Normal 4 39 4 2 3 2" xfId="33118" xr:uid="{3F45C9C0-7358-4CC2-9DBB-150C15093BCE}"/>
    <cellStyle name="Normal 4 39 4 2 4" xfId="27949" xr:uid="{C190FFE2-0903-4337-BC09-9C10643E820A}"/>
    <cellStyle name="Normal 4 39 4 3" xfId="17594" xr:uid="{B616C19D-F1AE-4000-BD8B-53F620286115}"/>
    <cellStyle name="Normal 4 39 4 3 2" xfId="22771" xr:uid="{C9DC85C8-B064-4D20-BB02-C68FA454D1FC}"/>
    <cellStyle name="Normal 4 39 4 3 2 2" xfId="33120" xr:uid="{2FF7B763-9C5D-43B2-B7C8-C00B49524385}"/>
    <cellStyle name="Normal 4 39 4 3 3" xfId="27951" xr:uid="{F5559A0E-1E5C-4336-B8E4-17B5989D4319}"/>
    <cellStyle name="Normal 4 39 4 4" xfId="22768" xr:uid="{A0EBD05B-22B7-4B1E-984F-DBC39D37D611}"/>
    <cellStyle name="Normal 4 39 4 4 2" xfId="33117" xr:uid="{3454D239-E36A-4531-8CEC-40BFBFDDF408}"/>
    <cellStyle name="Normal 4 39 4 5" xfId="27948" xr:uid="{69320C54-061C-4CE7-8B4C-05945E87EB15}"/>
    <cellStyle name="Normal 4 39 5" xfId="17595" xr:uid="{A6797371-C6E3-481C-AFD4-75ED2CFD23F7}"/>
    <cellStyle name="Normal 4 39 5 2" xfId="17596" xr:uid="{13DCE471-3CE6-4E3A-A7D2-3EBA47F9466E}"/>
    <cellStyle name="Normal 4 39 5 2 2" xfId="22773" xr:uid="{00815CED-94DA-441E-8B12-41C607F29B78}"/>
    <cellStyle name="Normal 4 39 5 2 2 2" xfId="33122" xr:uid="{D8597D60-4688-4070-B378-B6F792F2C9FE}"/>
    <cellStyle name="Normal 4 39 5 2 3" xfId="27953" xr:uid="{DDA5B13E-3E83-4E90-8C77-774C2CA36902}"/>
    <cellStyle name="Normal 4 39 5 3" xfId="22772" xr:uid="{D6ED10FF-061E-4FA0-A0F7-B0A7239BD2BE}"/>
    <cellStyle name="Normal 4 39 5 3 2" xfId="33121" xr:uid="{C06564ED-2C07-4681-8BA6-519E8F4616CE}"/>
    <cellStyle name="Normal 4 39 5 4" xfId="27952" xr:uid="{363AA96C-8140-4DDB-A9EE-DE88FDF49BE0}"/>
    <cellStyle name="Normal 4 39 6" xfId="17597" xr:uid="{0BD6DCA3-8824-445B-976C-1CB2853F4C91}"/>
    <cellStyle name="Normal 4 39 6 2" xfId="22774" xr:uid="{C6418050-E1E0-411E-8E57-4874A4DC70F9}"/>
    <cellStyle name="Normal 4 39 6 2 2" xfId="33123" xr:uid="{64F9BB87-72A9-45E7-8C8B-B613997C1744}"/>
    <cellStyle name="Normal 4 39 6 3" xfId="27954" xr:uid="{81D625B4-232E-4331-ADF6-7FA518DFA1D2}"/>
    <cellStyle name="Normal 4 39 7" xfId="22759" xr:uid="{EA25DACF-A139-464B-96DD-F7612875478B}"/>
    <cellStyle name="Normal 4 39 7 2" xfId="33108" xr:uid="{5B6E80D1-28CD-4CEB-AD6A-F322216C4B52}"/>
    <cellStyle name="Normal 4 39 8" xfId="27939" xr:uid="{9FE432D8-1429-40A2-BB75-A874A73A6C33}"/>
    <cellStyle name="Normal 4 4" xfId="16088" xr:uid="{5698AF77-07AE-4C1F-8A8F-1827A4A83F1A}"/>
    <cellStyle name="Normal 4 4 2" xfId="17598" xr:uid="{4B212FB9-349C-46D3-9DC1-F781A3A4CC19}"/>
    <cellStyle name="Normal 4 4 2 2" xfId="17599" xr:uid="{8606FCDD-2E5C-41A9-80AE-53201788EBBA}"/>
    <cellStyle name="Normal 4 4 2 2 2" xfId="17600" xr:uid="{130F71CD-37F2-4796-A2B4-E33B420FE1E1}"/>
    <cellStyle name="Normal 4 4 2 2 2 2" xfId="22777" xr:uid="{00FD809F-D874-43E5-B8E8-5866F89EB389}"/>
    <cellStyle name="Normal 4 4 2 2 2 2 2" xfId="33126" xr:uid="{BD28C906-2E07-4389-8770-E9AD0500D561}"/>
    <cellStyle name="Normal 4 4 2 2 2 3" xfId="27957" xr:uid="{00EE6B2B-DD9C-457B-86C4-B01428E29F82}"/>
    <cellStyle name="Normal 4 4 2 2 3" xfId="22776" xr:uid="{6665AAD7-502F-46EF-9D57-AD1844661B7F}"/>
    <cellStyle name="Normal 4 4 2 2 3 2" xfId="33125" xr:uid="{112AC4DA-CA62-444E-A537-B5A2B27CD88C}"/>
    <cellStyle name="Normal 4 4 2 2 4" xfId="27956" xr:uid="{14974FAA-3867-4EEA-AED1-79871B01B1E6}"/>
    <cellStyle name="Normal 4 4 2 3" xfId="17601" xr:uid="{16752C35-06C6-44F3-A363-48ED79274421}"/>
    <cellStyle name="Normal 4 4 2 3 2" xfId="22778" xr:uid="{0C206B02-DCBB-4E93-AD4D-CFF7A3209530}"/>
    <cellStyle name="Normal 4 4 2 3 2 2" xfId="33127" xr:uid="{DF4F0803-6AA1-4985-9DD6-4462D46E521E}"/>
    <cellStyle name="Normal 4 4 2 3 3" xfId="27958" xr:uid="{B1DCC59D-B217-4E33-8207-727C2832A6D4}"/>
    <cellStyle name="Normal 4 4 2 4" xfId="22775" xr:uid="{5506671C-7F32-46E6-9679-45D1E8706478}"/>
    <cellStyle name="Normal 4 4 2 4 2" xfId="33124" xr:uid="{4A65F47C-BE51-46BE-A7DA-51774D6BBB72}"/>
    <cellStyle name="Normal 4 4 2 5" xfId="27955" xr:uid="{227083C5-3666-4126-9740-895FD57E25B3}"/>
    <cellStyle name="Normal 4 4 3" xfId="17602" xr:uid="{686C4929-E300-4BCB-A995-73342C7D1B8F}"/>
    <cellStyle name="Normal 4 4 3 2" xfId="17603" xr:uid="{3FDDA7C3-1FEA-4891-879D-E30D0AE3B170}"/>
    <cellStyle name="Normal 4 4 3 2 2" xfId="17604" xr:uid="{21D68723-11AE-4F7C-96EB-A0F12135AD5D}"/>
    <cellStyle name="Normal 4 4 3 2 2 2" xfId="22781" xr:uid="{B47050C5-31D5-442C-86E5-D0D6724AA666}"/>
    <cellStyle name="Normal 4 4 3 2 2 2 2" xfId="33130" xr:uid="{658CD206-0894-4261-8D2D-EDBCDE7FA61C}"/>
    <cellStyle name="Normal 4 4 3 2 2 3" xfId="27961" xr:uid="{FDC0F0EE-7B5C-4D72-9C12-785CDE65D6CB}"/>
    <cellStyle name="Normal 4 4 3 2 3" xfId="22780" xr:uid="{D8D4DF9B-9475-458D-96C8-E1AA026CB8BF}"/>
    <cellStyle name="Normal 4 4 3 2 3 2" xfId="33129" xr:uid="{E3723976-E637-4166-95A2-EADB95607314}"/>
    <cellStyle name="Normal 4 4 3 2 4" xfId="27960" xr:uid="{28CD0F51-E4AD-47FD-AE10-97B8EAE29A68}"/>
    <cellStyle name="Normal 4 4 3 3" xfId="17605" xr:uid="{55F1D6F5-2FD8-48C3-A756-409DE042909C}"/>
    <cellStyle name="Normal 4 4 3 3 2" xfId="22782" xr:uid="{8DD1E0CF-DBE4-4DB6-ADE1-3D86B4DEEE9F}"/>
    <cellStyle name="Normal 4 4 3 3 2 2" xfId="33131" xr:uid="{454A9F7C-F06B-44F6-8E3D-F923E7548328}"/>
    <cellStyle name="Normal 4 4 3 3 3" xfId="27962" xr:uid="{472878B6-1F95-439F-AE34-42BD81EB6436}"/>
    <cellStyle name="Normal 4 4 3 4" xfId="22779" xr:uid="{D9285F05-3533-488F-BF1A-4454BC390A03}"/>
    <cellStyle name="Normal 4 4 3 4 2" xfId="33128" xr:uid="{752D85D3-8FE1-42A7-93C5-E9D2FA45ECC2}"/>
    <cellStyle name="Normal 4 4 3 5" xfId="27959" xr:uid="{BCE4A760-8AF5-4B04-A506-26050674EE19}"/>
    <cellStyle name="Normal 4 4 4" xfId="17606" xr:uid="{18AAFBD3-8D92-47BC-B314-DFE02C995870}"/>
    <cellStyle name="Normal 4 4 4 2" xfId="17607" xr:uid="{EB05E117-1CEC-4B2C-A15B-3E4CA56A852D}"/>
    <cellStyle name="Normal 4 4 4 2 2" xfId="17608" xr:uid="{79323A8C-CE57-4E6B-A412-1EC62D680EC0}"/>
    <cellStyle name="Normal 4 4 4 2 2 2" xfId="22785" xr:uid="{61B6F840-6864-421A-B85C-EA2EFE208829}"/>
    <cellStyle name="Normal 4 4 4 2 2 2 2" xfId="33134" xr:uid="{E9612DCC-6FED-4F44-B0D4-C4D8EFB61C64}"/>
    <cellStyle name="Normal 4 4 4 2 2 3" xfId="27965" xr:uid="{86D684E6-06FE-47E8-AA02-543A5C7E7F9E}"/>
    <cellStyle name="Normal 4 4 4 2 3" xfId="22784" xr:uid="{96AF0274-9363-44BB-B62E-D21A72F89712}"/>
    <cellStyle name="Normal 4 4 4 2 3 2" xfId="33133" xr:uid="{0876BE40-BE17-46C2-B740-16F85DF2FCFD}"/>
    <cellStyle name="Normal 4 4 4 2 4" xfId="27964" xr:uid="{28FCF8BC-2EA4-491B-AF9F-865A58EC5A30}"/>
    <cellStyle name="Normal 4 4 4 3" xfId="17609" xr:uid="{F8AA199C-51F6-40CE-8CC1-986173F6FFC7}"/>
    <cellStyle name="Normal 4 4 4 3 2" xfId="22786" xr:uid="{A7C3AE5D-4F02-4639-B040-0B3B0371ED4E}"/>
    <cellStyle name="Normal 4 4 4 3 2 2" xfId="33135" xr:uid="{1B55E82D-5D58-4DCF-AAB3-A72E7B901265}"/>
    <cellStyle name="Normal 4 4 4 3 3" xfId="27966" xr:uid="{16B25B5A-83ED-4D01-8BC4-EF4EA5B02CDC}"/>
    <cellStyle name="Normal 4 4 4 4" xfId="22783" xr:uid="{98B0630B-A1AE-44F6-BFF9-DD155CF41A5F}"/>
    <cellStyle name="Normal 4 4 4 4 2" xfId="33132" xr:uid="{78878BBC-0700-4DF9-85D7-A4CB0CB4C4F3}"/>
    <cellStyle name="Normal 4 4 4 5" xfId="27963" xr:uid="{8E248F33-3F6D-4090-8983-1140B8433285}"/>
    <cellStyle name="Normal 4 4 5" xfId="17610" xr:uid="{081C9606-8DCC-4CF0-A074-EFE6C25B4D64}"/>
    <cellStyle name="Normal 4 4 5 2" xfId="17611" xr:uid="{A91E185C-DA79-412D-88DA-31978EE56D4A}"/>
    <cellStyle name="Normal 4 4 5 2 2" xfId="22788" xr:uid="{58DD7BDB-6832-4D42-86E9-F4EA7C6851B2}"/>
    <cellStyle name="Normal 4 4 5 2 2 2" xfId="33137" xr:uid="{4ABFDAB0-FC5A-48B2-AF84-01FB9E52C4D1}"/>
    <cellStyle name="Normal 4 4 5 2 3" xfId="27968" xr:uid="{E782CBDA-4CFD-4365-B7F9-8896F6D96D16}"/>
    <cellStyle name="Normal 4 4 5 3" xfId="22787" xr:uid="{D8F5DC0C-779C-4FE1-8472-098BBA7B29C6}"/>
    <cellStyle name="Normal 4 4 5 3 2" xfId="33136" xr:uid="{9D0D9FCC-34A2-4F70-A354-A8698ECB3B04}"/>
    <cellStyle name="Normal 4 4 5 4" xfId="27967" xr:uid="{2A64E036-2BA1-4A44-9532-1850815CD454}"/>
    <cellStyle name="Normal 4 4 6" xfId="17612" xr:uid="{6C2D7FF2-AEB6-4B30-A515-805E5D513C1D}"/>
    <cellStyle name="Normal 4 4 6 2" xfId="22789" xr:uid="{41C5DE97-5CBF-4C13-81D7-CAF5ADE8A30D}"/>
    <cellStyle name="Normal 4 4 6 2 2" xfId="33138" xr:uid="{CD3802B9-B5F7-4E00-8F57-40471628B689}"/>
    <cellStyle name="Normal 4 4 6 3" xfId="27969" xr:uid="{1B655A5F-3AF6-49C0-A27B-F016D24781AE}"/>
    <cellStyle name="Normal 4 4 7" xfId="17613" xr:uid="{B8626494-A1A1-4E9B-9A3C-10C76E2A5F2D}"/>
    <cellStyle name="Normal 4 4 7 2" xfId="22790" xr:uid="{A0B986CD-F238-48D8-A8D7-1BF8BD2C7F6C}"/>
    <cellStyle name="Normal 4 4 7 2 2" xfId="33139" xr:uid="{5E1AEC0C-5C6E-45F5-9CC3-D5906FE89F73}"/>
    <cellStyle name="Normal 4 4 7 3" xfId="27970" xr:uid="{0083AFE8-C30C-4F9E-BEB6-EDA49990F679}"/>
    <cellStyle name="Normal 4 40" xfId="17614" xr:uid="{DB76A579-F8C4-4153-A1A7-D47BFD7576EF}"/>
    <cellStyle name="Normal 4 40 2" xfId="17615" xr:uid="{C7BA7052-ADD2-4CF5-A3F3-83426711DE56}"/>
    <cellStyle name="Normal 4 40 2 2" xfId="17616" xr:uid="{F8C97F07-7BA3-4029-BA35-B9D576149D38}"/>
    <cellStyle name="Normal 4 40 2 2 2" xfId="17617" xr:uid="{B0307B89-E720-49D2-93CA-28D2BCD479D1}"/>
    <cellStyle name="Normal 4 40 2 2 2 2" xfId="22794" xr:uid="{E5A50F3B-2034-4CC9-9A91-5EADF7227CEE}"/>
    <cellStyle name="Normal 4 40 2 2 2 2 2" xfId="33143" xr:uid="{B99BE904-98FA-4EF2-B332-6D7798EDBC68}"/>
    <cellStyle name="Normal 4 40 2 2 2 3" xfId="27974" xr:uid="{8D26A1F2-0B54-4B04-AA70-61D1A9DC77E0}"/>
    <cellStyle name="Normal 4 40 2 2 3" xfId="22793" xr:uid="{4DC3629C-E841-46CE-9D6A-832BE580A08C}"/>
    <cellStyle name="Normal 4 40 2 2 3 2" xfId="33142" xr:uid="{E0811A83-70AB-45C2-9A07-5B09D6C056A5}"/>
    <cellStyle name="Normal 4 40 2 2 4" xfId="27973" xr:uid="{9EB26935-9B97-468D-A4AB-A2B086DEB120}"/>
    <cellStyle name="Normal 4 40 2 3" xfId="17618" xr:uid="{9BE05F40-8108-4023-AEFE-1125A49A12FB}"/>
    <cellStyle name="Normal 4 40 2 3 2" xfId="22795" xr:uid="{9D5025E8-4FF8-416F-91A6-5FE1AA826DC9}"/>
    <cellStyle name="Normal 4 40 2 3 2 2" xfId="33144" xr:uid="{6F3D57C7-4F3A-462F-AFC0-C42855E74392}"/>
    <cellStyle name="Normal 4 40 2 3 3" xfId="27975" xr:uid="{2A2E7DAF-18DB-4093-91FE-16F50A1BDD67}"/>
    <cellStyle name="Normal 4 40 2 4" xfId="22792" xr:uid="{2BF24D72-D30C-4EBF-869C-AAF790CC8D93}"/>
    <cellStyle name="Normal 4 40 2 4 2" xfId="33141" xr:uid="{AB46402A-1293-4FF6-8284-FA3771B6D4DE}"/>
    <cellStyle name="Normal 4 40 2 5" xfId="27972" xr:uid="{6C2AB5F3-9232-459C-92F1-3DD73E6249B3}"/>
    <cellStyle name="Normal 4 40 3" xfId="17619" xr:uid="{FB5673BB-2791-4CC4-AACE-6545CBFE5AB3}"/>
    <cellStyle name="Normal 4 40 3 2" xfId="17620" xr:uid="{3C481DE6-E940-42FB-943E-F9DA13DB9702}"/>
    <cellStyle name="Normal 4 40 3 2 2" xfId="17621" xr:uid="{883A45F5-8BD5-4C2E-A040-3D8F52FDA10F}"/>
    <cellStyle name="Normal 4 40 3 2 2 2" xfId="22798" xr:uid="{C2C6E5D5-FB88-4248-A40C-65BE0A577BD9}"/>
    <cellStyle name="Normal 4 40 3 2 2 2 2" xfId="33147" xr:uid="{70F1001C-B243-4EEC-9EA2-CC5452B608A1}"/>
    <cellStyle name="Normal 4 40 3 2 2 3" xfId="27978" xr:uid="{EB8EDC1D-8C48-43A6-9729-28DDEBC25B95}"/>
    <cellStyle name="Normal 4 40 3 2 3" xfId="22797" xr:uid="{3718595A-FE3A-4EFC-8F1E-C2BF6B65B1F4}"/>
    <cellStyle name="Normal 4 40 3 2 3 2" xfId="33146" xr:uid="{DA41DA33-4CEE-405B-9ACB-71F827ED459D}"/>
    <cellStyle name="Normal 4 40 3 2 4" xfId="27977" xr:uid="{7CE4FBE1-9FFC-4840-9DE1-10F8F9CCBFA9}"/>
    <cellStyle name="Normal 4 40 3 3" xfId="17622" xr:uid="{4B0BB310-394F-4E86-A060-215FC9ABFAEC}"/>
    <cellStyle name="Normal 4 40 3 3 2" xfId="22799" xr:uid="{E1B1D0E7-1B40-4A1C-B87C-B644E6303336}"/>
    <cellStyle name="Normal 4 40 3 3 2 2" xfId="33148" xr:uid="{85060AD5-FAD8-4A49-AD15-F254B166056F}"/>
    <cellStyle name="Normal 4 40 3 3 3" xfId="27979" xr:uid="{BA984976-64B8-4034-BBF4-4CF7E5450A3B}"/>
    <cellStyle name="Normal 4 40 3 4" xfId="22796" xr:uid="{EBBEFB11-A96E-4AE4-A658-E9064609B481}"/>
    <cellStyle name="Normal 4 40 3 4 2" xfId="33145" xr:uid="{DD712CD3-A411-4953-85E4-5A1579A1AEB9}"/>
    <cellStyle name="Normal 4 40 3 5" xfId="27976" xr:uid="{3AB8F89B-5CD0-489A-9DE8-2B832322C418}"/>
    <cellStyle name="Normal 4 40 4" xfId="17623" xr:uid="{469ABEBF-E112-4D96-8587-FB781EADE98A}"/>
    <cellStyle name="Normal 4 40 4 2" xfId="17624" xr:uid="{32912A01-AA99-4C1E-9D67-D9CE8CDB8EDD}"/>
    <cellStyle name="Normal 4 40 4 2 2" xfId="17625" xr:uid="{2E9BE935-A8B7-422D-B149-5179F357DB76}"/>
    <cellStyle name="Normal 4 40 4 2 2 2" xfId="22802" xr:uid="{577D734A-7025-451B-A801-37EFE4B77B2B}"/>
    <cellStyle name="Normal 4 40 4 2 2 2 2" xfId="33151" xr:uid="{C9BFFD45-0F2C-450D-80D8-C7B748AE20DF}"/>
    <cellStyle name="Normal 4 40 4 2 2 3" xfId="27982" xr:uid="{7D3F167A-C093-4BA4-8A3F-BF11F2AD4143}"/>
    <cellStyle name="Normal 4 40 4 2 3" xfId="22801" xr:uid="{83006C77-5B1B-4619-B60C-7133CB5577FD}"/>
    <cellStyle name="Normal 4 40 4 2 3 2" xfId="33150" xr:uid="{58ADF66C-54C7-46B1-BA2C-BE2E7CCE2F70}"/>
    <cellStyle name="Normal 4 40 4 2 4" xfId="27981" xr:uid="{50BD70F9-BD9D-4EE5-B033-65E567AACD5C}"/>
    <cellStyle name="Normal 4 40 4 3" xfId="17626" xr:uid="{490D8760-67B4-415F-B64A-D636B8DAEEB6}"/>
    <cellStyle name="Normal 4 40 4 3 2" xfId="22803" xr:uid="{D3F63757-6248-4329-98B0-61AFE6E97973}"/>
    <cellStyle name="Normal 4 40 4 3 2 2" xfId="33152" xr:uid="{FFDF2297-3B89-4A3C-9FEF-46ACE7892565}"/>
    <cellStyle name="Normal 4 40 4 3 3" xfId="27983" xr:uid="{E7890499-5BDF-4436-9992-F1314911C69A}"/>
    <cellStyle name="Normal 4 40 4 4" xfId="22800" xr:uid="{699A95BE-1FF8-4B60-9FEB-3CB2CFF9DC6C}"/>
    <cellStyle name="Normal 4 40 4 4 2" xfId="33149" xr:uid="{44FD80C1-78CF-4B3E-8D09-61627C38A1DA}"/>
    <cellStyle name="Normal 4 40 4 5" xfId="27980" xr:uid="{FB903296-B4B4-4638-810A-B7C677EFA031}"/>
    <cellStyle name="Normal 4 40 5" xfId="17627" xr:uid="{A5BEA268-0A8E-4117-A267-0B92E575299E}"/>
    <cellStyle name="Normal 4 40 5 2" xfId="17628" xr:uid="{71A6ABA3-3F4D-46C6-BD41-78A354EBE7F8}"/>
    <cellStyle name="Normal 4 40 5 2 2" xfId="22805" xr:uid="{9BFAC8DC-E008-4E9C-AC61-CE3D6EC8354C}"/>
    <cellStyle name="Normal 4 40 5 2 2 2" xfId="33154" xr:uid="{FB5FE9EF-1974-496E-B419-C9EEB42F9B9B}"/>
    <cellStyle name="Normal 4 40 5 2 3" xfId="27985" xr:uid="{D64B96E2-880B-47ED-9743-A7D07E679454}"/>
    <cellStyle name="Normal 4 40 5 3" xfId="22804" xr:uid="{4E4915AA-2EA0-4F37-B221-C769C881FD81}"/>
    <cellStyle name="Normal 4 40 5 3 2" xfId="33153" xr:uid="{C55061B9-D4F3-4195-A4AD-EAD305B7293F}"/>
    <cellStyle name="Normal 4 40 5 4" xfId="27984" xr:uid="{10E84293-1570-4FD9-8CDA-213BB191B847}"/>
    <cellStyle name="Normal 4 40 6" xfId="17629" xr:uid="{57DA4E7C-6329-4910-A7B8-F96A4798B3E8}"/>
    <cellStyle name="Normal 4 40 6 2" xfId="22806" xr:uid="{CDE558E0-77D0-49B8-A27A-652E88FFD4BE}"/>
    <cellStyle name="Normal 4 40 6 2 2" xfId="33155" xr:uid="{677E8D4C-2C3B-4ED5-8E15-8012683EAB7C}"/>
    <cellStyle name="Normal 4 40 6 3" xfId="27986" xr:uid="{C2F955C9-1A55-41C5-BE41-4A956DE63822}"/>
    <cellStyle name="Normal 4 40 7" xfId="22791" xr:uid="{37C10940-3DE8-4C1D-A82C-9D6ECC9CAB13}"/>
    <cellStyle name="Normal 4 40 7 2" xfId="33140" xr:uid="{7555B274-912C-4469-BC5A-C745B1D8261A}"/>
    <cellStyle name="Normal 4 40 8" xfId="27971" xr:uid="{28999D34-4105-4959-8DDD-DF1439CC1C98}"/>
    <cellStyle name="Normal 4 41" xfId="17630" xr:uid="{19D4BF39-E92E-499A-94B8-94AF7AE02EF4}"/>
    <cellStyle name="Normal 4 41 2" xfId="17631" xr:uid="{E5B3B5BD-2A28-4AC1-82B2-C8D5AECF47E9}"/>
    <cellStyle name="Normal 4 41 2 2" xfId="17632" xr:uid="{C120CC0B-5429-4D34-8D01-02EBDAFC3B34}"/>
    <cellStyle name="Normal 4 41 2 2 2" xfId="17633" xr:uid="{B7ABCEC7-C330-4D6D-A28D-51FF79A46CC9}"/>
    <cellStyle name="Normal 4 41 2 2 2 2" xfId="22810" xr:uid="{F5676C16-6DF2-4263-B9C1-2A5893DF8969}"/>
    <cellStyle name="Normal 4 41 2 2 2 2 2" xfId="33159" xr:uid="{6403151A-AC09-47CA-99BC-AF61ADAC363F}"/>
    <cellStyle name="Normal 4 41 2 2 2 3" xfId="27990" xr:uid="{B44204D9-4174-441C-B8F0-6759AE9329E1}"/>
    <cellStyle name="Normal 4 41 2 2 3" xfId="22809" xr:uid="{459FBAD9-E2AF-4B21-A9D4-427C0B14DF0B}"/>
    <cellStyle name="Normal 4 41 2 2 3 2" xfId="33158" xr:uid="{0673BF6E-A952-4F95-A666-FA6538C2C114}"/>
    <cellStyle name="Normal 4 41 2 2 4" xfId="27989" xr:uid="{08BEBD4A-1991-447A-8386-BA539FCD4F44}"/>
    <cellStyle name="Normal 4 41 2 3" xfId="17634" xr:uid="{F90FBCDE-F69E-4824-A785-E792189FA0ED}"/>
    <cellStyle name="Normal 4 41 2 3 2" xfId="22811" xr:uid="{2BC3455D-1DF5-4D9C-B129-EC707B92C054}"/>
    <cellStyle name="Normal 4 41 2 3 2 2" xfId="33160" xr:uid="{48E8898E-9AFC-4130-BF1D-BA323C53435C}"/>
    <cellStyle name="Normal 4 41 2 3 3" xfId="27991" xr:uid="{C09EB310-FB55-4006-AE6D-E6BC4BE87FF6}"/>
    <cellStyle name="Normal 4 41 2 4" xfId="22808" xr:uid="{3C5E5301-3565-422D-BFEE-8B4A6BAC8D4A}"/>
    <cellStyle name="Normal 4 41 2 4 2" xfId="33157" xr:uid="{86AD00B6-5A3A-4168-A100-57FB276DE221}"/>
    <cellStyle name="Normal 4 41 2 5" xfId="27988" xr:uid="{13E15B94-0FE3-4762-88BA-10C87D8244DE}"/>
    <cellStyle name="Normal 4 41 3" xfId="17635" xr:uid="{74FB02F3-01E3-481B-9067-D300C157CE6B}"/>
    <cellStyle name="Normal 4 41 3 2" xfId="17636" xr:uid="{96802556-4575-45A9-BC08-76EE646E39BC}"/>
    <cellStyle name="Normal 4 41 3 2 2" xfId="17637" xr:uid="{96EB53EC-3BB5-483D-A62A-1BA92675DF8F}"/>
    <cellStyle name="Normal 4 41 3 2 2 2" xfId="22814" xr:uid="{1E16AC54-A1BA-48CA-885E-44129B08CFD9}"/>
    <cellStyle name="Normal 4 41 3 2 2 2 2" xfId="33163" xr:uid="{1676D0CB-EB94-45C5-BDC4-ACD6592A5586}"/>
    <cellStyle name="Normal 4 41 3 2 2 3" xfId="27994" xr:uid="{40487985-04AE-4700-95D0-F7A5D1E800FF}"/>
    <cellStyle name="Normal 4 41 3 2 3" xfId="22813" xr:uid="{43E574FA-6AB2-49B3-B873-CE8EE9549A3B}"/>
    <cellStyle name="Normal 4 41 3 2 3 2" xfId="33162" xr:uid="{9E5FC606-B37E-4A37-ABC9-0626CEF225D2}"/>
    <cellStyle name="Normal 4 41 3 2 4" xfId="27993" xr:uid="{761F436B-5C6E-426F-AE47-ED4AFF012F7C}"/>
    <cellStyle name="Normal 4 41 3 3" xfId="17638" xr:uid="{4CC76983-4831-4625-9DB0-AA721C7BFEE4}"/>
    <cellStyle name="Normal 4 41 3 3 2" xfId="22815" xr:uid="{EF8C61A0-F951-4BED-AE53-093F2A6713E4}"/>
    <cellStyle name="Normal 4 41 3 3 2 2" xfId="33164" xr:uid="{BA462306-29F0-4BB6-98D1-9DF2E8A6242E}"/>
    <cellStyle name="Normal 4 41 3 3 3" xfId="27995" xr:uid="{2A6CFB11-1C39-4DC4-A9A2-2A7AC56BCB4E}"/>
    <cellStyle name="Normal 4 41 3 4" xfId="22812" xr:uid="{972C1920-DB7D-4F75-8BC1-BCADB550078B}"/>
    <cellStyle name="Normal 4 41 3 4 2" xfId="33161" xr:uid="{159B9677-F93C-4EEE-9AD4-BA7D791447AC}"/>
    <cellStyle name="Normal 4 41 3 5" xfId="27992" xr:uid="{AF0A12B4-4B95-4AFB-B5D3-77204D9E151D}"/>
    <cellStyle name="Normal 4 41 4" xfId="17639" xr:uid="{8A433B54-7783-4790-A649-0C6089274111}"/>
    <cellStyle name="Normal 4 41 4 2" xfId="17640" xr:uid="{694EDFD6-D0D3-49DF-8789-0DA8AFC9DD5D}"/>
    <cellStyle name="Normal 4 41 4 2 2" xfId="17641" xr:uid="{C65E67CE-4611-4D8D-9408-596FE37374DA}"/>
    <cellStyle name="Normal 4 41 4 2 2 2" xfId="22818" xr:uid="{912A07B0-FA4A-4188-85FD-19E4AD3ED7C3}"/>
    <cellStyle name="Normal 4 41 4 2 2 2 2" xfId="33167" xr:uid="{5345A77A-0EE5-4696-B8A8-EA59D070DF87}"/>
    <cellStyle name="Normal 4 41 4 2 2 3" xfId="27998" xr:uid="{8709D709-D69B-4C2A-B6C4-8781EDABCB51}"/>
    <cellStyle name="Normal 4 41 4 2 3" xfId="22817" xr:uid="{E75EB96A-A9BD-4DB9-8C51-7AAA015B93FC}"/>
    <cellStyle name="Normal 4 41 4 2 3 2" xfId="33166" xr:uid="{24EA66F7-6DFE-4D0F-B917-EA02FEBF8277}"/>
    <cellStyle name="Normal 4 41 4 2 4" xfId="27997" xr:uid="{7F5477FE-7C0D-472F-A419-2B60809CC67C}"/>
    <cellStyle name="Normal 4 41 4 3" xfId="17642" xr:uid="{1B8BFDEC-2A91-488B-9A7A-CB470A8B538F}"/>
    <cellStyle name="Normal 4 41 4 3 2" xfId="22819" xr:uid="{48613A1D-D4FF-4DFD-B3B7-C77DBF1BB763}"/>
    <cellStyle name="Normal 4 41 4 3 2 2" xfId="33168" xr:uid="{9C91128C-4687-4DEE-95C3-24C4120141B9}"/>
    <cellStyle name="Normal 4 41 4 3 3" xfId="27999" xr:uid="{346CD633-64F6-4B1D-9BB8-E596D98715CA}"/>
    <cellStyle name="Normal 4 41 4 4" xfId="22816" xr:uid="{34CD8D1C-C41A-48CC-B4B7-5A9A374E4206}"/>
    <cellStyle name="Normal 4 41 4 4 2" xfId="33165" xr:uid="{ACA458CA-AF7D-47BD-BE36-801C463870EE}"/>
    <cellStyle name="Normal 4 41 4 5" xfId="27996" xr:uid="{07639C7C-F77D-40B2-8CC0-08E52D971572}"/>
    <cellStyle name="Normal 4 41 5" xfId="17643" xr:uid="{372D6254-48AE-4AF8-B4E1-63AB6C3E5F44}"/>
    <cellStyle name="Normal 4 41 5 2" xfId="17644" xr:uid="{42DD3A0B-BE02-4979-8B5D-BCCCF07B0B49}"/>
    <cellStyle name="Normal 4 41 5 2 2" xfId="22821" xr:uid="{AF75663A-1612-41ED-A484-D9B38F985D4C}"/>
    <cellStyle name="Normal 4 41 5 2 2 2" xfId="33170" xr:uid="{B25DDB87-B88C-4666-B1E6-CBBC8577EC12}"/>
    <cellStyle name="Normal 4 41 5 2 3" xfId="28001" xr:uid="{986DC209-F3A8-4475-B1E2-9A857F8E15DD}"/>
    <cellStyle name="Normal 4 41 5 3" xfId="22820" xr:uid="{ED4BE226-EE50-4B5E-ADD8-A4187D993F17}"/>
    <cellStyle name="Normal 4 41 5 3 2" xfId="33169" xr:uid="{F9FC1B5E-D992-4A8C-8B21-BBE6B515D57D}"/>
    <cellStyle name="Normal 4 41 5 4" xfId="28000" xr:uid="{8AEE81EE-B4C9-4FEE-976B-934AE5625362}"/>
    <cellStyle name="Normal 4 41 6" xfId="17645" xr:uid="{B99CC301-4BA7-44B0-B9FF-210CA42FBB22}"/>
    <cellStyle name="Normal 4 41 6 2" xfId="22822" xr:uid="{66585F5C-CCCE-4BED-ACE9-3DDD7B568A68}"/>
    <cellStyle name="Normal 4 41 6 2 2" xfId="33171" xr:uid="{4CB135C9-5AA6-47E0-8042-FA8204334E4A}"/>
    <cellStyle name="Normal 4 41 6 3" xfId="28002" xr:uid="{6BCB170C-167A-4AB6-81A1-2E4DE4428942}"/>
    <cellStyle name="Normal 4 41 7" xfId="22807" xr:uid="{4F64A255-E657-403D-A782-8795798850AE}"/>
    <cellStyle name="Normal 4 41 7 2" xfId="33156" xr:uid="{F568FD2A-B553-4413-A0D1-EF43EBA79413}"/>
    <cellStyle name="Normal 4 41 8" xfId="27987" xr:uid="{08F450B7-140A-44FB-8574-C2926953A3A4}"/>
    <cellStyle name="Normal 4 42" xfId="17646" xr:uid="{04A22525-9CC8-45FF-9FAD-B7A2E83817C9}"/>
    <cellStyle name="Normal 4 42 2" xfId="17647" xr:uid="{D88FB45E-68E5-4792-98F7-3C9FF83B9959}"/>
    <cellStyle name="Normal 4 42 2 2" xfId="17648" xr:uid="{94750AD7-EF9C-4FBE-9C52-27E4F9640E4C}"/>
    <cellStyle name="Normal 4 42 2 2 2" xfId="17649" xr:uid="{933C05C3-BDCA-4BEC-B031-4B46D11902CC}"/>
    <cellStyle name="Normal 4 42 2 2 2 2" xfId="22826" xr:uid="{77FD10DC-3AF2-4A44-8A94-DCDB4E990B0C}"/>
    <cellStyle name="Normal 4 42 2 2 2 2 2" xfId="33175" xr:uid="{71FF0D2C-1546-42EC-82C4-78F43A8D6B63}"/>
    <cellStyle name="Normal 4 42 2 2 2 3" xfId="28006" xr:uid="{DD099332-F448-40C6-A65E-58067143F1E7}"/>
    <cellStyle name="Normal 4 42 2 2 3" xfId="22825" xr:uid="{B7EC5D86-B532-4148-9CA3-3C0687DAEBD2}"/>
    <cellStyle name="Normal 4 42 2 2 3 2" xfId="33174" xr:uid="{C2C5342E-F93D-4E78-B6AD-A0D9242319CA}"/>
    <cellStyle name="Normal 4 42 2 2 4" xfId="28005" xr:uid="{434DD0EA-CB11-4B12-9017-85B8E946128B}"/>
    <cellStyle name="Normal 4 42 2 3" xfId="17650" xr:uid="{461AB5EF-174A-4565-9A32-2CD3AC44F4E0}"/>
    <cellStyle name="Normal 4 42 2 3 2" xfId="22827" xr:uid="{1A9CA631-C521-4592-8FAF-D8FF87A9B232}"/>
    <cellStyle name="Normal 4 42 2 3 2 2" xfId="33176" xr:uid="{4538C178-CF1B-42B4-BF5B-E5CD52F1F325}"/>
    <cellStyle name="Normal 4 42 2 3 3" xfId="28007" xr:uid="{C306C73E-42D5-4B3D-A675-80B99285AD6E}"/>
    <cellStyle name="Normal 4 42 2 4" xfId="22824" xr:uid="{7E5E7ED8-D7A2-4FC9-AE67-63AB8A23EFC1}"/>
    <cellStyle name="Normal 4 42 2 4 2" xfId="33173" xr:uid="{7D328E57-83BD-4FF5-96EE-7EF7F21B48AA}"/>
    <cellStyle name="Normal 4 42 2 5" xfId="28004" xr:uid="{9DA8741B-53A3-4831-86B7-B5BE248E9583}"/>
    <cellStyle name="Normal 4 42 3" xfId="17651" xr:uid="{4D80AADD-6D13-4E34-80EB-6589628C12D4}"/>
    <cellStyle name="Normal 4 42 3 2" xfId="17652" xr:uid="{686D8726-0926-4A8B-B6A8-90B8265453FF}"/>
    <cellStyle name="Normal 4 42 3 2 2" xfId="17653" xr:uid="{658ADEF3-2954-4312-A5E1-E56050AF1498}"/>
    <cellStyle name="Normal 4 42 3 2 2 2" xfId="22830" xr:uid="{BD6EE13B-3FA8-4CD9-995A-3AE2FC4473B3}"/>
    <cellStyle name="Normal 4 42 3 2 2 2 2" xfId="33179" xr:uid="{8FB64108-922F-48ED-B8F9-CA3338982211}"/>
    <cellStyle name="Normal 4 42 3 2 2 3" xfId="28010" xr:uid="{5FBF2BB5-94E8-439B-A9E3-057FD4EDF0E7}"/>
    <cellStyle name="Normal 4 42 3 2 3" xfId="22829" xr:uid="{75FAEC2A-F6E0-4943-A538-8EEDA82E152F}"/>
    <cellStyle name="Normal 4 42 3 2 3 2" xfId="33178" xr:uid="{FC85804E-9744-4FA3-B736-519C6B3645DA}"/>
    <cellStyle name="Normal 4 42 3 2 4" xfId="28009" xr:uid="{EFDFBD2C-ABFD-4203-92A8-182423BCE1E4}"/>
    <cellStyle name="Normal 4 42 3 3" xfId="17654" xr:uid="{30BA331A-7354-4B69-BBCC-A8959D23A0C6}"/>
    <cellStyle name="Normal 4 42 3 3 2" xfId="22831" xr:uid="{E07A4ABB-101F-4D3F-87D7-EC57067D3EE8}"/>
    <cellStyle name="Normal 4 42 3 3 2 2" xfId="33180" xr:uid="{AD8C2A68-1A21-4B54-9CC0-2F1EC5BE2AAD}"/>
    <cellStyle name="Normal 4 42 3 3 3" xfId="28011" xr:uid="{A03D5B31-ED34-4FBC-820B-775975C3CCEE}"/>
    <cellStyle name="Normal 4 42 3 4" xfId="22828" xr:uid="{02FB3B77-3691-43CE-971C-03D20CFFA79D}"/>
    <cellStyle name="Normal 4 42 3 4 2" xfId="33177" xr:uid="{E9ED6AFF-43DD-4C94-9D13-9201D1909165}"/>
    <cellStyle name="Normal 4 42 3 5" xfId="28008" xr:uid="{C3C8359D-8B82-4603-8A54-4BC8D67431DC}"/>
    <cellStyle name="Normal 4 42 4" xfId="17655" xr:uid="{752D2AEA-3EF2-4266-ADA6-36F32C6F2E02}"/>
    <cellStyle name="Normal 4 42 4 2" xfId="17656" xr:uid="{EC50C26A-0C47-4A02-A298-0007FFECEBB8}"/>
    <cellStyle name="Normal 4 42 4 2 2" xfId="17657" xr:uid="{2138238E-F470-4D17-9966-7D05986F88D6}"/>
    <cellStyle name="Normal 4 42 4 2 2 2" xfId="22834" xr:uid="{2CB40026-43D3-4DFD-BFA0-B667C49759AA}"/>
    <cellStyle name="Normal 4 42 4 2 2 2 2" xfId="33183" xr:uid="{E45A4348-2EC8-446D-8580-9A6A5CD4122F}"/>
    <cellStyle name="Normal 4 42 4 2 2 3" xfId="28014" xr:uid="{8DB04DBE-FA8C-4C18-864D-D64DBAE0BD90}"/>
    <cellStyle name="Normal 4 42 4 2 3" xfId="22833" xr:uid="{53C7188F-4363-4E46-9987-12198DE432E9}"/>
    <cellStyle name="Normal 4 42 4 2 3 2" xfId="33182" xr:uid="{C1F70B6A-D4B8-41BB-8A06-F5E85C1EFFA8}"/>
    <cellStyle name="Normal 4 42 4 2 4" xfId="28013" xr:uid="{3212AD5F-B368-43C5-B1DD-9A66AF6B417C}"/>
    <cellStyle name="Normal 4 42 4 3" xfId="17658" xr:uid="{C762A94E-F2A9-4843-A7E1-D8B416DD2BA4}"/>
    <cellStyle name="Normal 4 42 4 3 2" xfId="22835" xr:uid="{4810708F-B907-4C4E-AEC6-7CE97BF7C25E}"/>
    <cellStyle name="Normal 4 42 4 3 2 2" xfId="33184" xr:uid="{DCD69D58-CCB6-41CF-A239-2964244097F2}"/>
    <cellStyle name="Normal 4 42 4 3 3" xfId="28015" xr:uid="{A18C4327-B9EA-40E4-81B8-691886F66601}"/>
    <cellStyle name="Normal 4 42 4 4" xfId="22832" xr:uid="{447CF361-6C43-44F5-AF86-F5BA19029E48}"/>
    <cellStyle name="Normal 4 42 4 4 2" xfId="33181" xr:uid="{721D383E-06F5-4C44-B962-CD65BD33737F}"/>
    <cellStyle name="Normal 4 42 4 5" xfId="28012" xr:uid="{411D3360-054B-46D9-962E-3183AC9B341B}"/>
    <cellStyle name="Normal 4 42 5" xfId="17659" xr:uid="{FF52FE09-9D77-4CCE-BB58-75F8CBDE6F92}"/>
    <cellStyle name="Normal 4 42 5 2" xfId="17660" xr:uid="{4F0910AC-51E1-4490-9338-8B314D0915EB}"/>
    <cellStyle name="Normal 4 42 5 2 2" xfId="22837" xr:uid="{F25295DA-9982-4150-9810-9690CF38F911}"/>
    <cellStyle name="Normal 4 42 5 2 2 2" xfId="33186" xr:uid="{B8CBBADA-27FA-4917-B7F1-24664BAB7D05}"/>
    <cellStyle name="Normal 4 42 5 2 3" xfId="28017" xr:uid="{31DE320A-842E-4430-861A-C75CB7A163A7}"/>
    <cellStyle name="Normal 4 42 5 3" xfId="22836" xr:uid="{E7413ADC-6DCE-4D47-ACE3-3AE83061E054}"/>
    <cellStyle name="Normal 4 42 5 3 2" xfId="33185" xr:uid="{A0C0BCE7-8A83-42E6-BED1-4A05A30F2764}"/>
    <cellStyle name="Normal 4 42 5 4" xfId="28016" xr:uid="{C929BF58-DBFF-45C5-B8E7-2D2DA659524D}"/>
    <cellStyle name="Normal 4 42 6" xfId="17661" xr:uid="{CCFADAD9-B278-4625-94CB-18FDF456CC14}"/>
    <cellStyle name="Normal 4 42 6 2" xfId="22838" xr:uid="{38798E42-9E07-497C-AEA6-DBB083A415C4}"/>
    <cellStyle name="Normal 4 42 6 2 2" xfId="33187" xr:uid="{543C41DF-59EB-41E6-825F-7F0AD1A2AC3F}"/>
    <cellStyle name="Normal 4 42 6 3" xfId="28018" xr:uid="{4BBFA2E0-A626-46E3-A866-B90C0C76A956}"/>
    <cellStyle name="Normal 4 42 7" xfId="22823" xr:uid="{6CD14E63-D316-4358-A6FD-D5D9C401D0D9}"/>
    <cellStyle name="Normal 4 42 7 2" xfId="33172" xr:uid="{44CBD726-0FCB-4428-BFF6-880A96AAD4B5}"/>
    <cellStyle name="Normal 4 42 8" xfId="28003" xr:uid="{A7012CE4-A670-491E-B13A-744ECBB80220}"/>
    <cellStyle name="Normal 4 43" xfId="17662" xr:uid="{F5928568-581D-4F13-A04C-82A0E84E763B}"/>
    <cellStyle name="Normal 4 43 2" xfId="17663" xr:uid="{E584335B-5FC4-4D93-9E0C-2B3E928ADE40}"/>
    <cellStyle name="Normal 4 43 2 2" xfId="17664" xr:uid="{4FF86DAF-C108-4A5F-A37B-1B7865441DD3}"/>
    <cellStyle name="Normal 4 43 2 2 2" xfId="17665" xr:uid="{1ACA165E-BDEF-4428-92FB-B2B417BCEA8D}"/>
    <cellStyle name="Normal 4 43 2 2 2 2" xfId="22842" xr:uid="{00541094-0FCD-49AF-B5F7-2433E2AEE43E}"/>
    <cellStyle name="Normal 4 43 2 2 2 2 2" xfId="33191" xr:uid="{EFD325D4-3E29-4DBA-AC4A-726E048C545A}"/>
    <cellStyle name="Normal 4 43 2 2 2 3" xfId="28022" xr:uid="{DD859B74-BB47-4203-BB77-25F822CD2B47}"/>
    <cellStyle name="Normal 4 43 2 2 3" xfId="22841" xr:uid="{0C31C958-C2BA-4928-9A4E-31BE00B0AD7C}"/>
    <cellStyle name="Normal 4 43 2 2 3 2" xfId="33190" xr:uid="{26C66370-1126-4065-87AB-CC04916B4D84}"/>
    <cellStyle name="Normal 4 43 2 2 4" xfId="28021" xr:uid="{8B719E87-E3D3-4550-8F6A-81A2E49520F4}"/>
    <cellStyle name="Normal 4 43 2 3" xfId="17666" xr:uid="{0DBECB3B-BF65-4359-8FD5-403EEB228F11}"/>
    <cellStyle name="Normal 4 43 2 3 2" xfId="22843" xr:uid="{44F74DED-52AA-47B3-BCF5-D5D2A1374491}"/>
    <cellStyle name="Normal 4 43 2 3 2 2" xfId="33192" xr:uid="{EC94B0F3-50E1-42A2-B9AF-5E5DE9B1BAB8}"/>
    <cellStyle name="Normal 4 43 2 3 3" xfId="28023" xr:uid="{0A9FECC9-4969-4C47-86C2-4D7903AEFA95}"/>
    <cellStyle name="Normal 4 43 2 4" xfId="22840" xr:uid="{89EF2D39-E00A-4CE0-80E9-2519BE5C8D3E}"/>
    <cellStyle name="Normal 4 43 2 4 2" xfId="33189" xr:uid="{985907E8-305F-4831-A7AA-1A3B579F0E2A}"/>
    <cellStyle name="Normal 4 43 2 5" xfId="28020" xr:uid="{43CC56EB-18C2-4DD0-B813-8ED8B35C3618}"/>
    <cellStyle name="Normal 4 43 3" xfId="17667" xr:uid="{37DA9AFC-8211-4F3A-AB91-FCDD112A9505}"/>
    <cellStyle name="Normal 4 43 3 2" xfId="17668" xr:uid="{40A77C50-3C0C-40E4-9022-09EFB9EB0DF2}"/>
    <cellStyle name="Normal 4 43 3 2 2" xfId="17669" xr:uid="{B9C24713-A709-4ACE-AD9F-37BF8449F0C0}"/>
    <cellStyle name="Normal 4 43 3 2 2 2" xfId="22846" xr:uid="{265C410F-5163-4C02-961B-776D661ED610}"/>
    <cellStyle name="Normal 4 43 3 2 2 2 2" xfId="33195" xr:uid="{49E0F981-598B-4B2A-A220-6F5E63420D62}"/>
    <cellStyle name="Normal 4 43 3 2 2 3" xfId="28026" xr:uid="{A258486B-8915-4F61-8F08-5F4903F652C5}"/>
    <cellStyle name="Normal 4 43 3 2 3" xfId="22845" xr:uid="{82434A72-022A-4A17-BCC5-927CE1BD32DE}"/>
    <cellStyle name="Normal 4 43 3 2 3 2" xfId="33194" xr:uid="{AC7F0117-6307-4E0F-8F0F-088D9E561FBB}"/>
    <cellStyle name="Normal 4 43 3 2 4" xfId="28025" xr:uid="{343E7070-8DF9-40D9-B543-0AFAD0DA1F90}"/>
    <cellStyle name="Normal 4 43 3 3" xfId="17670" xr:uid="{1FF499FD-5B60-43AD-B3C4-835FBD46B50F}"/>
    <cellStyle name="Normal 4 43 3 3 2" xfId="22847" xr:uid="{201A7AD8-30AD-4D5C-822F-9223F7DD6E7A}"/>
    <cellStyle name="Normal 4 43 3 3 2 2" xfId="33196" xr:uid="{67E27C79-330C-4D8E-8B77-793DD22391FB}"/>
    <cellStyle name="Normal 4 43 3 3 3" xfId="28027" xr:uid="{F722BA0A-B13F-40DC-97BD-3EDE4CDB491B}"/>
    <cellStyle name="Normal 4 43 3 4" xfId="22844" xr:uid="{D0F12F90-1503-4CBD-8B8C-2DCD7A35DBEF}"/>
    <cellStyle name="Normal 4 43 3 4 2" xfId="33193" xr:uid="{17845C07-9D69-4A29-B6D5-F48F44F75AB4}"/>
    <cellStyle name="Normal 4 43 3 5" xfId="28024" xr:uid="{8558F568-9E30-4346-87B4-830386AA42EA}"/>
    <cellStyle name="Normal 4 43 4" xfId="17671" xr:uid="{255E72F8-8C45-42B3-9354-6D597F22D2B2}"/>
    <cellStyle name="Normal 4 43 4 2" xfId="17672" xr:uid="{C6CA0AB6-61BE-4069-BA2B-7AF2B3403379}"/>
    <cellStyle name="Normal 4 43 4 2 2" xfId="17673" xr:uid="{87DD5851-C5FB-4F72-B507-7B4273B01DE1}"/>
    <cellStyle name="Normal 4 43 4 2 2 2" xfId="22850" xr:uid="{844C22EF-A182-4556-8769-ECAD0BA21F2B}"/>
    <cellStyle name="Normal 4 43 4 2 2 2 2" xfId="33199" xr:uid="{6F9FE130-8690-4245-8CC6-091B16C731E0}"/>
    <cellStyle name="Normal 4 43 4 2 2 3" xfId="28030" xr:uid="{7F85F88B-7400-4D7C-B285-25616542F85A}"/>
    <cellStyle name="Normal 4 43 4 2 3" xfId="22849" xr:uid="{A5F58A1F-12A4-4255-8951-9BE1E013AFD6}"/>
    <cellStyle name="Normal 4 43 4 2 3 2" xfId="33198" xr:uid="{4D4D88EE-2DAD-40D6-98A7-04826E25E301}"/>
    <cellStyle name="Normal 4 43 4 2 4" xfId="28029" xr:uid="{DB9A10DF-50A6-46D9-BF57-FF27D5DC313A}"/>
    <cellStyle name="Normal 4 43 4 3" xfId="17674" xr:uid="{0C559AD7-40FB-44B6-8365-005CDFA3F208}"/>
    <cellStyle name="Normal 4 43 4 3 2" xfId="22851" xr:uid="{98861F1F-D38B-46F9-BD0F-510B221F1D61}"/>
    <cellStyle name="Normal 4 43 4 3 2 2" xfId="33200" xr:uid="{28B1F475-AC4B-42E1-9088-CDDA60012B6E}"/>
    <cellStyle name="Normal 4 43 4 3 3" xfId="28031" xr:uid="{D4C33B75-8B7B-4505-93D1-9C7A42F39C77}"/>
    <cellStyle name="Normal 4 43 4 4" xfId="22848" xr:uid="{14E67344-479C-4BC8-B91D-C145F314B459}"/>
    <cellStyle name="Normal 4 43 4 4 2" xfId="33197" xr:uid="{EC846370-6EED-4AFA-A335-87CF22B983ED}"/>
    <cellStyle name="Normal 4 43 4 5" xfId="28028" xr:uid="{0586EE4F-5780-4A0F-90B3-F1C3306D9EB8}"/>
    <cellStyle name="Normal 4 43 5" xfId="17675" xr:uid="{D8F72F66-29B7-4B1D-9B63-E4F4E9119728}"/>
    <cellStyle name="Normal 4 43 5 2" xfId="17676" xr:uid="{DF8807AB-AFE0-4274-ACE1-5C4478F47812}"/>
    <cellStyle name="Normal 4 43 5 2 2" xfId="22853" xr:uid="{EAAE24D6-A66A-43DD-BD8F-9C25B9DFCB7B}"/>
    <cellStyle name="Normal 4 43 5 2 2 2" xfId="33202" xr:uid="{4BE0313D-244E-44AD-84A1-14ECB3CC95E4}"/>
    <cellStyle name="Normal 4 43 5 2 3" xfId="28033" xr:uid="{7B49A0C9-0A9B-42ED-BD71-1CE1FDF26AE1}"/>
    <cellStyle name="Normal 4 43 5 3" xfId="22852" xr:uid="{A9F1158D-758F-48DB-BC9B-4EB7170196FB}"/>
    <cellStyle name="Normal 4 43 5 3 2" xfId="33201" xr:uid="{8E189743-B772-4BDA-B4AA-6DDE7CF64CA4}"/>
    <cellStyle name="Normal 4 43 5 4" xfId="28032" xr:uid="{3CF53838-DFC7-4461-B5A8-19409EDA56DA}"/>
    <cellStyle name="Normal 4 43 6" xfId="17677" xr:uid="{DF5C99A0-74C1-481A-9D4C-3FC7D692BC0B}"/>
    <cellStyle name="Normal 4 43 6 2" xfId="22854" xr:uid="{C535233D-F1CB-4C7F-A977-B6A8E13E8C7F}"/>
    <cellStyle name="Normal 4 43 6 2 2" xfId="33203" xr:uid="{4D0BC702-B34A-487F-BC85-430FC4A6E730}"/>
    <cellStyle name="Normal 4 43 6 3" xfId="28034" xr:uid="{DE8DA4FB-9574-4E3B-9459-81B47A9D833B}"/>
    <cellStyle name="Normal 4 43 7" xfId="22839" xr:uid="{A19E187D-06B8-4388-87EB-D358612F5C81}"/>
    <cellStyle name="Normal 4 43 7 2" xfId="33188" xr:uid="{6350B7F7-173C-42C2-91A0-360B9AFBCFB8}"/>
    <cellStyle name="Normal 4 43 8" xfId="28019" xr:uid="{ADE2E000-8095-45C8-B096-7AB9AB5D624F}"/>
    <cellStyle name="Normal 4 44" xfId="17678" xr:uid="{D14FEC11-51D1-4286-9473-AF25904FBCF5}"/>
    <cellStyle name="Normal 4 44 2" xfId="17679" xr:uid="{4C845DB9-D26A-4974-A038-77004DA93DA3}"/>
    <cellStyle name="Normal 4 44 2 2" xfId="17680" xr:uid="{A6BE5B04-A8E0-44AA-A104-94E3687C9CCF}"/>
    <cellStyle name="Normal 4 44 2 2 2" xfId="17681" xr:uid="{C85460AA-EE5E-4D47-A2AA-FEE28156A299}"/>
    <cellStyle name="Normal 4 44 2 2 2 2" xfId="22858" xr:uid="{AC45467B-A303-4332-B5C5-DD20D6168B73}"/>
    <cellStyle name="Normal 4 44 2 2 2 2 2" xfId="33207" xr:uid="{808261A8-0836-4D18-98D9-D3649424D68E}"/>
    <cellStyle name="Normal 4 44 2 2 2 3" xfId="28038" xr:uid="{25874430-0F36-4971-90B2-C99C008416C3}"/>
    <cellStyle name="Normal 4 44 2 2 3" xfId="22857" xr:uid="{09F08E84-15BA-405A-9C1F-EAE90AFCEDB2}"/>
    <cellStyle name="Normal 4 44 2 2 3 2" xfId="33206" xr:uid="{982312D3-6A7E-43B0-A3DF-5B8FB7FA67BF}"/>
    <cellStyle name="Normal 4 44 2 2 4" xfId="28037" xr:uid="{B987E113-F32A-44B5-BB69-6213A8C60B93}"/>
    <cellStyle name="Normal 4 44 2 3" xfId="17682" xr:uid="{42D61443-1DA4-47DA-AB39-4CAE42326DA4}"/>
    <cellStyle name="Normal 4 44 2 3 2" xfId="22859" xr:uid="{E5A0AD99-9AF0-467E-81D1-6A83899D2610}"/>
    <cellStyle name="Normal 4 44 2 3 2 2" xfId="33208" xr:uid="{99E52FA0-C89C-4529-8C6D-CE3BA48E512B}"/>
    <cellStyle name="Normal 4 44 2 3 3" xfId="28039" xr:uid="{2226B7DC-30D9-476B-89B1-E0B15F5A1A35}"/>
    <cellStyle name="Normal 4 44 2 4" xfId="22856" xr:uid="{2015580B-0CB0-407F-90C8-6C8C67819FA9}"/>
    <cellStyle name="Normal 4 44 2 4 2" xfId="33205" xr:uid="{49601E52-2441-4B74-8A44-9912BFA31D75}"/>
    <cellStyle name="Normal 4 44 2 5" xfId="28036" xr:uid="{246DD735-7302-4D86-98DB-192015B192B9}"/>
    <cellStyle name="Normal 4 44 3" xfId="17683" xr:uid="{6DDCE15A-EC68-4AB1-8570-A4B856E9999E}"/>
    <cellStyle name="Normal 4 44 3 2" xfId="17684" xr:uid="{64A2E9A7-D8A8-4838-A03C-EB7F6AFB6FA8}"/>
    <cellStyle name="Normal 4 44 3 2 2" xfId="17685" xr:uid="{0284B58D-81DA-4CF7-B897-417CDEB1769C}"/>
    <cellStyle name="Normal 4 44 3 2 2 2" xfId="22862" xr:uid="{76A61777-E725-482B-9E64-67C5F94858AE}"/>
    <cellStyle name="Normal 4 44 3 2 2 2 2" xfId="33211" xr:uid="{9AD9BC5C-4D54-4C33-B13D-12EC8405D524}"/>
    <cellStyle name="Normal 4 44 3 2 2 3" xfId="28042" xr:uid="{7B48D9FA-3839-4AC0-8413-F741319049A5}"/>
    <cellStyle name="Normal 4 44 3 2 3" xfId="22861" xr:uid="{9F8486EE-C61A-4B22-9270-4FD14C10AD87}"/>
    <cellStyle name="Normal 4 44 3 2 3 2" xfId="33210" xr:uid="{CC8C26C9-F2E0-4A13-B0E9-48EC46A46CCE}"/>
    <cellStyle name="Normal 4 44 3 2 4" xfId="28041" xr:uid="{CB4844F2-A1F2-43D7-9F80-06D28E769C66}"/>
    <cellStyle name="Normal 4 44 3 3" xfId="17686" xr:uid="{8ABE88CC-575D-4606-A87D-EBCAC71CDD21}"/>
    <cellStyle name="Normal 4 44 3 3 2" xfId="22863" xr:uid="{61F8CE64-E93F-4F8E-958C-519CA1D7C5D0}"/>
    <cellStyle name="Normal 4 44 3 3 2 2" xfId="33212" xr:uid="{DD6A9DFE-B856-49D9-B19D-DBA87DF35DE5}"/>
    <cellStyle name="Normal 4 44 3 3 3" xfId="28043" xr:uid="{1EA20453-83E9-4F30-9387-FC1A03AF7CB6}"/>
    <cellStyle name="Normal 4 44 3 4" xfId="22860" xr:uid="{1A9200BD-D0F4-478B-A349-C79F71EB5E5E}"/>
    <cellStyle name="Normal 4 44 3 4 2" xfId="33209" xr:uid="{16F4D925-151E-43F4-AC2A-FFFDCC1D78FA}"/>
    <cellStyle name="Normal 4 44 3 5" xfId="28040" xr:uid="{2A7A27E0-1786-4212-9551-53448DF44C46}"/>
    <cellStyle name="Normal 4 44 4" xfId="17687" xr:uid="{23BE85CE-34F9-4BF8-9B23-94D3DAC1D575}"/>
    <cellStyle name="Normal 4 44 4 2" xfId="17688" xr:uid="{4B3063E0-BE7D-4D1F-9E31-AD26218B1B61}"/>
    <cellStyle name="Normal 4 44 4 2 2" xfId="17689" xr:uid="{83442BBB-6CEE-45EA-AA3B-51D6CC4011BE}"/>
    <cellStyle name="Normal 4 44 4 2 2 2" xfId="22866" xr:uid="{91282150-FD7F-483F-9C2B-9926410CF58C}"/>
    <cellStyle name="Normal 4 44 4 2 2 2 2" xfId="33215" xr:uid="{59E083B5-F2AB-4431-B854-AC5B688306A7}"/>
    <cellStyle name="Normal 4 44 4 2 2 3" xfId="28046" xr:uid="{73831814-FE9F-40D2-8793-D52F524BBCE1}"/>
    <cellStyle name="Normal 4 44 4 2 3" xfId="22865" xr:uid="{1006FEFD-EDF1-46FF-A3A1-8CBCCED1884E}"/>
    <cellStyle name="Normal 4 44 4 2 3 2" xfId="33214" xr:uid="{A4123962-594B-46C8-ABF9-5B50F3FEA9FF}"/>
    <cellStyle name="Normal 4 44 4 2 4" xfId="28045" xr:uid="{A45686A8-2B20-41E0-ABA4-7E1A3F445677}"/>
    <cellStyle name="Normal 4 44 4 3" xfId="17690" xr:uid="{11993038-B3E1-4D09-88A6-F1DF8E49B39C}"/>
    <cellStyle name="Normal 4 44 4 3 2" xfId="22867" xr:uid="{718B73D8-B5D4-401D-B550-C041ED346187}"/>
    <cellStyle name="Normal 4 44 4 3 2 2" xfId="33216" xr:uid="{78F5EA3D-17B7-4F43-8648-6354D885FA7D}"/>
    <cellStyle name="Normal 4 44 4 3 3" xfId="28047" xr:uid="{C3167279-84D0-4ACC-B039-2F7C706EAB5D}"/>
    <cellStyle name="Normal 4 44 4 4" xfId="22864" xr:uid="{BDD9A497-5D57-4001-803B-DA52F3DACFE0}"/>
    <cellStyle name="Normal 4 44 4 4 2" xfId="33213" xr:uid="{21F9B6CF-BCE4-42EB-9842-9AFE6683B5CF}"/>
    <cellStyle name="Normal 4 44 4 5" xfId="28044" xr:uid="{FAD4CF66-3FC9-4359-A2DE-D9C7C4653232}"/>
    <cellStyle name="Normal 4 44 5" xfId="17691" xr:uid="{5D7FA877-2E09-44B3-8022-4636816C7E32}"/>
    <cellStyle name="Normal 4 44 5 2" xfId="17692" xr:uid="{C081F3E6-A37B-4A5E-BBF7-9FF068D08B8D}"/>
    <cellStyle name="Normal 4 44 5 2 2" xfId="22869" xr:uid="{59AC24B0-64E7-42AF-ADFA-6BE18FAE88B0}"/>
    <cellStyle name="Normal 4 44 5 2 2 2" xfId="33218" xr:uid="{7D578E85-B3A4-446B-B904-EFCD7D1BC742}"/>
    <cellStyle name="Normal 4 44 5 2 3" xfId="28049" xr:uid="{843A2CD1-C61B-491A-B19E-5AD99056FC6D}"/>
    <cellStyle name="Normal 4 44 5 3" xfId="22868" xr:uid="{9AA75E21-C9F2-4C10-961E-770230A19D59}"/>
    <cellStyle name="Normal 4 44 5 3 2" xfId="33217" xr:uid="{11569053-993D-41F9-868C-83B35F44272B}"/>
    <cellStyle name="Normal 4 44 5 4" xfId="28048" xr:uid="{688EAC1B-E933-420D-B2DE-2FDB88090BF7}"/>
    <cellStyle name="Normal 4 44 6" xfId="17693" xr:uid="{BFF1AAC7-5326-4E6C-A98C-C735C2EC8F7D}"/>
    <cellStyle name="Normal 4 44 6 2" xfId="22870" xr:uid="{EE51D9EB-7B57-4E61-820A-02A22B8C7385}"/>
    <cellStyle name="Normal 4 44 6 2 2" xfId="33219" xr:uid="{36365C17-341D-4A88-BE9B-98C1F9F6D964}"/>
    <cellStyle name="Normal 4 44 6 3" xfId="28050" xr:uid="{E608BE47-6044-4414-AF52-DF935465FBE6}"/>
    <cellStyle name="Normal 4 44 7" xfId="22855" xr:uid="{B11027C5-0503-42DA-89DB-9A075567A63B}"/>
    <cellStyle name="Normal 4 44 7 2" xfId="33204" xr:uid="{3425DEA6-EFFB-4712-B69E-855C3CB1F3A0}"/>
    <cellStyle name="Normal 4 44 8" xfId="28035" xr:uid="{137D324C-314B-4823-B3CB-12CE5974245F}"/>
    <cellStyle name="Normal 4 45" xfId="17694" xr:uid="{FBA5C37F-8D10-4E78-BD64-01AC9C88FC12}"/>
    <cellStyle name="Normal 4 45 2" xfId="17695" xr:uid="{635D14DB-70C3-4AEE-9BC2-0C7E45D1FA63}"/>
    <cellStyle name="Normal 4 45 2 2" xfId="17696" xr:uid="{C2D3798E-FDA3-4FA5-9DB2-571C1C4EA7F8}"/>
    <cellStyle name="Normal 4 45 2 2 2" xfId="17697" xr:uid="{BF53DE01-BEB0-4BF6-A2A6-7FFAC27892F9}"/>
    <cellStyle name="Normal 4 45 2 2 2 2" xfId="22874" xr:uid="{5E62787F-CE88-410E-AE41-2B23A76F9DE5}"/>
    <cellStyle name="Normal 4 45 2 2 2 2 2" xfId="33223" xr:uid="{B3C5A318-4D6F-4127-83EF-CD932698113C}"/>
    <cellStyle name="Normal 4 45 2 2 2 3" xfId="28054" xr:uid="{39D4DBEB-0AF0-4331-AA1C-5F7753C166EE}"/>
    <cellStyle name="Normal 4 45 2 2 3" xfId="22873" xr:uid="{D71DB97B-CB31-4498-BD90-1584673EAAD1}"/>
    <cellStyle name="Normal 4 45 2 2 3 2" xfId="33222" xr:uid="{E7B108F9-5729-4BD6-8214-147752242DE2}"/>
    <cellStyle name="Normal 4 45 2 2 4" xfId="28053" xr:uid="{71403337-F67D-499F-A6ED-ACE5459DD6D0}"/>
    <cellStyle name="Normal 4 45 2 3" xfId="17698" xr:uid="{4246DECF-0B5F-4763-BCEB-A9E9165B3159}"/>
    <cellStyle name="Normal 4 45 2 3 2" xfId="22875" xr:uid="{D8F068AF-06BC-49FE-81BE-5BA82A1AE303}"/>
    <cellStyle name="Normal 4 45 2 3 2 2" xfId="33224" xr:uid="{AE6E4CE0-388D-4F70-8A6F-121CA55B91F7}"/>
    <cellStyle name="Normal 4 45 2 3 3" xfId="28055" xr:uid="{7A2F9311-80B2-458C-A917-74169C1FDFFD}"/>
    <cellStyle name="Normal 4 45 2 4" xfId="22872" xr:uid="{9FF470C8-959B-427F-B66F-C15A736CBB0C}"/>
    <cellStyle name="Normal 4 45 2 4 2" xfId="33221" xr:uid="{5418EB48-12EB-4304-AD80-330B5F3D4382}"/>
    <cellStyle name="Normal 4 45 2 5" xfId="28052" xr:uid="{7AC20DD8-DCA7-45C5-BEC4-094B9F40F1B5}"/>
    <cellStyle name="Normal 4 45 3" xfId="17699" xr:uid="{E591A684-D2E5-4A5E-AAC6-C95636219B58}"/>
    <cellStyle name="Normal 4 45 3 2" xfId="17700" xr:uid="{D130A31B-E99F-41F9-9390-9164BCD6973B}"/>
    <cellStyle name="Normal 4 45 3 2 2" xfId="17701" xr:uid="{B10035BB-5A16-4AEB-8F9F-B2FE30BB8569}"/>
    <cellStyle name="Normal 4 45 3 2 2 2" xfId="22878" xr:uid="{607C75EE-084C-4871-9496-E64DEC9CE4B7}"/>
    <cellStyle name="Normal 4 45 3 2 2 2 2" xfId="33227" xr:uid="{8DA8D16D-058C-4D88-8B82-0BE90CF5D43D}"/>
    <cellStyle name="Normal 4 45 3 2 2 3" xfId="28058" xr:uid="{DD9FEB19-8F84-4AA4-9E4A-8D3FD490025E}"/>
    <cellStyle name="Normal 4 45 3 2 3" xfId="22877" xr:uid="{DF4F9CF1-0894-4F7E-9B2B-C1AA35C2C78D}"/>
    <cellStyle name="Normal 4 45 3 2 3 2" xfId="33226" xr:uid="{954A6BA1-F5E5-4775-99B5-C8F53F8F7AA6}"/>
    <cellStyle name="Normal 4 45 3 2 4" xfId="28057" xr:uid="{8EF3D85E-642A-4ECE-8CBE-4A1573968052}"/>
    <cellStyle name="Normal 4 45 3 3" xfId="17702" xr:uid="{D4D1F1DA-C6EA-442D-AA56-0EAAD60B8D8D}"/>
    <cellStyle name="Normal 4 45 3 3 2" xfId="22879" xr:uid="{78898C19-7CA6-4479-8DD7-78613780966B}"/>
    <cellStyle name="Normal 4 45 3 3 2 2" xfId="33228" xr:uid="{553E6CBE-5F1D-49AB-9215-A0FBC41B5738}"/>
    <cellStyle name="Normal 4 45 3 3 3" xfId="28059" xr:uid="{13FE2FBC-583D-45F3-BE60-F02A5FC5BD15}"/>
    <cellStyle name="Normal 4 45 3 4" xfId="22876" xr:uid="{17943D01-6B4B-4A6D-8620-095967BA808E}"/>
    <cellStyle name="Normal 4 45 3 4 2" xfId="33225" xr:uid="{E636502C-54A2-4B14-9844-7EE444C07A94}"/>
    <cellStyle name="Normal 4 45 3 5" xfId="28056" xr:uid="{B1FB22CA-49CE-4836-989D-40D3056C929E}"/>
    <cellStyle name="Normal 4 45 4" xfId="17703" xr:uid="{8EE81156-CCBB-4036-B740-E815E00A1143}"/>
    <cellStyle name="Normal 4 45 4 2" xfId="17704" xr:uid="{7A63DC31-36DA-44EE-82F2-D27B64852639}"/>
    <cellStyle name="Normal 4 45 4 2 2" xfId="17705" xr:uid="{345B13A2-3403-4623-9048-B698D572DF1A}"/>
    <cellStyle name="Normal 4 45 4 2 2 2" xfId="22882" xr:uid="{415B46A8-4A51-48A5-A817-ED220E3A326A}"/>
    <cellStyle name="Normal 4 45 4 2 2 2 2" xfId="33231" xr:uid="{A845770E-DD2D-4686-A0F8-22DA1426F7C4}"/>
    <cellStyle name="Normal 4 45 4 2 2 3" xfId="28062" xr:uid="{9C1E06EA-F111-4342-9849-A6108696E95A}"/>
    <cellStyle name="Normal 4 45 4 2 3" xfId="22881" xr:uid="{243DDE88-FE34-4A3F-8E95-A57D187E0C25}"/>
    <cellStyle name="Normal 4 45 4 2 3 2" xfId="33230" xr:uid="{C044B77B-AD7E-4AFF-9A39-C8F4093C4E55}"/>
    <cellStyle name="Normal 4 45 4 2 4" xfId="28061" xr:uid="{275B7228-5FB5-4A43-B0F3-43388C28E7BF}"/>
    <cellStyle name="Normal 4 45 4 3" xfId="17706" xr:uid="{0AC4E359-275D-400D-B74B-4C14AEEEE47B}"/>
    <cellStyle name="Normal 4 45 4 3 2" xfId="22883" xr:uid="{42C06825-0846-42C5-BC65-84CE882D9EBD}"/>
    <cellStyle name="Normal 4 45 4 3 2 2" xfId="33232" xr:uid="{02AB1741-CA58-4173-8F37-3FAE0DB40ED8}"/>
    <cellStyle name="Normal 4 45 4 3 3" xfId="28063" xr:uid="{C4FBEED0-177C-4945-AF64-612297C0C696}"/>
    <cellStyle name="Normal 4 45 4 4" xfId="22880" xr:uid="{1CF87581-8EE9-416E-B5E0-A3A1EAFE515A}"/>
    <cellStyle name="Normal 4 45 4 4 2" xfId="33229" xr:uid="{3F59D966-813F-449D-98C0-3B65855AC62C}"/>
    <cellStyle name="Normal 4 45 4 5" xfId="28060" xr:uid="{B09574FE-A9B4-4F54-A43F-3D1E58FABEFB}"/>
    <cellStyle name="Normal 4 45 5" xfId="17707" xr:uid="{700314A6-93F4-4D75-BFFE-D50EF0DDC06A}"/>
    <cellStyle name="Normal 4 45 5 2" xfId="17708" xr:uid="{9D998A53-2E7A-47EE-BF27-E72ED33A5C7C}"/>
    <cellStyle name="Normal 4 45 5 2 2" xfId="22885" xr:uid="{1AC5ADEE-9189-43E5-912C-112DDE13FA2B}"/>
    <cellStyle name="Normal 4 45 5 2 2 2" xfId="33234" xr:uid="{971A70BA-355D-42E8-9582-014E9B558CBF}"/>
    <cellStyle name="Normal 4 45 5 2 3" xfId="28065" xr:uid="{0F514CFE-5D82-4DF3-A204-1E5667FAF25F}"/>
    <cellStyle name="Normal 4 45 5 3" xfId="22884" xr:uid="{DE628352-EC6A-45C7-8391-657BED1275F0}"/>
    <cellStyle name="Normal 4 45 5 3 2" xfId="33233" xr:uid="{92FA2672-7026-4CC2-9DA2-5F1FA447085A}"/>
    <cellStyle name="Normal 4 45 5 4" xfId="28064" xr:uid="{4398886E-5906-48D7-B98E-5F0F7C7755C2}"/>
    <cellStyle name="Normal 4 45 6" xfId="17709" xr:uid="{DA89AAEE-0F4F-4100-AD29-CFD72FD94E16}"/>
    <cellStyle name="Normal 4 45 6 2" xfId="22886" xr:uid="{C28605EE-A854-43B1-B2FE-0B63F09498A6}"/>
    <cellStyle name="Normal 4 45 6 2 2" xfId="33235" xr:uid="{ADBC83D4-5917-4405-A9DB-7D3F9A2D50F9}"/>
    <cellStyle name="Normal 4 45 6 3" xfId="28066" xr:uid="{C469CD08-A158-49BC-8069-3734AA16967E}"/>
    <cellStyle name="Normal 4 45 7" xfId="22871" xr:uid="{2D4A8128-95C7-4A37-9749-B7CB911D0625}"/>
    <cellStyle name="Normal 4 45 7 2" xfId="33220" xr:uid="{B0F142DD-1020-4E34-B9C0-16EA7C527F65}"/>
    <cellStyle name="Normal 4 45 8" xfId="28051" xr:uid="{0AF1E8C2-888C-4109-AADB-31AFFC240194}"/>
    <cellStyle name="Normal 4 46" xfId="17710" xr:uid="{EFB96875-5C10-456D-980D-BE01337D0DD0}"/>
    <cellStyle name="Normal 4 46 2" xfId="17711" xr:uid="{6372710B-5604-46F9-A99C-842EBAA64B72}"/>
    <cellStyle name="Normal 4 46 2 2" xfId="17712" xr:uid="{8C6F2F3D-767F-4F9D-99C7-94775E93077D}"/>
    <cellStyle name="Normal 4 46 2 2 2" xfId="17713" xr:uid="{9A784117-F890-40AE-8C64-6ED68ED262BA}"/>
    <cellStyle name="Normal 4 46 2 2 2 2" xfId="22890" xr:uid="{CF433B6B-AA96-4C6D-B5A0-025C8654F020}"/>
    <cellStyle name="Normal 4 46 2 2 2 2 2" xfId="33239" xr:uid="{1C281BDC-E9FB-476D-A0E0-F597A4DE3DFE}"/>
    <cellStyle name="Normal 4 46 2 2 2 3" xfId="28070" xr:uid="{251A9824-4E88-4EB7-B6EA-2DEC7E429812}"/>
    <cellStyle name="Normal 4 46 2 2 3" xfId="22889" xr:uid="{7F874EBC-22FB-4D3F-8C0B-267CDE7BEBBB}"/>
    <cellStyle name="Normal 4 46 2 2 3 2" xfId="33238" xr:uid="{7582F4A5-8B4C-4B18-A694-042E26F82AE0}"/>
    <cellStyle name="Normal 4 46 2 2 4" xfId="28069" xr:uid="{1C657572-1382-414B-9355-BD3D7D165005}"/>
    <cellStyle name="Normal 4 46 2 3" xfId="17714" xr:uid="{7D86E1D8-EEE2-4EE4-B179-ED2294B14805}"/>
    <cellStyle name="Normal 4 46 2 3 2" xfId="22891" xr:uid="{90B5D77F-0204-4B71-A393-E52DD23365D1}"/>
    <cellStyle name="Normal 4 46 2 3 2 2" xfId="33240" xr:uid="{7FA0862C-7639-4825-88BB-0565CE2CF96B}"/>
    <cellStyle name="Normal 4 46 2 3 3" xfId="28071" xr:uid="{790A460D-FE99-45DF-BD48-5E5EC5D1C608}"/>
    <cellStyle name="Normal 4 46 2 4" xfId="22888" xr:uid="{E521FB73-F51A-4E0E-A491-A3271C1CC9CF}"/>
    <cellStyle name="Normal 4 46 2 4 2" xfId="33237" xr:uid="{58779F66-FF86-4852-8B38-6D662F0B95D7}"/>
    <cellStyle name="Normal 4 46 2 5" xfId="28068" xr:uid="{D1794E84-0D22-420D-8AF6-9D5505FAF736}"/>
    <cellStyle name="Normal 4 46 3" xfId="17715" xr:uid="{682159C3-ECA8-43F4-8A6C-47BE273DC444}"/>
    <cellStyle name="Normal 4 46 3 2" xfId="17716" xr:uid="{3B9D2A9F-BFC6-4476-83C1-ACFFC99E5072}"/>
    <cellStyle name="Normal 4 46 3 2 2" xfId="17717" xr:uid="{168F235E-A12C-4BE5-9947-FCA465A1C8CD}"/>
    <cellStyle name="Normal 4 46 3 2 2 2" xfId="22894" xr:uid="{964E0B6C-0D6C-4563-9F5D-2F806591E8B6}"/>
    <cellStyle name="Normal 4 46 3 2 2 2 2" xfId="33243" xr:uid="{DBD84ACE-5D42-4134-8D22-B271CEF04369}"/>
    <cellStyle name="Normal 4 46 3 2 2 3" xfId="28074" xr:uid="{A1AD8BD1-3304-422D-9A1D-0BDBB5B0D574}"/>
    <cellStyle name="Normal 4 46 3 2 3" xfId="22893" xr:uid="{41327D36-5EA1-422E-9978-6ADF908360FD}"/>
    <cellStyle name="Normal 4 46 3 2 3 2" xfId="33242" xr:uid="{E06A1877-BFF4-423B-A3A2-965F6C05C231}"/>
    <cellStyle name="Normal 4 46 3 2 4" xfId="28073" xr:uid="{7E9E35A3-4DB7-411B-A20D-D2E55AA00E08}"/>
    <cellStyle name="Normal 4 46 3 3" xfId="17718" xr:uid="{BD7178D0-D3F2-4DF6-B2AA-4596C0BBD2E1}"/>
    <cellStyle name="Normal 4 46 3 3 2" xfId="22895" xr:uid="{6C5C3770-5A42-4B25-A9B7-3172901D2D3C}"/>
    <cellStyle name="Normal 4 46 3 3 2 2" xfId="33244" xr:uid="{758B41C5-8707-4E1E-87D0-A64B78F6A2AA}"/>
    <cellStyle name="Normal 4 46 3 3 3" xfId="28075" xr:uid="{CBCBAD9F-C843-4572-BF83-785DE43D3D83}"/>
    <cellStyle name="Normal 4 46 3 4" xfId="22892" xr:uid="{E2BB0FA5-ECED-454A-9A62-FCCCAFF10B62}"/>
    <cellStyle name="Normal 4 46 3 4 2" xfId="33241" xr:uid="{FC0D5262-A5D0-469C-9B1B-6411E3E8E860}"/>
    <cellStyle name="Normal 4 46 3 5" xfId="28072" xr:uid="{F10C667E-D2B1-4095-AC53-1F0952E258C4}"/>
    <cellStyle name="Normal 4 46 4" xfId="17719" xr:uid="{45CA8B0D-073D-4BB8-809E-34149D278136}"/>
    <cellStyle name="Normal 4 46 4 2" xfId="17720" xr:uid="{DFA028A9-1563-4B3D-9A43-0B11BB0A2574}"/>
    <cellStyle name="Normal 4 46 4 2 2" xfId="17721" xr:uid="{8C75A9ED-D115-4D63-8958-8B9CC344D7F9}"/>
    <cellStyle name="Normal 4 46 4 2 2 2" xfId="22898" xr:uid="{C7705378-05E6-4860-B76E-0FFFF9CD16DB}"/>
    <cellStyle name="Normal 4 46 4 2 2 2 2" xfId="33247" xr:uid="{10241844-49CA-4C39-86F6-E86479558EC1}"/>
    <cellStyle name="Normal 4 46 4 2 2 3" xfId="28078" xr:uid="{BC4654D5-F83E-4970-B1A3-AE3535F5C280}"/>
    <cellStyle name="Normal 4 46 4 2 3" xfId="22897" xr:uid="{87108763-E7D3-4C8A-A29C-4577C19C517E}"/>
    <cellStyle name="Normal 4 46 4 2 3 2" xfId="33246" xr:uid="{CBB2BEB0-DAE4-4C91-976F-51DA21A81EB2}"/>
    <cellStyle name="Normal 4 46 4 2 4" xfId="28077" xr:uid="{06197017-205B-4785-A643-B4DD93BEA858}"/>
    <cellStyle name="Normal 4 46 4 3" xfId="17722" xr:uid="{E6A2565C-E686-42C3-B9B4-6E98FA145A91}"/>
    <cellStyle name="Normal 4 46 4 3 2" xfId="22899" xr:uid="{CAC9AFCE-EC29-417A-85EC-8E2B43DCB8F3}"/>
    <cellStyle name="Normal 4 46 4 3 2 2" xfId="33248" xr:uid="{45A2547F-D097-4BAC-8F08-51230ECBC2A9}"/>
    <cellStyle name="Normal 4 46 4 3 3" xfId="28079" xr:uid="{FF0C65F5-E811-408D-A90A-28D6DFA59618}"/>
    <cellStyle name="Normal 4 46 4 4" xfId="22896" xr:uid="{54A0EC5E-B822-4B79-82B9-8E4BB301AB6E}"/>
    <cellStyle name="Normal 4 46 4 4 2" xfId="33245" xr:uid="{C120AAE6-59A8-43EF-A2D9-8F30C50A3B31}"/>
    <cellStyle name="Normal 4 46 4 5" xfId="28076" xr:uid="{74562714-A130-4CC4-B314-B2DAF954A759}"/>
    <cellStyle name="Normal 4 46 5" xfId="17723" xr:uid="{88DC62E5-E246-44B5-883C-B0B959AE30BF}"/>
    <cellStyle name="Normal 4 46 5 2" xfId="17724" xr:uid="{F5C2A90A-C5BE-4077-9A7E-D6E659986EB3}"/>
    <cellStyle name="Normal 4 46 5 2 2" xfId="22901" xr:uid="{A4C75B1D-C985-46B9-8A87-84A8225E9539}"/>
    <cellStyle name="Normal 4 46 5 2 2 2" xfId="33250" xr:uid="{4C0B3592-0E55-43CE-99E4-6FD31E86419B}"/>
    <cellStyle name="Normal 4 46 5 2 3" xfId="28081" xr:uid="{948FB18C-5332-4DC3-9D91-03B815534481}"/>
    <cellStyle name="Normal 4 46 5 3" xfId="22900" xr:uid="{5B5CF1D4-963E-4584-BE54-584CC626D316}"/>
    <cellStyle name="Normal 4 46 5 3 2" xfId="33249" xr:uid="{03A34943-FADE-48A0-8DEF-1CD28A2CFCA4}"/>
    <cellStyle name="Normal 4 46 5 4" xfId="28080" xr:uid="{1876E97F-C3B9-43B7-8166-C9669BD02921}"/>
    <cellStyle name="Normal 4 46 6" xfId="17725" xr:uid="{1F85A635-B4C8-45DB-971D-AEDEFEBFEFF0}"/>
    <cellStyle name="Normal 4 46 6 2" xfId="22902" xr:uid="{FE49C090-C360-43FA-BC21-F4B65488D457}"/>
    <cellStyle name="Normal 4 46 6 2 2" xfId="33251" xr:uid="{1B9AC749-005D-4906-8FFC-F6E3935EADCB}"/>
    <cellStyle name="Normal 4 46 6 3" xfId="28082" xr:uid="{1D8B3313-E978-4776-94FA-6ACBFE659422}"/>
    <cellStyle name="Normal 4 46 7" xfId="22887" xr:uid="{611E2821-F69F-49D0-BAC4-991E50CC2180}"/>
    <cellStyle name="Normal 4 46 7 2" xfId="33236" xr:uid="{B4307FFE-4057-490D-A02A-98C73D878BCA}"/>
    <cellStyle name="Normal 4 46 8" xfId="28067" xr:uid="{0167345B-DE9B-4BEF-920D-12DD22F6E0F8}"/>
    <cellStyle name="Normal 4 47" xfId="17726" xr:uid="{E9E35351-B790-4B70-8944-D05CBDC93C5C}"/>
    <cellStyle name="Normal 4 47 2" xfId="17727" xr:uid="{E177C816-CB5C-4489-8642-2FC9FD4DB545}"/>
    <cellStyle name="Normal 4 47 2 2" xfId="17728" xr:uid="{0B878687-A9AC-4C24-86B3-5192C8BC2D91}"/>
    <cellStyle name="Normal 4 47 2 2 2" xfId="17729" xr:uid="{EDB8D9E2-AC8A-4C3A-838E-7ACEADAD2FEB}"/>
    <cellStyle name="Normal 4 47 2 2 2 2" xfId="22906" xr:uid="{ABD454F7-2010-4636-94C9-1B40F778A69A}"/>
    <cellStyle name="Normal 4 47 2 2 2 2 2" xfId="33255" xr:uid="{77074A70-DF37-4D33-B59C-42CA0F56502F}"/>
    <cellStyle name="Normal 4 47 2 2 2 3" xfId="28086" xr:uid="{1B7C7C06-1D92-40CB-A121-65E95DF66766}"/>
    <cellStyle name="Normal 4 47 2 2 3" xfId="22905" xr:uid="{AB05E8BC-199E-4F87-91D4-25D0FE19153A}"/>
    <cellStyle name="Normal 4 47 2 2 3 2" xfId="33254" xr:uid="{2EB4A349-3B1F-4588-BC44-8CC1C98246AC}"/>
    <cellStyle name="Normal 4 47 2 2 4" xfId="28085" xr:uid="{9C5DB764-A609-49DF-A61C-41AC63FBA647}"/>
    <cellStyle name="Normal 4 47 2 3" xfId="17730" xr:uid="{1E650C75-BECC-4F59-B6B2-0AEBCCD32674}"/>
    <cellStyle name="Normal 4 47 2 3 2" xfId="22907" xr:uid="{522E51B1-723F-4D98-887B-2064BE57F5E4}"/>
    <cellStyle name="Normal 4 47 2 3 2 2" xfId="33256" xr:uid="{2EAD83B3-15D5-45BE-881C-B3929E469B89}"/>
    <cellStyle name="Normal 4 47 2 3 3" xfId="28087" xr:uid="{6EA2CC1B-51DF-47AD-894F-5F1370E3727D}"/>
    <cellStyle name="Normal 4 47 2 4" xfId="22904" xr:uid="{ADA739B9-3F58-4387-8924-92A2BD3E2AF2}"/>
    <cellStyle name="Normal 4 47 2 4 2" xfId="33253" xr:uid="{B69F6563-2FFB-4219-9F8F-DF21A60B6533}"/>
    <cellStyle name="Normal 4 47 2 5" xfId="28084" xr:uid="{3622CD51-B84C-4519-B81C-435BD6750108}"/>
    <cellStyle name="Normal 4 47 3" xfId="17731" xr:uid="{381C51DE-40DD-4CF8-A528-43AA395CFA42}"/>
    <cellStyle name="Normal 4 47 3 2" xfId="17732" xr:uid="{BABEE7C7-1A91-4FD8-9CAD-EF48DFB5F6DC}"/>
    <cellStyle name="Normal 4 47 3 2 2" xfId="17733" xr:uid="{D3580E11-BCF8-484A-9461-C53ACFB29765}"/>
    <cellStyle name="Normal 4 47 3 2 2 2" xfId="22910" xr:uid="{A701515E-73A8-4AD7-BC69-AC0281B31054}"/>
    <cellStyle name="Normal 4 47 3 2 2 2 2" xfId="33259" xr:uid="{B17AE0C3-4312-40E7-BB1F-3774CF9198C6}"/>
    <cellStyle name="Normal 4 47 3 2 2 3" xfId="28090" xr:uid="{2AC6400D-0EAB-4E18-9FEE-31C107BDB42F}"/>
    <cellStyle name="Normal 4 47 3 2 3" xfId="22909" xr:uid="{F16216DD-A83F-452E-AAFF-D26604622C17}"/>
    <cellStyle name="Normal 4 47 3 2 3 2" xfId="33258" xr:uid="{95ABB74B-B99F-4DC5-ADC5-6A5ACD3A6E02}"/>
    <cellStyle name="Normal 4 47 3 2 4" xfId="28089" xr:uid="{9ADB38DF-7D7D-45A9-9A4C-0391A98DB16D}"/>
    <cellStyle name="Normal 4 47 3 3" xfId="17734" xr:uid="{4695065B-C162-4F21-8713-90291194E62D}"/>
    <cellStyle name="Normal 4 47 3 3 2" xfId="22911" xr:uid="{2F76AF16-F8FD-4B82-9194-04E70EA8F345}"/>
    <cellStyle name="Normal 4 47 3 3 2 2" xfId="33260" xr:uid="{AAE1DCB8-F269-40CE-BE98-BDC956645907}"/>
    <cellStyle name="Normal 4 47 3 3 3" xfId="28091" xr:uid="{40AE947A-51EF-41B5-9214-990EA67AA783}"/>
    <cellStyle name="Normal 4 47 3 4" xfId="22908" xr:uid="{50205BC2-CECA-46E1-A55B-E4419CD0E7A4}"/>
    <cellStyle name="Normal 4 47 3 4 2" xfId="33257" xr:uid="{CA7CF9CE-1F01-401F-988A-AA6929E7745C}"/>
    <cellStyle name="Normal 4 47 3 5" xfId="28088" xr:uid="{998CCA41-084F-4520-B5D4-8EAA42C05261}"/>
    <cellStyle name="Normal 4 47 4" xfId="17735" xr:uid="{25A658AD-D6AF-46D1-99BE-05C308E5567B}"/>
    <cellStyle name="Normal 4 47 4 2" xfId="17736" xr:uid="{4524B673-8940-4022-9E93-D618CDA31330}"/>
    <cellStyle name="Normal 4 47 4 2 2" xfId="17737" xr:uid="{417300B0-B0A5-4EC4-9526-3F3FE387E91C}"/>
    <cellStyle name="Normal 4 47 4 2 2 2" xfId="22914" xr:uid="{3A019A6F-C551-4689-A683-0D755873FFC7}"/>
    <cellStyle name="Normal 4 47 4 2 2 2 2" xfId="33263" xr:uid="{8B5B46BE-D7BA-410F-AA92-9B853D2E69F3}"/>
    <cellStyle name="Normal 4 47 4 2 2 3" xfId="28094" xr:uid="{04309DB8-17B5-4E2D-AF29-2C942DA88FA5}"/>
    <cellStyle name="Normal 4 47 4 2 3" xfId="22913" xr:uid="{3A913EF4-956E-449F-BCA6-50F8F57526C0}"/>
    <cellStyle name="Normal 4 47 4 2 3 2" xfId="33262" xr:uid="{C5D62F6D-BEC3-4401-BA04-C6D28184F78B}"/>
    <cellStyle name="Normal 4 47 4 2 4" xfId="28093" xr:uid="{A3CFB924-814F-40D4-AD5D-1123056D29A1}"/>
    <cellStyle name="Normal 4 47 4 3" xfId="17738" xr:uid="{E9B2ED72-346F-4864-B37E-918E6A8C2CA7}"/>
    <cellStyle name="Normal 4 47 4 3 2" xfId="22915" xr:uid="{4E366741-5415-4180-B61D-3B6E8E5FEEEA}"/>
    <cellStyle name="Normal 4 47 4 3 2 2" xfId="33264" xr:uid="{CB59F280-90C9-4706-A7F9-4003F9E03A1A}"/>
    <cellStyle name="Normal 4 47 4 3 3" xfId="28095" xr:uid="{49700C51-E693-4D4F-8DE1-93A0C644AB2F}"/>
    <cellStyle name="Normal 4 47 4 4" xfId="22912" xr:uid="{08B9A068-E843-48DA-A9D5-81D9352E734F}"/>
    <cellStyle name="Normal 4 47 4 4 2" xfId="33261" xr:uid="{02CBEFCE-B91A-41EA-9838-D7DD7E3D71E1}"/>
    <cellStyle name="Normal 4 47 4 5" xfId="28092" xr:uid="{A72A542E-89F7-47EC-95FC-87AC04E247A3}"/>
    <cellStyle name="Normal 4 47 5" xfId="17739" xr:uid="{E86CE27C-D0BC-4BB1-B34C-240926CC5321}"/>
    <cellStyle name="Normal 4 47 5 2" xfId="17740" xr:uid="{B4EE0322-38DE-4204-8122-979B3DF3442A}"/>
    <cellStyle name="Normal 4 47 5 2 2" xfId="22917" xr:uid="{C1BE6D9C-2865-44E6-B8A7-3BC1DB3A12ED}"/>
    <cellStyle name="Normal 4 47 5 2 2 2" xfId="33266" xr:uid="{49BC77EF-B9B5-4F8A-A9F1-85B9E8494121}"/>
    <cellStyle name="Normal 4 47 5 2 3" xfId="28097" xr:uid="{7BC2FA56-8841-403C-B628-31A7173CB26F}"/>
    <cellStyle name="Normal 4 47 5 3" xfId="22916" xr:uid="{315C88DA-F187-4735-81D1-77F5F279CA16}"/>
    <cellStyle name="Normal 4 47 5 3 2" xfId="33265" xr:uid="{518DB42B-35F9-4583-B05E-839177D993D5}"/>
    <cellStyle name="Normal 4 47 5 4" xfId="28096" xr:uid="{3D3DFBA9-CC35-4EAC-B443-E6954C374FDE}"/>
    <cellStyle name="Normal 4 47 6" xfId="17741" xr:uid="{695749A3-11CD-4829-9E9C-ED7E4C503267}"/>
    <cellStyle name="Normal 4 47 6 2" xfId="22918" xr:uid="{F0ED59D2-99B5-4673-8147-5326C253049C}"/>
    <cellStyle name="Normal 4 47 6 2 2" xfId="33267" xr:uid="{CA33A449-70BB-4424-B40C-5D965C6EB9FD}"/>
    <cellStyle name="Normal 4 47 6 3" xfId="28098" xr:uid="{7BC1DED8-CEEA-45D0-AD09-E34F998855FA}"/>
    <cellStyle name="Normal 4 47 7" xfId="22903" xr:uid="{0687257B-EEFC-4C56-879F-2A5A4AB9A952}"/>
    <cellStyle name="Normal 4 47 7 2" xfId="33252" xr:uid="{852B91E9-4A72-47DB-AF1B-F7E13DBBD4AE}"/>
    <cellStyle name="Normal 4 47 8" xfId="28083" xr:uid="{AD9A9750-A5B0-4E6A-B328-6E684F9E1C0B}"/>
    <cellStyle name="Normal 4 48" xfId="17742" xr:uid="{B32C7CD1-FA0D-4B8F-9F00-935C5D3A97F2}"/>
    <cellStyle name="Normal 4 48 2" xfId="17743" xr:uid="{5BB5D7F9-E35A-43EE-8F42-78C43C8BA28D}"/>
    <cellStyle name="Normal 4 48 2 2" xfId="17744" xr:uid="{A424651B-B708-4B1A-AF3E-C335F97F7390}"/>
    <cellStyle name="Normal 4 48 2 2 2" xfId="17745" xr:uid="{156C034B-178D-44E7-8B18-D45E734A7CB1}"/>
    <cellStyle name="Normal 4 48 2 2 2 2" xfId="22922" xr:uid="{1F941311-99BF-44B5-AD51-7AE8582BA369}"/>
    <cellStyle name="Normal 4 48 2 2 2 2 2" xfId="33271" xr:uid="{2A6D7326-0F5C-4E1E-98F3-89E719CA6739}"/>
    <cellStyle name="Normal 4 48 2 2 2 3" xfId="28102" xr:uid="{A26B7547-3DB8-4F07-8681-008B0A368C62}"/>
    <cellStyle name="Normal 4 48 2 2 3" xfId="22921" xr:uid="{E139F30D-2CDA-44E4-8A3B-8B0ACFE7F8AE}"/>
    <cellStyle name="Normal 4 48 2 2 3 2" xfId="33270" xr:uid="{0FEF1437-59F8-4CD6-A0A3-CE4DB66D648B}"/>
    <cellStyle name="Normal 4 48 2 2 4" xfId="28101" xr:uid="{E32AFF2E-67FE-4BD7-B514-89F02E399CC0}"/>
    <cellStyle name="Normal 4 48 2 3" xfId="17746" xr:uid="{2978F992-DA28-4C9C-8BE0-4961054B0DAC}"/>
    <cellStyle name="Normal 4 48 2 3 2" xfId="22923" xr:uid="{C50B430C-7F09-4017-A234-46BF1962C70F}"/>
    <cellStyle name="Normal 4 48 2 3 2 2" xfId="33272" xr:uid="{91BD6191-DE97-4BB4-A88B-FEE1BBFDE4E0}"/>
    <cellStyle name="Normal 4 48 2 3 3" xfId="28103" xr:uid="{0E31CC27-2097-42B6-87FA-53CABB0CBA77}"/>
    <cellStyle name="Normal 4 48 2 4" xfId="22920" xr:uid="{0C3BC1DB-071A-46E1-B336-E0DD9442CCAC}"/>
    <cellStyle name="Normal 4 48 2 4 2" xfId="33269" xr:uid="{C1268F9F-F7C2-48A1-9169-0E63224328CC}"/>
    <cellStyle name="Normal 4 48 2 5" xfId="28100" xr:uid="{0F8998EC-6BBA-480A-922D-0CFF0E6D1815}"/>
    <cellStyle name="Normal 4 48 3" xfId="17747" xr:uid="{46F5CD10-1086-47C5-BF98-857650878C65}"/>
    <cellStyle name="Normal 4 48 3 2" xfId="17748" xr:uid="{BA8509E6-72C1-460C-BDA2-7003E6FAF8E0}"/>
    <cellStyle name="Normal 4 48 3 2 2" xfId="17749" xr:uid="{E86EB0C1-CAB0-4C04-8839-0D4B49F367AC}"/>
    <cellStyle name="Normal 4 48 3 2 2 2" xfId="22926" xr:uid="{45223D42-4415-43F4-B5A7-19BB5602DD67}"/>
    <cellStyle name="Normal 4 48 3 2 2 2 2" xfId="33275" xr:uid="{D689EA5A-4FC7-412C-B77A-5192F0235793}"/>
    <cellStyle name="Normal 4 48 3 2 2 3" xfId="28106" xr:uid="{B91E54BC-C34B-43A6-87F6-977B6880B037}"/>
    <cellStyle name="Normal 4 48 3 2 3" xfId="22925" xr:uid="{03D19AAF-D6D9-40CE-8ADA-71243CD59341}"/>
    <cellStyle name="Normal 4 48 3 2 3 2" xfId="33274" xr:uid="{1F18660D-3082-42A6-B55B-7D280E63E58B}"/>
    <cellStyle name="Normal 4 48 3 2 4" xfId="28105" xr:uid="{3F7A6D0F-6B39-4EFC-AA45-3C6983E6DA12}"/>
    <cellStyle name="Normal 4 48 3 3" xfId="17750" xr:uid="{9DF04824-B9FF-48EA-BB7E-6AC18938926E}"/>
    <cellStyle name="Normal 4 48 3 3 2" xfId="22927" xr:uid="{8EF81DAC-C7FC-4A51-8870-E3BC569FBEE1}"/>
    <cellStyle name="Normal 4 48 3 3 2 2" xfId="33276" xr:uid="{FA11A32C-305B-49A1-9BBB-90707F0A68E0}"/>
    <cellStyle name="Normal 4 48 3 3 3" xfId="28107" xr:uid="{827ED934-315C-46C8-A272-B18FAE4215D3}"/>
    <cellStyle name="Normal 4 48 3 4" xfId="22924" xr:uid="{F5703FC2-B4C7-4232-81AB-FBF2E4B270BA}"/>
    <cellStyle name="Normal 4 48 3 4 2" xfId="33273" xr:uid="{23F36876-2281-403F-97AF-E749CBF33910}"/>
    <cellStyle name="Normal 4 48 3 5" xfId="28104" xr:uid="{42F244BD-539F-4794-8E5C-0E5723DE9E80}"/>
    <cellStyle name="Normal 4 48 4" xfId="17751" xr:uid="{13A44708-C26C-4860-A866-4FA6A0CC6BED}"/>
    <cellStyle name="Normal 4 48 4 2" xfId="17752" xr:uid="{648622C4-BF38-44DC-8EDD-B82B987C21C4}"/>
    <cellStyle name="Normal 4 48 4 2 2" xfId="17753" xr:uid="{5C338FB1-72CD-42A4-8771-B1F8096C06FD}"/>
    <cellStyle name="Normal 4 48 4 2 2 2" xfId="22930" xr:uid="{650EFA5D-034D-459F-BD81-CBA5E06702C9}"/>
    <cellStyle name="Normal 4 48 4 2 2 2 2" xfId="33279" xr:uid="{538B78D4-0060-4CCF-BC45-8B522B3FFA71}"/>
    <cellStyle name="Normal 4 48 4 2 2 3" xfId="28110" xr:uid="{E21961E5-8CF5-4048-878D-8A9C2375DFAF}"/>
    <cellStyle name="Normal 4 48 4 2 3" xfId="22929" xr:uid="{8CC5D936-1C0B-4608-AD0B-FBF5805F237D}"/>
    <cellStyle name="Normal 4 48 4 2 3 2" xfId="33278" xr:uid="{05B09AA2-CBD5-4A5C-B59B-B95384345F7A}"/>
    <cellStyle name="Normal 4 48 4 2 4" xfId="28109" xr:uid="{D139ECB8-5F40-4C7E-A592-390BE4CE7F64}"/>
    <cellStyle name="Normal 4 48 4 3" xfId="17754" xr:uid="{F8CC0232-26C8-4935-AE55-20F3B18E798A}"/>
    <cellStyle name="Normal 4 48 4 3 2" xfId="22931" xr:uid="{0A62C57C-3AD2-431A-9877-4CA4954459C4}"/>
    <cellStyle name="Normal 4 48 4 3 2 2" xfId="33280" xr:uid="{504BF159-14CF-4D2A-911F-6C597231D3FA}"/>
    <cellStyle name="Normal 4 48 4 3 3" xfId="28111" xr:uid="{686765BA-4C03-4B60-8D95-7BCB1F81F522}"/>
    <cellStyle name="Normal 4 48 4 4" xfId="22928" xr:uid="{5A134B73-3BF8-4076-9822-9B29A6B69C4D}"/>
    <cellStyle name="Normal 4 48 4 4 2" xfId="33277" xr:uid="{C443895E-8141-4E13-B1C7-29FC665BF940}"/>
    <cellStyle name="Normal 4 48 4 5" xfId="28108" xr:uid="{4CF4D910-172B-42E9-A8E1-9A51C2DD67A9}"/>
    <cellStyle name="Normal 4 48 5" xfId="17755" xr:uid="{F7D8D76C-C604-4782-8813-EF20C890BF3F}"/>
    <cellStyle name="Normal 4 48 5 2" xfId="17756" xr:uid="{387B1B7A-ADF6-440A-A41A-DA109ECC0E13}"/>
    <cellStyle name="Normal 4 48 5 2 2" xfId="22933" xr:uid="{FBAABBD0-A21D-4B11-BCD4-55A92DF82C47}"/>
    <cellStyle name="Normal 4 48 5 2 2 2" xfId="33282" xr:uid="{4B488BC5-FFB1-4EEB-AA34-43C494769924}"/>
    <cellStyle name="Normal 4 48 5 2 3" xfId="28113" xr:uid="{4455C08B-6780-411B-9369-DB7FFFD3F7D2}"/>
    <cellStyle name="Normal 4 48 5 3" xfId="22932" xr:uid="{13E835D8-E1DE-4EA7-BA8B-6FE0F0B89D5A}"/>
    <cellStyle name="Normal 4 48 5 3 2" xfId="33281" xr:uid="{3599B012-A458-4BBF-B289-E6161E556CAE}"/>
    <cellStyle name="Normal 4 48 5 4" xfId="28112" xr:uid="{E214467D-7DB6-41CF-A77D-913C57F47A63}"/>
    <cellStyle name="Normal 4 48 6" xfId="17757" xr:uid="{34B5A950-7422-4ABA-B32C-F228AE9B7A41}"/>
    <cellStyle name="Normal 4 48 6 2" xfId="22934" xr:uid="{23EEA21C-5C3F-4CCF-B3BC-F761BD718BAF}"/>
    <cellStyle name="Normal 4 48 6 2 2" xfId="33283" xr:uid="{E71B57DE-A934-44BC-9AB3-96F47BE34F28}"/>
    <cellStyle name="Normal 4 48 6 3" xfId="28114" xr:uid="{891DAA46-45D3-473A-856A-5F353ABE20D9}"/>
    <cellStyle name="Normal 4 48 7" xfId="22919" xr:uid="{20F120DC-F4DD-48FD-BCD8-D11955BF9358}"/>
    <cellStyle name="Normal 4 48 7 2" xfId="33268" xr:uid="{EAA7842F-54B5-4CA8-843A-6A5EA447D2A0}"/>
    <cellStyle name="Normal 4 48 8" xfId="28099" xr:uid="{FB686542-2583-4094-A321-BF24D43228FA}"/>
    <cellStyle name="Normal 4 49" xfId="17758" xr:uid="{64F2D427-ED15-4023-A92F-84CB112BC670}"/>
    <cellStyle name="Normal 4 49 2" xfId="17759" xr:uid="{8438DD0D-E474-45BB-B2E0-BC29598ACA3E}"/>
    <cellStyle name="Normal 4 49 2 2" xfId="17760" xr:uid="{7AA4CE74-1490-447A-9D8E-D0D871A39893}"/>
    <cellStyle name="Normal 4 49 2 2 2" xfId="17761" xr:uid="{299EE983-32DE-40D7-81E8-ACA86CEA2EA7}"/>
    <cellStyle name="Normal 4 49 2 2 2 2" xfId="22938" xr:uid="{D87D5F53-A73B-4F35-B066-DF2261ECB61B}"/>
    <cellStyle name="Normal 4 49 2 2 2 2 2" xfId="33287" xr:uid="{0604BD8F-D334-4CBA-920E-40C446FF4886}"/>
    <cellStyle name="Normal 4 49 2 2 2 3" xfId="28118" xr:uid="{CB02E96B-1C18-4703-A8F5-66A5BB40C83A}"/>
    <cellStyle name="Normal 4 49 2 2 3" xfId="22937" xr:uid="{101A2AED-3CC3-4A2C-8E6F-5C4F4469E368}"/>
    <cellStyle name="Normal 4 49 2 2 3 2" xfId="33286" xr:uid="{474239EF-FB65-4B27-B292-97E2BE54BE97}"/>
    <cellStyle name="Normal 4 49 2 2 4" xfId="28117" xr:uid="{3E8DFBE6-FA99-43F8-B31C-5EE061086855}"/>
    <cellStyle name="Normal 4 49 2 3" xfId="17762" xr:uid="{7EA20F60-9EF2-46DC-9D69-1B324AE7EDA1}"/>
    <cellStyle name="Normal 4 49 2 3 2" xfId="22939" xr:uid="{E07C7E1F-E2E2-4865-BAF1-46DBFD1C02CA}"/>
    <cellStyle name="Normal 4 49 2 3 2 2" xfId="33288" xr:uid="{EC2F6722-0ABA-4282-92C9-8F8AC503AAEF}"/>
    <cellStyle name="Normal 4 49 2 3 3" xfId="28119" xr:uid="{766BE9D4-52E6-4666-BC04-CE5435A9A6E4}"/>
    <cellStyle name="Normal 4 49 2 4" xfId="22936" xr:uid="{2CBAB2DE-6B88-4485-A15D-9FB3998A30EB}"/>
    <cellStyle name="Normal 4 49 2 4 2" xfId="33285" xr:uid="{5681F669-C7FD-42F5-9537-ADAA8CE3FB0A}"/>
    <cellStyle name="Normal 4 49 2 5" xfId="28116" xr:uid="{3132867D-6B2F-4B08-B3D4-3B177FA16EB5}"/>
    <cellStyle name="Normal 4 49 3" xfId="17763" xr:uid="{BE411B79-01D5-4118-9439-37D1CB875347}"/>
    <cellStyle name="Normal 4 49 3 2" xfId="17764" xr:uid="{B2EB8C86-9222-49E2-B74D-39ECF20787A9}"/>
    <cellStyle name="Normal 4 49 3 2 2" xfId="17765" xr:uid="{3A10D5A8-E296-4A92-87FC-B6486DD763C6}"/>
    <cellStyle name="Normal 4 49 3 2 2 2" xfId="22942" xr:uid="{FDF18035-CA97-41FB-BA0B-61C4032E2C64}"/>
    <cellStyle name="Normal 4 49 3 2 2 2 2" xfId="33291" xr:uid="{C513311A-23A0-49C4-9695-55C36FF09D57}"/>
    <cellStyle name="Normal 4 49 3 2 2 3" xfId="28122" xr:uid="{203829D6-7AB3-4EA7-84D1-95175BEF77E1}"/>
    <cellStyle name="Normal 4 49 3 2 3" xfId="22941" xr:uid="{DA2B54FA-CC8E-4AAE-BFB7-019E83110DD8}"/>
    <cellStyle name="Normal 4 49 3 2 3 2" xfId="33290" xr:uid="{3AC7C63D-B1C1-4F23-B81C-EBBF26AF27E8}"/>
    <cellStyle name="Normal 4 49 3 2 4" xfId="28121" xr:uid="{424ACC11-8083-4BE0-99C0-C97A0AB4230F}"/>
    <cellStyle name="Normal 4 49 3 3" xfId="17766" xr:uid="{AD22C804-64B6-48F1-9B0C-80129A415552}"/>
    <cellStyle name="Normal 4 49 3 3 2" xfId="22943" xr:uid="{6D846DEE-C7C4-4314-B9B6-58AB547259AB}"/>
    <cellStyle name="Normal 4 49 3 3 2 2" xfId="33292" xr:uid="{2B933313-3981-4522-A886-DE23A7706585}"/>
    <cellStyle name="Normal 4 49 3 3 3" xfId="28123" xr:uid="{C586FB3B-05C1-4CFA-9F06-8314EAB9D8F7}"/>
    <cellStyle name="Normal 4 49 3 4" xfId="22940" xr:uid="{B22537BD-3765-4535-A900-7E61D5C8B9EE}"/>
    <cellStyle name="Normal 4 49 3 4 2" xfId="33289" xr:uid="{61C8CCF8-9715-4EB8-A18C-68774AF419EF}"/>
    <cellStyle name="Normal 4 49 3 5" xfId="28120" xr:uid="{320CAAAD-B240-4D4D-BAA0-D010B2C2C8D2}"/>
    <cellStyle name="Normal 4 49 4" xfId="17767" xr:uid="{24BF66FE-129D-4C16-8E58-545C92872C98}"/>
    <cellStyle name="Normal 4 49 4 2" xfId="17768" xr:uid="{034A5104-5BCC-408D-8813-0806B626EF2B}"/>
    <cellStyle name="Normal 4 49 4 2 2" xfId="17769" xr:uid="{EC205145-335F-49A8-8230-55B0C39D08DB}"/>
    <cellStyle name="Normal 4 49 4 2 2 2" xfId="22946" xr:uid="{EB96899D-E7E7-47B3-B314-9CC49CAC3E4C}"/>
    <cellStyle name="Normal 4 49 4 2 2 2 2" xfId="33295" xr:uid="{0AB684C7-2E8E-49DD-AFBA-6B63F9E56F22}"/>
    <cellStyle name="Normal 4 49 4 2 2 3" xfId="28126" xr:uid="{5414E608-C633-45E2-B9AD-32AFC9577360}"/>
    <cellStyle name="Normal 4 49 4 2 3" xfId="22945" xr:uid="{D73AC357-5BD3-412E-B45A-FE72BE226B32}"/>
    <cellStyle name="Normal 4 49 4 2 3 2" xfId="33294" xr:uid="{DD14F6BF-5333-4182-A930-07AF06667AC1}"/>
    <cellStyle name="Normal 4 49 4 2 4" xfId="28125" xr:uid="{F6C1C2E5-2479-4311-BC29-A3F90986A93E}"/>
    <cellStyle name="Normal 4 49 4 3" xfId="17770" xr:uid="{F210CBF4-0DA0-4D01-A784-B174A14BD4B0}"/>
    <cellStyle name="Normal 4 49 4 3 2" xfId="22947" xr:uid="{CD863263-5753-4599-812A-C0D8BD38DD6A}"/>
    <cellStyle name="Normal 4 49 4 3 2 2" xfId="33296" xr:uid="{0DE6089C-64CC-494A-BF59-3ABB1E032EED}"/>
    <cellStyle name="Normal 4 49 4 3 3" xfId="28127" xr:uid="{A0CBB0B2-0F57-4D5A-86D7-DE525DF3292B}"/>
    <cellStyle name="Normal 4 49 4 4" xfId="22944" xr:uid="{A5154568-6C87-4753-956D-4FE6B8A97BB0}"/>
    <cellStyle name="Normal 4 49 4 4 2" xfId="33293" xr:uid="{11CB0E9B-2087-442D-B329-1EB2650F2264}"/>
    <cellStyle name="Normal 4 49 4 5" xfId="28124" xr:uid="{74617522-BC2B-429B-B168-9E007079985A}"/>
    <cellStyle name="Normal 4 49 5" xfId="17771" xr:uid="{0664C8DB-8DF0-4193-A871-76F3C464CA51}"/>
    <cellStyle name="Normal 4 49 5 2" xfId="17772" xr:uid="{DC0A4082-D232-4B2F-8F74-77CB1EDB0407}"/>
    <cellStyle name="Normal 4 49 5 2 2" xfId="22949" xr:uid="{6FF42FE5-5FC6-4D99-A571-5835EA18D8AE}"/>
    <cellStyle name="Normal 4 49 5 2 2 2" xfId="33298" xr:uid="{4A4D83A8-6EA6-4D93-BC7A-747788FF38B4}"/>
    <cellStyle name="Normal 4 49 5 2 3" xfId="28129" xr:uid="{44370A37-BF01-46F3-B556-BCFB98774034}"/>
    <cellStyle name="Normal 4 49 5 3" xfId="22948" xr:uid="{4A293CEE-742E-4EAD-962E-32CF0ACCB7B3}"/>
    <cellStyle name="Normal 4 49 5 3 2" xfId="33297" xr:uid="{5D324165-951F-49C1-AF88-AAAC9208FD9A}"/>
    <cellStyle name="Normal 4 49 5 4" xfId="28128" xr:uid="{66170E85-0AB4-40AC-A17D-F55396739F0E}"/>
    <cellStyle name="Normal 4 49 6" xfId="17773" xr:uid="{D3D5CDF3-E92A-483C-8D1C-B42E882222FF}"/>
    <cellStyle name="Normal 4 49 6 2" xfId="22950" xr:uid="{4F1116BD-0F77-4700-A17F-AFC6199B0372}"/>
    <cellStyle name="Normal 4 49 6 2 2" xfId="33299" xr:uid="{3DDC5F43-3921-4A13-981C-A8B9C07318D2}"/>
    <cellStyle name="Normal 4 49 6 3" xfId="28130" xr:uid="{D54F85C7-097A-447C-85E3-0FEFAAB5D2C1}"/>
    <cellStyle name="Normal 4 49 7" xfId="22935" xr:uid="{6E1B83D5-CCE7-4921-A1DE-02674B7242D4}"/>
    <cellStyle name="Normal 4 49 7 2" xfId="33284" xr:uid="{36960888-99D4-4395-8D5E-192E16F0D364}"/>
    <cellStyle name="Normal 4 49 8" xfId="28115" xr:uid="{64DFEE94-297D-4E33-B12A-87653F51DD27}"/>
    <cellStyle name="Normal 4 5" xfId="16089" xr:uid="{0D563918-2612-4AA3-834A-533046D6C183}"/>
    <cellStyle name="Normal 4 5 2" xfId="17774" xr:uid="{6617779F-9B15-4AF2-8B16-08C278D0F27B}"/>
    <cellStyle name="Normal 4 5 2 2" xfId="17775" xr:uid="{08F0F807-648A-47C9-A904-5F443F5F4E35}"/>
    <cellStyle name="Normal 4 5 2 2 2" xfId="17776" xr:uid="{75A65105-2D95-4ADD-9F0A-0ACD7CFA65D2}"/>
    <cellStyle name="Normal 4 5 2 2 2 2" xfId="22953" xr:uid="{80808ADF-A7E0-4787-A499-9043F38E0DA3}"/>
    <cellStyle name="Normal 4 5 2 2 2 2 2" xfId="33302" xr:uid="{1235C09D-F0FC-445D-B491-82A1A8B04C7B}"/>
    <cellStyle name="Normal 4 5 2 2 2 3" xfId="28133" xr:uid="{3F844B75-A468-4CBC-A4DD-33D4E2789327}"/>
    <cellStyle name="Normal 4 5 2 2 3" xfId="22952" xr:uid="{DF6580B7-74D0-4C4F-B3E8-AD2F9DD62370}"/>
    <cellStyle name="Normal 4 5 2 2 3 2" xfId="33301" xr:uid="{D300CD34-65ED-4784-8B81-A00E75D07403}"/>
    <cellStyle name="Normal 4 5 2 2 4" xfId="28132" xr:uid="{98A6ACC8-3399-4587-A2D7-4C35BCB3C462}"/>
    <cellStyle name="Normal 4 5 2 3" xfId="17777" xr:uid="{3DC1F245-C3E3-4775-86F9-F746AA4B7477}"/>
    <cellStyle name="Normal 4 5 2 3 2" xfId="22954" xr:uid="{AA8B3023-52D7-4E1A-AB60-ED16239ADDDF}"/>
    <cellStyle name="Normal 4 5 2 3 2 2" xfId="33303" xr:uid="{2FA112C6-7629-400E-A139-B275469DB98C}"/>
    <cellStyle name="Normal 4 5 2 3 3" xfId="28134" xr:uid="{50774879-A2F6-4398-BE64-E6EC072E68B4}"/>
    <cellStyle name="Normal 4 5 2 4" xfId="22951" xr:uid="{4AF59B93-DA86-4703-A186-092E87520DBD}"/>
    <cellStyle name="Normal 4 5 2 4 2" xfId="33300" xr:uid="{C27520D6-45A1-45A8-B2A9-EEA4EB094782}"/>
    <cellStyle name="Normal 4 5 2 5" xfId="28131" xr:uid="{B51EC357-34C2-4559-9B7F-F602D259CEF0}"/>
    <cellStyle name="Normal 4 5 3" xfId="17778" xr:uid="{CE7E4F06-EB42-46CC-9F1B-84EFA8FABEB4}"/>
    <cellStyle name="Normal 4 5 3 2" xfId="17779" xr:uid="{BB233DD6-A953-4FF4-83B5-C1BD3CEC9243}"/>
    <cellStyle name="Normal 4 5 3 2 2" xfId="17780" xr:uid="{EF07BD26-6862-467B-B1B7-2A6E513A8610}"/>
    <cellStyle name="Normal 4 5 3 2 2 2" xfId="22957" xr:uid="{67A19C5D-7A3F-4364-A899-E5D144F53F73}"/>
    <cellStyle name="Normal 4 5 3 2 2 2 2" xfId="33306" xr:uid="{D015B3BB-0B4E-4C74-9402-7F8F58B477D8}"/>
    <cellStyle name="Normal 4 5 3 2 2 3" xfId="28137" xr:uid="{27CBE3F5-9A41-4AE6-8D24-6C08CBAC0FC4}"/>
    <cellStyle name="Normal 4 5 3 2 3" xfId="22956" xr:uid="{16698B57-35A4-40F1-9D46-C5019A5BB3AC}"/>
    <cellStyle name="Normal 4 5 3 2 3 2" xfId="33305" xr:uid="{CF7CBEB1-D0F6-4706-A75F-2E3C31221F96}"/>
    <cellStyle name="Normal 4 5 3 2 4" xfId="28136" xr:uid="{8F30F57D-B423-44E6-87F2-1992E3A0E868}"/>
    <cellStyle name="Normal 4 5 3 3" xfId="17781" xr:uid="{4D9CA6E9-37F0-4B6E-990E-BF7F5B6A2351}"/>
    <cellStyle name="Normal 4 5 3 3 2" xfId="22958" xr:uid="{3DE57D07-4851-4CD6-9D9F-2829C944F2EA}"/>
    <cellStyle name="Normal 4 5 3 3 2 2" xfId="33307" xr:uid="{31772889-F739-400E-B997-811EFB80B263}"/>
    <cellStyle name="Normal 4 5 3 3 3" xfId="28138" xr:uid="{10C28608-D245-40E5-A971-DAB6EC0DB6BF}"/>
    <cellStyle name="Normal 4 5 3 4" xfId="22955" xr:uid="{0206EB43-B3A3-4B2F-9157-0474CB0F4F5E}"/>
    <cellStyle name="Normal 4 5 3 4 2" xfId="33304" xr:uid="{53A1DBD4-FEEA-4D4D-A323-D3238C1AC89E}"/>
    <cellStyle name="Normal 4 5 3 5" xfId="28135" xr:uid="{72549895-EF5C-4713-8AB8-15FAFBFBCFF2}"/>
    <cellStyle name="Normal 4 5 4" xfId="17782" xr:uid="{054BEB2A-139C-4DF9-9707-4D60E6EBC593}"/>
    <cellStyle name="Normal 4 5 4 2" xfId="17783" xr:uid="{FE5669E9-9968-46BA-9030-2CE61547723A}"/>
    <cellStyle name="Normal 4 5 4 2 2" xfId="17784" xr:uid="{94703895-53F9-426E-8CD7-9A33FC2795DD}"/>
    <cellStyle name="Normal 4 5 4 2 2 2" xfId="22961" xr:uid="{20F4DD41-1C02-4E23-BD5C-B950DAC84D3A}"/>
    <cellStyle name="Normal 4 5 4 2 2 2 2" xfId="33310" xr:uid="{4E6676C2-E084-4E64-8C10-92C9A3B20C97}"/>
    <cellStyle name="Normal 4 5 4 2 2 3" xfId="28141" xr:uid="{A466EF5E-6986-41AC-9EEC-7B5021495DCB}"/>
    <cellStyle name="Normal 4 5 4 2 3" xfId="22960" xr:uid="{D97CA33E-2BF7-46F6-A38C-DE610984B100}"/>
    <cellStyle name="Normal 4 5 4 2 3 2" xfId="33309" xr:uid="{C3F2E7DE-799A-4545-B567-860847645968}"/>
    <cellStyle name="Normal 4 5 4 2 4" xfId="28140" xr:uid="{E33835DC-E005-4C1D-82FF-CEAF0918FE34}"/>
    <cellStyle name="Normal 4 5 4 3" xfId="17785" xr:uid="{DCD377AE-87F7-4F99-8C8D-46D2E2C7D2D4}"/>
    <cellStyle name="Normal 4 5 4 3 2" xfId="22962" xr:uid="{C807F2EF-E495-400C-9541-E9EB90F379D3}"/>
    <cellStyle name="Normal 4 5 4 3 2 2" xfId="33311" xr:uid="{6F5C67A9-86EC-48DD-907E-0C6462FCEE8A}"/>
    <cellStyle name="Normal 4 5 4 3 3" xfId="28142" xr:uid="{87EC4727-83F0-4557-BB5F-8FDE0955E890}"/>
    <cellStyle name="Normal 4 5 4 4" xfId="22959" xr:uid="{7C2F286E-E670-4F1C-BA8C-AC82FDA2C2F3}"/>
    <cellStyle name="Normal 4 5 4 4 2" xfId="33308" xr:uid="{817F217B-099D-4EF1-A646-7FA842F691AD}"/>
    <cellStyle name="Normal 4 5 4 5" xfId="28139" xr:uid="{163E03E9-FBD0-43CE-B54A-FA8B9398CE37}"/>
    <cellStyle name="Normal 4 5 5" xfId="17786" xr:uid="{5DCC3E0C-DE72-4E92-BCFC-92B23F69EF36}"/>
    <cellStyle name="Normal 4 5 5 2" xfId="17787" xr:uid="{E404C62E-646D-42D2-A05B-2F3B4245B2D4}"/>
    <cellStyle name="Normal 4 5 5 2 2" xfId="22964" xr:uid="{7857E428-449D-4D8C-B615-24B08A2D5696}"/>
    <cellStyle name="Normal 4 5 5 2 2 2" xfId="33313" xr:uid="{98794EED-2990-4AF0-8DF3-3F92820FF426}"/>
    <cellStyle name="Normal 4 5 5 2 3" xfId="28144" xr:uid="{4286C256-6D9F-42F7-A7D5-07C4BBCEF12A}"/>
    <cellStyle name="Normal 4 5 5 3" xfId="22963" xr:uid="{1E236D06-8110-4DD5-B2D8-6508F6796B42}"/>
    <cellStyle name="Normal 4 5 5 3 2" xfId="33312" xr:uid="{993FC442-C8FD-4217-981B-00A833C06920}"/>
    <cellStyle name="Normal 4 5 5 4" xfId="28143" xr:uid="{C0083ACF-9370-4F87-8727-0960B6C5BB19}"/>
    <cellStyle name="Normal 4 5 6" xfId="17788" xr:uid="{9BE6DEE2-2538-4EAB-81C6-F54B9B5E2D97}"/>
    <cellStyle name="Normal 4 5 6 2" xfId="22965" xr:uid="{EC1932EB-D121-47B1-BAFC-E66202C75007}"/>
    <cellStyle name="Normal 4 5 6 2 2" xfId="33314" xr:uid="{54A9EB92-622F-4CBB-A0BC-AE5EE1EAC924}"/>
    <cellStyle name="Normal 4 5 6 3" xfId="28145" xr:uid="{CA050AFA-C90E-46B5-9E91-B93B7AA02F8C}"/>
    <cellStyle name="Normal 4 50" xfId="17789" xr:uid="{AA7D28F0-AFB1-48D3-A757-27E7D4A04C54}"/>
    <cellStyle name="Normal 4 50 2" xfId="17790" xr:uid="{2C68AD63-F608-4DC7-AAE5-64CF5CE18B35}"/>
    <cellStyle name="Normal 4 50 2 2" xfId="17791" xr:uid="{BDCD568D-1344-4EE0-B4A4-A087318EE3E0}"/>
    <cellStyle name="Normal 4 50 2 2 2" xfId="22968" xr:uid="{45BF1A71-FE7C-407E-A42D-7DA37A34758F}"/>
    <cellStyle name="Normal 4 50 2 2 2 2" xfId="33317" xr:uid="{4753C7C0-AD5C-4EAB-B6A2-700CA03EAFEF}"/>
    <cellStyle name="Normal 4 50 2 2 3" xfId="28148" xr:uid="{AE3ED684-FA3E-422D-816D-382B2EB29039}"/>
    <cellStyle name="Normal 4 50 2 3" xfId="22967" xr:uid="{56313C24-B840-4F6D-9ECE-1743200290E1}"/>
    <cellStyle name="Normal 4 50 2 3 2" xfId="33316" xr:uid="{CE127EF1-E5EE-4E48-BAAD-CCC0DB8BE3B1}"/>
    <cellStyle name="Normal 4 50 2 4" xfId="28147" xr:uid="{F7894ACD-A0EA-4E07-9B63-CCEDB7A7482B}"/>
    <cellStyle name="Normal 4 50 3" xfId="17792" xr:uid="{BEDF54AA-BA2A-4F4F-9225-B959ABE9CA20}"/>
    <cellStyle name="Normal 4 50 3 2" xfId="22969" xr:uid="{7160B4C2-E1D8-4D4F-8E41-7DCFBDC41EC2}"/>
    <cellStyle name="Normal 4 50 3 2 2" xfId="33318" xr:uid="{E14FF235-5F25-4E03-B704-95658E823298}"/>
    <cellStyle name="Normal 4 50 3 3" xfId="28149" xr:uid="{42A65EBC-6156-4B9D-AE12-D0429CE285E7}"/>
    <cellStyle name="Normal 4 50 4" xfId="22966" xr:uid="{92956148-5F5D-40C7-A733-5AE5E5952179}"/>
    <cellStyle name="Normal 4 50 4 2" xfId="33315" xr:uid="{BEA0BF7E-FFF9-41D9-AD64-5B762A142FA5}"/>
    <cellStyle name="Normal 4 50 5" xfId="28146" xr:uid="{EDAEEF13-F3EB-41D2-B883-D8A82642A027}"/>
    <cellStyle name="Normal 4 51" xfId="17793" xr:uid="{9929756F-08AD-461C-BC7A-1F87C6E5F5BA}"/>
    <cellStyle name="Normal 4 51 2" xfId="17794" xr:uid="{EBF247E4-F881-417D-B990-F86E7D0503C5}"/>
    <cellStyle name="Normal 4 51 2 2" xfId="17795" xr:uid="{47FC2EB2-496D-4E4A-949A-744B4BE187DE}"/>
    <cellStyle name="Normal 4 51 2 2 2" xfId="22972" xr:uid="{0090173B-1479-476E-ACE9-75CCF4F0C693}"/>
    <cellStyle name="Normal 4 51 2 2 2 2" xfId="33321" xr:uid="{330C3BA3-8B7A-4CD1-842C-720E034112F9}"/>
    <cellStyle name="Normal 4 51 2 2 3" xfId="28152" xr:uid="{D1024FEB-AB5D-49C3-A934-C0F3636AFD50}"/>
    <cellStyle name="Normal 4 51 2 3" xfId="22971" xr:uid="{811B5C8B-B7E2-4737-A253-F9ADEF14DD83}"/>
    <cellStyle name="Normal 4 51 2 3 2" xfId="33320" xr:uid="{E7B90B24-C6C2-4AE1-A6A9-567C5C7117DF}"/>
    <cellStyle name="Normal 4 51 2 4" xfId="28151" xr:uid="{FF434798-F299-4332-87FD-3FCEB5A5B0C3}"/>
    <cellStyle name="Normal 4 51 3" xfId="17796" xr:uid="{E895C0B7-68C7-46A5-A594-3DCFD0A8A32B}"/>
    <cellStyle name="Normal 4 51 3 2" xfId="22973" xr:uid="{A1E78F2A-2533-4D06-AB4A-80665F6C1475}"/>
    <cellStyle name="Normal 4 51 3 2 2" xfId="33322" xr:uid="{0101C7AE-2A74-434A-828F-F23E3F8E5725}"/>
    <cellStyle name="Normal 4 51 3 3" xfId="28153" xr:uid="{66EBB29A-AC12-4CA3-8587-A1FBA89E4436}"/>
    <cellStyle name="Normal 4 51 4" xfId="22970" xr:uid="{EBF3CB81-2991-40D1-AB56-EF9ACA256E08}"/>
    <cellStyle name="Normal 4 51 4 2" xfId="33319" xr:uid="{D129D2F5-C851-47AC-99C6-91C5A89EF4D5}"/>
    <cellStyle name="Normal 4 51 5" xfId="28150" xr:uid="{74636D67-5F53-49CB-88F2-813C7B8415F9}"/>
    <cellStyle name="Normal 4 52" xfId="17797" xr:uid="{56444D94-4534-41AF-B33E-9CF4E810B974}"/>
    <cellStyle name="Normal 4 52 2" xfId="17798" xr:uid="{DD91EBD5-EA73-43EE-B214-865F9FCC53DA}"/>
    <cellStyle name="Normal 4 52 2 2" xfId="17799" xr:uid="{CCB0B3CB-945E-4AC2-BF55-4B4A3B5F947F}"/>
    <cellStyle name="Normal 4 52 2 2 2" xfId="22976" xr:uid="{987C3FCB-905E-4DC8-AEAA-FB2EAC214C6F}"/>
    <cellStyle name="Normal 4 52 2 2 2 2" xfId="33325" xr:uid="{B517CBAB-369D-48C6-8F72-84DE8A438065}"/>
    <cellStyle name="Normal 4 52 2 2 3" xfId="28156" xr:uid="{628D3DD1-803E-4067-922C-7C8C088A67EC}"/>
    <cellStyle name="Normal 4 52 2 3" xfId="22975" xr:uid="{CEB64982-6192-4D92-8154-8E97D21B2BBF}"/>
    <cellStyle name="Normal 4 52 2 3 2" xfId="33324" xr:uid="{F0E48DAD-D638-4F03-8215-F0D2D7437718}"/>
    <cellStyle name="Normal 4 52 2 4" xfId="28155" xr:uid="{A745CAA8-4E54-4A0F-9A37-AF1B2E62725E}"/>
    <cellStyle name="Normal 4 52 3" xfId="17800" xr:uid="{A992C2CE-4F2B-41CC-8F6F-CA6BD919BFA0}"/>
    <cellStyle name="Normal 4 52 3 2" xfId="22977" xr:uid="{48F79AF9-DBD7-4D80-AB5F-CC240A86CB77}"/>
    <cellStyle name="Normal 4 52 3 2 2" xfId="33326" xr:uid="{26A0D1CA-E66E-46C3-B062-F4868D45EAAF}"/>
    <cellStyle name="Normal 4 52 3 3" xfId="28157" xr:uid="{5E7EC6F5-AA70-4C1F-817B-3F09B1DA0EFC}"/>
    <cellStyle name="Normal 4 52 4" xfId="22974" xr:uid="{693CB7F3-4E98-4E0F-9980-45650B9DA8D5}"/>
    <cellStyle name="Normal 4 52 4 2" xfId="33323" xr:uid="{2736A474-44A7-4299-9D41-815093DFAF7A}"/>
    <cellStyle name="Normal 4 52 5" xfId="28154" xr:uid="{7D6ACEF3-8BB9-4F1B-BB63-B9EC98FF4024}"/>
    <cellStyle name="Normal 4 53" xfId="17801" xr:uid="{084EDC82-9075-486A-BD57-1DF66DE94795}"/>
    <cellStyle name="Normal 4 53 2" xfId="22978" xr:uid="{626DAE66-53C4-4F3A-AC51-01C6ADCD906D}"/>
    <cellStyle name="Normal 4 53 2 2" xfId="33327" xr:uid="{4ADBE7F2-30AB-47E0-94A3-5AEE525FD604}"/>
    <cellStyle name="Normal 4 53 3" xfId="28158" xr:uid="{544F25C7-459F-4F5F-8ADD-C8B03DF9F63C}"/>
    <cellStyle name="Normal 4 6" xfId="16090" xr:uid="{F8914E6C-16A5-4C47-8979-42807235112A}"/>
    <cellStyle name="Normal 4 6 2" xfId="17802" xr:uid="{EB5D338B-7989-460E-83F6-2E1D3FE53044}"/>
    <cellStyle name="Normal 4 6 2 2" xfId="17803" xr:uid="{C547BA55-2FEA-4EA0-9895-E821441D8205}"/>
    <cellStyle name="Normal 4 6 2 2 2" xfId="17804" xr:uid="{4A0C2683-DD6E-4037-B162-64E8EF23C326}"/>
    <cellStyle name="Normal 4 6 2 2 2 2" xfId="22981" xr:uid="{93AB003D-8784-46AF-8D37-987D53525EFE}"/>
    <cellStyle name="Normal 4 6 2 2 2 2 2" xfId="33330" xr:uid="{6B980776-186F-47C7-BFBE-6D590F7FC8A1}"/>
    <cellStyle name="Normal 4 6 2 2 2 3" xfId="28161" xr:uid="{CCD9B5C3-97E9-4A8D-B4A4-7C2015A3E3D6}"/>
    <cellStyle name="Normal 4 6 2 2 3" xfId="22980" xr:uid="{2ACEB2B1-E271-44CF-8EC7-085DA3C003AE}"/>
    <cellStyle name="Normal 4 6 2 2 3 2" xfId="33329" xr:uid="{5FB497D2-E86C-4404-B2AF-239F6DD8B8D0}"/>
    <cellStyle name="Normal 4 6 2 2 4" xfId="28160" xr:uid="{5460AE62-98E8-4062-8339-A590443CF1B6}"/>
    <cellStyle name="Normal 4 6 2 3" xfId="17805" xr:uid="{8865A457-81A8-4263-B9D7-F1E6AAD91109}"/>
    <cellStyle name="Normal 4 6 2 3 2" xfId="22982" xr:uid="{161FEE65-B028-4098-B913-D1B81585FFCF}"/>
    <cellStyle name="Normal 4 6 2 3 2 2" xfId="33331" xr:uid="{DC483DEE-AAFB-4222-9C9D-596890B1148F}"/>
    <cellStyle name="Normal 4 6 2 3 3" xfId="28162" xr:uid="{70862384-8E30-4ADD-9176-1F1B9EB97574}"/>
    <cellStyle name="Normal 4 6 2 4" xfId="22979" xr:uid="{E810EBE0-D370-4E72-B4CB-CBC4D3DA567A}"/>
    <cellStyle name="Normal 4 6 2 4 2" xfId="33328" xr:uid="{DDD45D2C-38EB-4FE1-9D48-496E4E5C5EC3}"/>
    <cellStyle name="Normal 4 6 2 5" xfId="28159" xr:uid="{B62C7D47-8D27-4C0B-8092-03D155452D06}"/>
    <cellStyle name="Normal 4 6 3" xfId="17806" xr:uid="{09B9A194-F01B-4683-B8B1-C29AE6838C32}"/>
    <cellStyle name="Normal 4 6 3 2" xfId="17807" xr:uid="{064B63E5-421A-4CCC-AD24-6D1D1AC7D441}"/>
    <cellStyle name="Normal 4 6 3 2 2" xfId="17808" xr:uid="{982D22F8-520D-4ABA-8C32-9EE900A255ED}"/>
    <cellStyle name="Normal 4 6 3 2 2 2" xfId="22985" xr:uid="{3FE00BF0-30FE-4C87-8F04-729F12EAB3B9}"/>
    <cellStyle name="Normal 4 6 3 2 2 2 2" xfId="33334" xr:uid="{DC1C862F-2C4B-4EA8-8685-87BC3F561971}"/>
    <cellStyle name="Normal 4 6 3 2 2 3" xfId="28165" xr:uid="{366F0848-515D-4F8A-81DC-F7D98974A04B}"/>
    <cellStyle name="Normal 4 6 3 2 3" xfId="22984" xr:uid="{82E9A8C4-51CA-4582-9FEC-02C3CEF00264}"/>
    <cellStyle name="Normal 4 6 3 2 3 2" xfId="33333" xr:uid="{0D5199D2-D575-41F4-8BA5-91FED2C8171D}"/>
    <cellStyle name="Normal 4 6 3 2 4" xfId="28164" xr:uid="{832CF8C8-24FB-44E5-B856-64568D960343}"/>
    <cellStyle name="Normal 4 6 3 3" xfId="17809" xr:uid="{630A9B7D-B614-4068-A316-89241A3B706E}"/>
    <cellStyle name="Normal 4 6 3 3 2" xfId="22986" xr:uid="{8DD66A7B-65E5-46E1-86B7-AAA3D168A3CA}"/>
    <cellStyle name="Normal 4 6 3 3 2 2" xfId="33335" xr:uid="{C9A871A5-AFAC-4282-B4D2-82B6C9E15747}"/>
    <cellStyle name="Normal 4 6 3 3 3" xfId="28166" xr:uid="{C8B5A327-07A5-4540-8BFB-F2FC4974F2CF}"/>
    <cellStyle name="Normal 4 6 3 4" xfId="22983" xr:uid="{6D92F2A9-CBE2-478C-B8FC-605633C5C1A1}"/>
    <cellStyle name="Normal 4 6 3 4 2" xfId="33332" xr:uid="{F194874C-2F44-4825-A5AD-DBB0B6E33044}"/>
    <cellStyle name="Normal 4 6 3 5" xfId="28163" xr:uid="{4B79C8DC-BC5F-48BB-9A8A-0D31D1855A3E}"/>
    <cellStyle name="Normal 4 6 4" xfId="17810" xr:uid="{CBE0B7BE-6F17-4529-92A7-729AC22F5833}"/>
    <cellStyle name="Normal 4 6 4 2" xfId="17811" xr:uid="{258C82F1-EAAB-4D02-9AF5-025AC3B88658}"/>
    <cellStyle name="Normal 4 6 4 2 2" xfId="17812" xr:uid="{0076B41C-9135-4BB5-BC4E-6B37E0118E57}"/>
    <cellStyle name="Normal 4 6 4 2 2 2" xfId="22989" xr:uid="{A05FD4C8-837C-4B6F-A54E-711F729A905C}"/>
    <cellStyle name="Normal 4 6 4 2 2 2 2" xfId="33338" xr:uid="{30AE1448-A472-40FC-B4FC-8B28BFD2B5CC}"/>
    <cellStyle name="Normal 4 6 4 2 2 3" xfId="28169" xr:uid="{FEFD79D0-C224-4FB4-9BC7-950AF8F356BD}"/>
    <cellStyle name="Normal 4 6 4 2 3" xfId="22988" xr:uid="{BADF0D9C-391B-4590-8340-E576E965BDE2}"/>
    <cellStyle name="Normal 4 6 4 2 3 2" xfId="33337" xr:uid="{9DF5E1CD-1891-4014-8C06-EC1F06F41A33}"/>
    <cellStyle name="Normal 4 6 4 2 4" xfId="28168" xr:uid="{1EABDA0A-48CB-43D5-B307-3E12BB43C771}"/>
    <cellStyle name="Normal 4 6 4 3" xfId="17813" xr:uid="{4464185E-27B3-4590-AA8F-EE7B937215A4}"/>
    <cellStyle name="Normal 4 6 4 3 2" xfId="22990" xr:uid="{72A136A8-7F06-44BC-B553-E8F1552472B0}"/>
    <cellStyle name="Normal 4 6 4 3 2 2" xfId="33339" xr:uid="{93D19DE1-9935-458B-971A-510E5AF5AA65}"/>
    <cellStyle name="Normal 4 6 4 3 3" xfId="28170" xr:uid="{4BDE7F70-E295-417B-A86E-B62C861477CE}"/>
    <cellStyle name="Normal 4 6 4 4" xfId="22987" xr:uid="{5759242C-8F09-4818-9F54-86778984A825}"/>
    <cellStyle name="Normal 4 6 4 4 2" xfId="33336" xr:uid="{A590377D-EA78-4299-B834-E4BC4A254278}"/>
    <cellStyle name="Normal 4 6 4 5" xfId="28167" xr:uid="{C8427AA6-FF36-4AD3-842F-A2BFA3BA58F8}"/>
    <cellStyle name="Normal 4 6 5" xfId="17814" xr:uid="{7FFDD8A3-1009-4CC7-83E2-E35C70A049B3}"/>
    <cellStyle name="Normal 4 6 5 2" xfId="17815" xr:uid="{01F0CF06-5A72-453A-9EA5-624EFA6A0FD8}"/>
    <cellStyle name="Normal 4 6 5 2 2" xfId="22992" xr:uid="{0B601618-B61E-41CE-B304-A6D3CAC3E6AD}"/>
    <cellStyle name="Normal 4 6 5 2 2 2" xfId="33341" xr:uid="{9D5B67D0-C2F4-42E4-A46E-5406EB9A74AB}"/>
    <cellStyle name="Normal 4 6 5 2 3" xfId="28172" xr:uid="{BFFFB769-5583-4A5B-ADD8-46E70BE08E74}"/>
    <cellStyle name="Normal 4 6 5 3" xfId="22991" xr:uid="{7192455A-2C61-4887-8D3E-410484A7EA6A}"/>
    <cellStyle name="Normal 4 6 5 3 2" xfId="33340" xr:uid="{42056912-882A-459B-A00F-0271BE87DD07}"/>
    <cellStyle name="Normal 4 6 5 4" xfId="28171" xr:uid="{ADBAEE4E-3CF0-464B-8154-4D76FCCB0DFF}"/>
    <cellStyle name="Normal 4 6 6" xfId="17816" xr:uid="{F3080459-90D2-4664-A8B1-81E807AAC998}"/>
    <cellStyle name="Normal 4 6 6 2" xfId="22993" xr:uid="{5E1403C3-B956-4B48-A346-62AE5C4FED1E}"/>
    <cellStyle name="Normal 4 6 6 2 2" xfId="33342" xr:uid="{F0A4C0A8-B159-4DE9-9B8A-8D787A6E6F69}"/>
    <cellStyle name="Normal 4 6 6 3" xfId="28173" xr:uid="{8A28E6C9-6462-422B-85B7-D13794C01385}"/>
    <cellStyle name="Normal 4 7" xfId="16091" xr:uid="{4519945C-DC51-408C-A1A2-1565C06FAD09}"/>
    <cellStyle name="Normal 4 7 2" xfId="17817" xr:uid="{64599C63-F8D2-47F3-B30B-45DC491BED85}"/>
    <cellStyle name="Normal 4 7 2 2" xfId="17818" xr:uid="{0DA4EDE4-469B-4E12-8FCE-555175848D66}"/>
    <cellStyle name="Normal 4 7 2 2 2" xfId="17819" xr:uid="{E151DD4A-0670-469D-88E9-D3B038DF55F1}"/>
    <cellStyle name="Normal 4 7 2 2 2 2" xfId="22996" xr:uid="{164924F5-260A-43BC-B094-165C1C49C29D}"/>
    <cellStyle name="Normal 4 7 2 2 2 2 2" xfId="33345" xr:uid="{78F912B8-1D70-43A4-8714-DDE20394249E}"/>
    <cellStyle name="Normal 4 7 2 2 2 3" xfId="28176" xr:uid="{7D1B1762-03C1-4DAA-B0F1-59D2AF1C6EFF}"/>
    <cellStyle name="Normal 4 7 2 2 3" xfId="22995" xr:uid="{2577F857-AFBE-4286-B030-83042D3D7431}"/>
    <cellStyle name="Normal 4 7 2 2 3 2" xfId="33344" xr:uid="{6C042C56-E86C-42AF-B6D5-6C22FBAC2540}"/>
    <cellStyle name="Normal 4 7 2 2 4" xfId="28175" xr:uid="{DA884AD4-8DE9-440F-A122-2314FF73ACE6}"/>
    <cellStyle name="Normal 4 7 2 3" xfId="17820" xr:uid="{9F305D82-6903-4657-9F66-3BA6E2ECD783}"/>
    <cellStyle name="Normal 4 7 2 3 2" xfId="22997" xr:uid="{9278D6E2-B27C-4182-9BB8-7EDCA1EC80BE}"/>
    <cellStyle name="Normal 4 7 2 3 2 2" xfId="33346" xr:uid="{F5014D67-0950-409E-BF35-3DAB62F6317A}"/>
    <cellStyle name="Normal 4 7 2 3 3" xfId="28177" xr:uid="{FABCF1CC-9638-4C99-8E88-D03A04D9C70F}"/>
    <cellStyle name="Normal 4 7 2 4" xfId="22994" xr:uid="{5BB938E4-7892-4D4C-9117-5B880109FECA}"/>
    <cellStyle name="Normal 4 7 2 4 2" xfId="33343" xr:uid="{8F509A76-84B2-4B38-8E93-4CE60F3431BB}"/>
    <cellStyle name="Normal 4 7 2 5" xfId="28174" xr:uid="{C2256085-2FE7-4935-B4EA-0CC1491E74C6}"/>
    <cellStyle name="Normal 4 7 3" xfId="17821" xr:uid="{84129F4A-027A-45F3-80D0-73A85FE224BF}"/>
    <cellStyle name="Normal 4 7 3 2" xfId="17822" xr:uid="{33364CF8-7DFD-477A-97A6-AF68C4EB3469}"/>
    <cellStyle name="Normal 4 7 3 2 2" xfId="17823" xr:uid="{CBE3F56A-28E9-4D12-8482-EE5502974966}"/>
    <cellStyle name="Normal 4 7 3 2 2 2" xfId="23000" xr:uid="{09032F78-E564-4BBC-81DF-9D6256A05EFE}"/>
    <cellStyle name="Normal 4 7 3 2 2 2 2" xfId="33349" xr:uid="{9DDA622C-5B09-47AE-B6CB-DF41AB802452}"/>
    <cellStyle name="Normal 4 7 3 2 2 3" xfId="28180" xr:uid="{FCF2ECE4-938E-46EB-A8BB-47CE98B94FF6}"/>
    <cellStyle name="Normal 4 7 3 2 3" xfId="22999" xr:uid="{A549CF59-59B2-4121-8763-4EEA1849BCF2}"/>
    <cellStyle name="Normal 4 7 3 2 3 2" xfId="33348" xr:uid="{94C01E25-E0CA-4112-921A-3144628189E6}"/>
    <cellStyle name="Normal 4 7 3 2 4" xfId="28179" xr:uid="{D7977764-A900-4296-AC24-FF7DFD071F93}"/>
    <cellStyle name="Normal 4 7 3 3" xfId="17824" xr:uid="{ED30E5B1-D338-4BCA-8250-DE926097B316}"/>
    <cellStyle name="Normal 4 7 3 3 2" xfId="23001" xr:uid="{CB06B3BC-0824-41FA-A342-5C298E00125E}"/>
    <cellStyle name="Normal 4 7 3 3 2 2" xfId="33350" xr:uid="{DC11CCCB-C482-4E7A-9285-74D3EA99BDCF}"/>
    <cellStyle name="Normal 4 7 3 3 3" xfId="28181" xr:uid="{29E978EF-9A7D-4B25-937C-5F037515047A}"/>
    <cellStyle name="Normal 4 7 3 4" xfId="22998" xr:uid="{0814E033-9523-435E-AA16-C805D05802AD}"/>
    <cellStyle name="Normal 4 7 3 4 2" xfId="33347" xr:uid="{60BEEFD7-8B8D-4E93-A143-48527B2F4FFE}"/>
    <cellStyle name="Normal 4 7 3 5" xfId="28178" xr:uid="{20AF75E6-5E6D-4ACA-A3F9-E770CC5A72A8}"/>
    <cellStyle name="Normal 4 7 4" xfId="17825" xr:uid="{7EFB5FF2-2A58-4B7F-AFB9-EEB5AC5E2C88}"/>
    <cellStyle name="Normal 4 7 4 2" xfId="17826" xr:uid="{6925BA87-F47D-45FC-ABF9-F97D25B581A6}"/>
    <cellStyle name="Normal 4 7 4 2 2" xfId="17827" xr:uid="{57F70DAE-07EC-4A94-AD30-790BBC1A368B}"/>
    <cellStyle name="Normal 4 7 4 2 2 2" xfId="23004" xr:uid="{830FF572-5370-49AE-953E-92F59FC531FF}"/>
    <cellStyle name="Normal 4 7 4 2 2 2 2" xfId="33353" xr:uid="{28F0A740-C147-42D5-9B46-BC6AAB1FED98}"/>
    <cellStyle name="Normal 4 7 4 2 2 3" xfId="28184" xr:uid="{49ED2FA5-62E8-4A2D-ADE2-D40CD92329FF}"/>
    <cellStyle name="Normal 4 7 4 2 3" xfId="23003" xr:uid="{2CCF32A9-CD9B-40FD-8594-575356530624}"/>
    <cellStyle name="Normal 4 7 4 2 3 2" xfId="33352" xr:uid="{B418ECBD-73B0-4918-8E6C-332E4B131508}"/>
    <cellStyle name="Normal 4 7 4 2 4" xfId="28183" xr:uid="{00E5A1ED-4397-43EB-8936-A2221381FEB6}"/>
    <cellStyle name="Normal 4 7 4 3" xfId="17828" xr:uid="{A56315E3-6932-42AE-A6D1-09DA779A52DA}"/>
    <cellStyle name="Normal 4 7 4 3 2" xfId="23005" xr:uid="{A1369840-0694-4C3E-B65C-71725D9158DE}"/>
    <cellStyle name="Normal 4 7 4 3 2 2" xfId="33354" xr:uid="{D4D4564B-B58D-4E97-8A18-AE232347836E}"/>
    <cellStyle name="Normal 4 7 4 3 3" xfId="28185" xr:uid="{82B753FC-87C6-48C0-8F59-631D2E79D423}"/>
    <cellStyle name="Normal 4 7 4 4" xfId="23002" xr:uid="{2C565DB8-FBC9-4E0F-81D5-0D7C50F43D8D}"/>
    <cellStyle name="Normal 4 7 4 4 2" xfId="33351" xr:uid="{1EAAC07B-EB57-440E-98C2-5A49BCE7685A}"/>
    <cellStyle name="Normal 4 7 4 5" xfId="28182" xr:uid="{B53CDAC0-D9BF-4405-886C-AE6BBE06F766}"/>
    <cellStyle name="Normal 4 7 5" xfId="17829" xr:uid="{CED37F46-CB17-4691-A51F-D3949FC70E44}"/>
    <cellStyle name="Normal 4 7 5 2" xfId="17830" xr:uid="{2CC99798-786B-4028-B395-2BA38D725FBA}"/>
    <cellStyle name="Normal 4 7 5 2 2" xfId="23007" xr:uid="{811BAFCF-0560-482E-A189-AB07608CF2DD}"/>
    <cellStyle name="Normal 4 7 5 2 2 2" xfId="33356" xr:uid="{2630B629-8A0D-45C8-9F28-BAD442589FE3}"/>
    <cellStyle name="Normal 4 7 5 2 3" xfId="28187" xr:uid="{5C95F9EA-3800-48DD-9B57-EDFDC7A74D22}"/>
    <cellStyle name="Normal 4 7 5 3" xfId="23006" xr:uid="{52F4322E-F63D-4C51-881E-4F4EA770480D}"/>
    <cellStyle name="Normal 4 7 5 3 2" xfId="33355" xr:uid="{94F13385-6601-43A2-B787-B28301995577}"/>
    <cellStyle name="Normal 4 7 5 4" xfId="28186" xr:uid="{C935EDF1-70E8-47A3-B4E3-C51E5B71C784}"/>
    <cellStyle name="Normal 4 7 6" xfId="17831" xr:uid="{96CB0CDD-A350-4A24-96E8-164436E5D173}"/>
    <cellStyle name="Normal 4 7 6 2" xfId="23008" xr:uid="{34C0536A-B6CB-4730-9528-7DC717651957}"/>
    <cellStyle name="Normal 4 7 6 2 2" xfId="33357" xr:uid="{549D65B9-37AA-42EF-8FD7-EAE76E00533B}"/>
    <cellStyle name="Normal 4 7 6 3" xfId="28188" xr:uid="{BE0578C1-A4B5-4696-994F-BB91439470AC}"/>
    <cellStyle name="Normal 4 8" xfId="16092" xr:uid="{036B0CB8-D8BF-4973-9B9C-481763C9B70D}"/>
    <cellStyle name="Normal 4 8 2" xfId="17832" xr:uid="{FBD3631F-2D5D-4057-843D-F0DC2C139202}"/>
    <cellStyle name="Normal 4 8 2 2" xfId="17833" xr:uid="{BDEFEB87-795D-4749-A920-A1AE1EDB171C}"/>
    <cellStyle name="Normal 4 8 2 2 2" xfId="17834" xr:uid="{A23E03C5-DD09-45ED-BF34-D9FA3D317637}"/>
    <cellStyle name="Normal 4 8 2 2 2 2" xfId="23011" xr:uid="{EE5E5151-ED5C-49CF-9AD2-C1A39A3414F3}"/>
    <cellStyle name="Normal 4 8 2 2 2 2 2" xfId="33360" xr:uid="{5B975A32-1862-4AB9-9308-666B72855338}"/>
    <cellStyle name="Normal 4 8 2 2 2 3" xfId="28191" xr:uid="{2953272C-987E-44AB-AFFB-1629F86003BC}"/>
    <cellStyle name="Normal 4 8 2 2 3" xfId="23010" xr:uid="{0C64E45A-1E58-4621-9FAB-04405D8A9389}"/>
    <cellStyle name="Normal 4 8 2 2 3 2" xfId="33359" xr:uid="{F6ED8096-9402-492B-A731-F24B736137AA}"/>
    <cellStyle name="Normal 4 8 2 2 4" xfId="28190" xr:uid="{D6A5A115-2383-4ED0-9841-C455DAD43C79}"/>
    <cellStyle name="Normal 4 8 2 3" xfId="17835" xr:uid="{1DAD3361-252F-4628-AAD2-E89C6F5D8C6D}"/>
    <cellStyle name="Normal 4 8 2 3 2" xfId="23012" xr:uid="{3FCBE0F1-34F1-4E8A-BF6E-889C79419FA2}"/>
    <cellStyle name="Normal 4 8 2 3 2 2" xfId="33361" xr:uid="{0D425D7A-2DA1-4A11-A4A1-5C23E1F9A4F7}"/>
    <cellStyle name="Normal 4 8 2 3 3" xfId="28192" xr:uid="{BDA80220-0D65-4734-B940-99BA7FE8A684}"/>
    <cellStyle name="Normal 4 8 2 4" xfId="23009" xr:uid="{C4AF2689-097E-4C6B-9A7A-6632683E5809}"/>
    <cellStyle name="Normal 4 8 2 4 2" xfId="33358" xr:uid="{7BF8AAEB-73BD-4C74-8F45-A07F7A895192}"/>
    <cellStyle name="Normal 4 8 2 5" xfId="28189" xr:uid="{01CA341B-28CD-4385-9CBF-7B536530A671}"/>
    <cellStyle name="Normal 4 8 3" xfId="17836" xr:uid="{041026BA-5619-49D4-B9DD-B7AA8EBF2900}"/>
    <cellStyle name="Normal 4 8 3 2" xfId="17837" xr:uid="{C751A3EB-758C-4DB7-A202-AC1D5DE828F7}"/>
    <cellStyle name="Normal 4 8 3 2 2" xfId="17838" xr:uid="{5DB17230-5FC3-45A9-AB17-5EEE2E54B1DE}"/>
    <cellStyle name="Normal 4 8 3 2 2 2" xfId="23015" xr:uid="{AFB225B6-33C6-474E-B7B0-F59911CF0AE7}"/>
    <cellStyle name="Normal 4 8 3 2 2 2 2" xfId="33364" xr:uid="{9F6A2BF1-8794-4080-A3EB-3944125B18C5}"/>
    <cellStyle name="Normal 4 8 3 2 2 3" xfId="28195" xr:uid="{AD2F9DF8-A07A-4B30-B74C-22D58AC52AA1}"/>
    <cellStyle name="Normal 4 8 3 2 3" xfId="23014" xr:uid="{DF6185B3-412B-439E-B7C9-8FD1976DA6A9}"/>
    <cellStyle name="Normal 4 8 3 2 3 2" xfId="33363" xr:uid="{9D41A50C-69B5-4040-8A59-59FEBC94FC10}"/>
    <cellStyle name="Normal 4 8 3 2 4" xfId="28194" xr:uid="{EDE37CB8-6EE5-4E02-B350-C4E984A82641}"/>
    <cellStyle name="Normal 4 8 3 3" xfId="17839" xr:uid="{869F5AC0-A7D1-4A9F-848D-6CC60E5BE2D3}"/>
    <cellStyle name="Normal 4 8 3 3 2" xfId="23016" xr:uid="{9BD6FA3B-999E-4E37-A83C-176E82B71E23}"/>
    <cellStyle name="Normal 4 8 3 3 2 2" xfId="33365" xr:uid="{B11477FC-6D3B-45F7-96EF-DDE22E7EB5AD}"/>
    <cellStyle name="Normal 4 8 3 3 3" xfId="28196" xr:uid="{B53ADB5E-D278-4BA2-AD50-C0A67E783BDF}"/>
    <cellStyle name="Normal 4 8 3 4" xfId="23013" xr:uid="{646189CE-69FA-4309-BC9C-23CB877C6F03}"/>
    <cellStyle name="Normal 4 8 3 4 2" xfId="33362" xr:uid="{C721CB37-D556-481D-8258-FB98239E8BAC}"/>
    <cellStyle name="Normal 4 8 3 5" xfId="28193" xr:uid="{292B885C-0673-4AC2-B7DD-4A2A79184E6B}"/>
    <cellStyle name="Normal 4 8 4" xfId="17840" xr:uid="{EA366F14-409A-46EF-A712-46B4CA4812EF}"/>
    <cellStyle name="Normal 4 8 4 2" xfId="17841" xr:uid="{036E6A05-8468-4E47-ACD1-75223E03983D}"/>
    <cellStyle name="Normal 4 8 4 2 2" xfId="17842" xr:uid="{0D62DB79-44B4-42A1-A1E7-3A7973B901C1}"/>
    <cellStyle name="Normal 4 8 4 2 2 2" xfId="23019" xr:uid="{971CDFC3-F34C-4ACF-94E2-DD36B915B365}"/>
    <cellStyle name="Normal 4 8 4 2 2 2 2" xfId="33368" xr:uid="{BB528999-5DE0-4163-8804-A950E7CE4800}"/>
    <cellStyle name="Normal 4 8 4 2 2 3" xfId="28199" xr:uid="{C964998C-4797-4813-8596-72F6D57A8AF7}"/>
    <cellStyle name="Normal 4 8 4 2 3" xfId="23018" xr:uid="{53C051D7-0A99-48AB-84BA-128FFBAC409D}"/>
    <cellStyle name="Normal 4 8 4 2 3 2" xfId="33367" xr:uid="{03F095FA-A016-4F0E-A0B4-A0AFE7DD858C}"/>
    <cellStyle name="Normal 4 8 4 2 4" xfId="28198" xr:uid="{C1094668-0F6D-47ED-9F2F-DF3F809D73E4}"/>
    <cellStyle name="Normal 4 8 4 3" xfId="17843" xr:uid="{C4454B8E-A0EB-471A-A6C8-5BFDBC05665D}"/>
    <cellStyle name="Normal 4 8 4 3 2" xfId="23020" xr:uid="{A1A1805C-5C9B-4001-807D-E3ECB5C0695E}"/>
    <cellStyle name="Normal 4 8 4 3 2 2" xfId="33369" xr:uid="{6FDDE88F-7301-4D95-8F80-55E3AB4E9561}"/>
    <cellStyle name="Normal 4 8 4 3 3" xfId="28200" xr:uid="{FFB684E3-5A52-48F9-9582-1BC6CDE39F52}"/>
    <cellStyle name="Normal 4 8 4 4" xfId="23017" xr:uid="{8FC083A5-728F-488D-94C2-433E81C40221}"/>
    <cellStyle name="Normal 4 8 4 4 2" xfId="33366" xr:uid="{A40421A9-0DBB-418C-948B-55AF9097533F}"/>
    <cellStyle name="Normal 4 8 4 5" xfId="28197" xr:uid="{4AF40434-F339-4789-BC73-9106C86DC847}"/>
    <cellStyle name="Normal 4 8 5" xfId="17844" xr:uid="{9985247B-1354-416B-B85F-2D53E5BBEFBF}"/>
    <cellStyle name="Normal 4 8 5 2" xfId="17845" xr:uid="{654AA4F9-1CC8-496C-9D22-9CE6F1DCA023}"/>
    <cellStyle name="Normal 4 8 5 2 2" xfId="23022" xr:uid="{E8E77576-1016-4964-BF58-1F353E1B631F}"/>
    <cellStyle name="Normal 4 8 5 2 2 2" xfId="33371" xr:uid="{6FC3F845-BEC6-4A3E-9D14-BEB23577C8B6}"/>
    <cellStyle name="Normal 4 8 5 2 3" xfId="28202" xr:uid="{319802CB-8E56-4B23-8A40-8B6AF127FA4E}"/>
    <cellStyle name="Normal 4 8 5 3" xfId="23021" xr:uid="{C2041DDB-B20E-4641-8B70-0F263C5B1574}"/>
    <cellStyle name="Normal 4 8 5 3 2" xfId="33370" xr:uid="{8194A1F3-14C8-43C5-BAAE-23589FC1CD1C}"/>
    <cellStyle name="Normal 4 8 5 4" xfId="28201" xr:uid="{E39023C3-7DB4-4AA5-9EBC-45D31AD83CA6}"/>
    <cellStyle name="Normal 4 8 6" xfId="17846" xr:uid="{18AC149F-490C-4B72-A59B-EC08B52E0091}"/>
    <cellStyle name="Normal 4 8 6 2" xfId="23023" xr:uid="{A0C3D5EC-8D64-4164-B363-E28FE0EA94D3}"/>
    <cellStyle name="Normal 4 8 6 2 2" xfId="33372" xr:uid="{5FF29975-E19D-4A23-A765-9DDF6E6DC7AD}"/>
    <cellStyle name="Normal 4 8 6 3" xfId="28203" xr:uid="{82796700-64EF-474B-863F-AD77C0AA8336}"/>
    <cellStyle name="Normal 4 9" xfId="16093" xr:uid="{907C02B6-62F2-4487-AC16-B29F839C625C}"/>
    <cellStyle name="Normal 4 9 2" xfId="17847" xr:uid="{0AD07E32-56F0-4053-8F9C-D90D80613EBF}"/>
    <cellStyle name="Normal 4 9 2 2" xfId="17848" xr:uid="{86114B38-1B41-457F-8BA2-D552B10E3D8B}"/>
    <cellStyle name="Normal 4 9 2 2 2" xfId="17849" xr:uid="{072C6FB7-41CA-43E1-98EA-AD4AF1402967}"/>
    <cellStyle name="Normal 4 9 2 2 2 2" xfId="23026" xr:uid="{6F81B685-DB61-47A6-8F77-668648799C70}"/>
    <cellStyle name="Normal 4 9 2 2 2 2 2" xfId="33375" xr:uid="{3CFABC37-342B-40D9-B8D8-45B97B5D6A7E}"/>
    <cellStyle name="Normal 4 9 2 2 2 3" xfId="28206" xr:uid="{485FC7D9-849E-4586-BA3D-678D4F81DA6C}"/>
    <cellStyle name="Normal 4 9 2 2 3" xfId="23025" xr:uid="{926ABB65-F3A4-41C5-BC11-EC31FEE8160B}"/>
    <cellStyle name="Normal 4 9 2 2 3 2" xfId="33374" xr:uid="{02CA10E6-2F82-425A-A57F-4B430C46B7FB}"/>
    <cellStyle name="Normal 4 9 2 2 4" xfId="28205" xr:uid="{EC110337-3201-49BB-8AD3-9708E0E3CC25}"/>
    <cellStyle name="Normal 4 9 2 3" xfId="17850" xr:uid="{0075D36D-2DF2-4ED6-8FA4-70AF5DD4B246}"/>
    <cellStyle name="Normal 4 9 2 3 2" xfId="23027" xr:uid="{2E45E1D3-9016-4260-858B-717638EF2EEF}"/>
    <cellStyle name="Normal 4 9 2 3 2 2" xfId="33376" xr:uid="{71A79245-0D60-48CB-AB66-5ECB20161C7E}"/>
    <cellStyle name="Normal 4 9 2 3 3" xfId="28207" xr:uid="{06404DAB-0D25-44A6-94D1-B67A7431D891}"/>
    <cellStyle name="Normal 4 9 2 4" xfId="23024" xr:uid="{05D82966-0517-41C9-9693-0518452D3491}"/>
    <cellStyle name="Normal 4 9 2 4 2" xfId="33373" xr:uid="{F42FF4CC-64A0-4A27-8A1D-FCFBD7C8619E}"/>
    <cellStyle name="Normal 4 9 2 5" xfId="28204" xr:uid="{D60F4474-9C66-43C7-8F45-B1366F298DAC}"/>
    <cellStyle name="Normal 4 9 3" xfId="17851" xr:uid="{7ECD662D-444B-414B-965F-D5B8C3C94B95}"/>
    <cellStyle name="Normal 4 9 3 2" xfId="17852" xr:uid="{8D7A6EA7-61C0-4D6F-AC1B-7DC4ABA28308}"/>
    <cellStyle name="Normal 4 9 3 2 2" xfId="17853" xr:uid="{A9F02867-BB6F-47E8-9232-0B2B98BD8C7C}"/>
    <cellStyle name="Normal 4 9 3 2 2 2" xfId="23030" xr:uid="{7B5FBE18-6DCB-4637-8F2F-AFB5F2B1817A}"/>
    <cellStyle name="Normal 4 9 3 2 2 2 2" xfId="33379" xr:uid="{A1EDC76E-0397-45F2-B0C8-6EE5E262ADE0}"/>
    <cellStyle name="Normal 4 9 3 2 2 3" xfId="28210" xr:uid="{EBE9C8AE-E7AC-47A1-913D-7580FD2077C9}"/>
    <cellStyle name="Normal 4 9 3 2 3" xfId="23029" xr:uid="{50274610-D5C4-46DE-849A-3D2C97AF2673}"/>
    <cellStyle name="Normal 4 9 3 2 3 2" xfId="33378" xr:uid="{87057817-7E0D-4063-ABF2-BED9991A7080}"/>
    <cellStyle name="Normal 4 9 3 2 4" xfId="28209" xr:uid="{388226DC-7887-4A1C-8E5B-1CCAA2540F83}"/>
    <cellStyle name="Normal 4 9 3 3" xfId="17854" xr:uid="{290E1DE5-C0F0-49FC-9F2D-9ABCAC606AF7}"/>
    <cellStyle name="Normal 4 9 3 3 2" xfId="23031" xr:uid="{0D84D32F-7EEC-4D80-91C9-AD69303B2ACF}"/>
    <cellStyle name="Normal 4 9 3 3 2 2" xfId="33380" xr:uid="{02529069-9685-4567-8E31-4C1B9B5A8B6E}"/>
    <cellStyle name="Normal 4 9 3 3 3" xfId="28211" xr:uid="{2F7C2B1A-9678-4660-A7C3-CA583CE671B8}"/>
    <cellStyle name="Normal 4 9 3 4" xfId="23028" xr:uid="{5CDF699B-2308-4F86-A52A-6596A48AE16D}"/>
    <cellStyle name="Normal 4 9 3 4 2" xfId="33377" xr:uid="{728513FB-B77A-4FCF-BC04-38C60F3676B5}"/>
    <cellStyle name="Normal 4 9 3 5" xfId="28208" xr:uid="{96067E95-1EAF-4964-8A4E-73C2494FF3BC}"/>
    <cellStyle name="Normal 4 9 4" xfId="17855" xr:uid="{0E1BE13E-FAB5-487C-9DED-A5066C6A52B9}"/>
    <cellStyle name="Normal 4 9 4 2" xfId="17856" xr:uid="{A97FFACB-06C4-4D1D-BAF6-56A2CA095BE4}"/>
    <cellStyle name="Normal 4 9 4 2 2" xfId="17857" xr:uid="{6AB3C787-3D48-4C85-A59D-0FFC3A34B40B}"/>
    <cellStyle name="Normal 4 9 4 2 2 2" xfId="23034" xr:uid="{9CC16D1B-6A10-4B8B-A2C3-967FB03EB008}"/>
    <cellStyle name="Normal 4 9 4 2 2 2 2" xfId="33383" xr:uid="{ADACC237-A3E4-486E-A619-74F394961931}"/>
    <cellStyle name="Normal 4 9 4 2 2 3" xfId="28214" xr:uid="{C7A4D72B-EA06-4454-BBD4-4AB5EB3A0C85}"/>
    <cellStyle name="Normal 4 9 4 2 3" xfId="23033" xr:uid="{95BD15B9-5418-41D1-88E1-80484C313AE8}"/>
    <cellStyle name="Normal 4 9 4 2 3 2" xfId="33382" xr:uid="{3925C159-4062-4B8E-B07D-F5E702F4FBDA}"/>
    <cellStyle name="Normal 4 9 4 2 4" xfId="28213" xr:uid="{2E5B2860-CE0A-4B3E-947F-2D07669A6F5F}"/>
    <cellStyle name="Normal 4 9 4 3" xfId="17858" xr:uid="{C2395BF2-F8E6-4E52-ADF9-DB8A9ABACE5D}"/>
    <cellStyle name="Normal 4 9 4 3 2" xfId="23035" xr:uid="{3911FBB8-1F9C-42A8-B485-715E3DE0F55A}"/>
    <cellStyle name="Normal 4 9 4 3 2 2" xfId="33384" xr:uid="{06CF428E-A531-4B6B-81B3-A626AF64862F}"/>
    <cellStyle name="Normal 4 9 4 3 3" xfId="28215" xr:uid="{E68B5399-9D0B-4EE3-9A8C-4DFFA0547FEA}"/>
    <cellStyle name="Normal 4 9 4 4" xfId="23032" xr:uid="{441BE202-EB22-4903-A7CB-5F63A9BC909E}"/>
    <cellStyle name="Normal 4 9 4 4 2" xfId="33381" xr:uid="{5EECBC1E-DF83-46D6-8356-1354610CEDA1}"/>
    <cellStyle name="Normal 4 9 4 5" xfId="28212" xr:uid="{36D12080-685C-4077-B1C6-1910165B1E9F}"/>
    <cellStyle name="Normal 4 9 5" xfId="17859" xr:uid="{45E9500E-DB5B-43FE-87F2-7E88AE95708C}"/>
    <cellStyle name="Normal 4 9 5 2" xfId="17860" xr:uid="{E8BD4C31-15E8-476D-BBE9-DA6DFE7863A2}"/>
    <cellStyle name="Normal 4 9 5 2 2" xfId="23037" xr:uid="{B5645DFC-C48E-4D84-A6A4-9CF16A12A364}"/>
    <cellStyle name="Normal 4 9 5 2 2 2" xfId="33386" xr:uid="{9A6784A6-94BA-4F5E-92B1-A8B90F3532B8}"/>
    <cellStyle name="Normal 4 9 5 2 3" xfId="28217" xr:uid="{437F8D05-AF0F-40EE-BFC8-9880823082F5}"/>
    <cellStyle name="Normal 4 9 5 3" xfId="23036" xr:uid="{3ABCD133-025D-4C38-9EA1-265EB451537E}"/>
    <cellStyle name="Normal 4 9 5 3 2" xfId="33385" xr:uid="{E2678EF1-8DDE-44CF-A1AA-F7477DDC951F}"/>
    <cellStyle name="Normal 4 9 5 4" xfId="28216" xr:uid="{F26A6FF2-95DD-4C33-AE8B-73C26402D0E7}"/>
    <cellStyle name="Normal 4 9 6" xfId="17861" xr:uid="{418ED83F-6276-46E0-BB46-31104452687E}"/>
    <cellStyle name="Normal 4 9 6 2" xfId="23038" xr:uid="{BD559C4E-9A8F-4D42-BD12-509CE0D5603F}"/>
    <cellStyle name="Normal 4 9 6 2 2" xfId="33387" xr:uid="{306845A7-3E74-425E-9BDA-9FE88F0768FA}"/>
    <cellStyle name="Normal 4 9 6 3" xfId="28218" xr:uid="{0992AD1A-010B-4E00-94D8-02FBB180CCDF}"/>
    <cellStyle name="Normal 40" xfId="17869" xr:uid="{4EA897BC-94A5-4DCC-ACCA-B50278F35BAE}"/>
    <cellStyle name="Normal 40 2" xfId="23039" xr:uid="{E588506B-4D24-46A5-8099-02C08D33CC83}"/>
    <cellStyle name="Normal 41" xfId="17870" xr:uid="{A35F6EF4-7AA7-4893-ACE8-6840BCBCFCBD}"/>
    <cellStyle name="Normal 41 2" xfId="23040" xr:uid="{44DF50F2-D4FD-4A7E-BD21-0C812759D5DD}"/>
    <cellStyle name="Normal 41 2 2" xfId="33388" xr:uid="{5D07CC8D-A139-442F-8376-20CBE4B3D4A0}"/>
    <cellStyle name="Normal 41 3" xfId="28219" xr:uid="{71CD1D72-1CB4-4642-A69D-A29DD76A2923}"/>
    <cellStyle name="Normal 42" xfId="23042" xr:uid="{4FE87073-585A-4CB4-B400-716C2EE360EA}"/>
    <cellStyle name="Normal 42 2" xfId="33390" xr:uid="{ABF9C02E-F333-466B-A56E-EC498F51130E}"/>
    <cellStyle name="Normal 43" xfId="33400" xr:uid="{E3AA680A-34ED-451E-ADB0-62FA717730C2}"/>
    <cellStyle name="Normal 44" xfId="33402" xr:uid="{07FD61A7-5F5C-44B8-B69B-866F66F10380}"/>
    <cellStyle name="Normal 48" xfId="33397" xr:uid="{28674C79-FCEF-4618-8ADE-FC3ECC316FA3}"/>
    <cellStyle name="Normal 5" xfId="14" xr:uid="{C5F82B14-3407-4737-97E5-300719AD2B42}"/>
    <cellStyle name="Normal 5 10" xfId="16094" xr:uid="{37238C17-BEFD-4824-996C-FB6B2ADDA717}"/>
    <cellStyle name="Normal 5 10 2" xfId="16095" xr:uid="{7D07B525-669D-4E13-9533-051F65FDAA83}"/>
    <cellStyle name="Normal 5 10 3" xfId="16096" xr:uid="{6EB866BB-7FED-417A-AEDD-C85EFB0C5882}"/>
    <cellStyle name="Normal 5 11" xfId="16097" xr:uid="{C064ED1D-7A1A-4ACD-A3B8-817CCFF031D3}"/>
    <cellStyle name="Normal 5 11 2" xfId="16098" xr:uid="{FE44BC78-3B52-4930-A3DD-27AC72D48BEB}"/>
    <cellStyle name="Normal 5 11 3" xfId="16099" xr:uid="{16AF5773-D481-4129-A1D0-034783259F46}"/>
    <cellStyle name="Normal 5 12" xfId="16100" xr:uid="{DBF688CE-0AE7-4B1D-80A0-5860E30BD4D1}"/>
    <cellStyle name="Normal 5 12 2" xfId="16101" xr:uid="{1CB5295A-2B40-4E70-BA6C-52F7A3B39935}"/>
    <cellStyle name="Normal 5 12 3" xfId="16102" xr:uid="{6C9EA942-33CF-4337-B1DE-A5D5CD5082DF}"/>
    <cellStyle name="Normal 5 13" xfId="16103" xr:uid="{CAE719B4-4768-4DF1-B035-A20BC604A985}"/>
    <cellStyle name="Normal 5 13 2" xfId="16104" xr:uid="{497EFC07-AA31-4726-80D0-E7E9AD9079C5}"/>
    <cellStyle name="Normal 5 13 3" xfId="16105" xr:uid="{C147E9A0-5665-4CAC-864C-122FE4539FFF}"/>
    <cellStyle name="Normal 5 14" xfId="16106" xr:uid="{55356AA9-D989-42CB-979C-341CD3EE14B6}"/>
    <cellStyle name="Normal 5 14 2" xfId="16107" xr:uid="{C31BD2E2-4D3A-4A39-8A0F-738458407541}"/>
    <cellStyle name="Normal 5 14 3" xfId="16108" xr:uid="{A5F5B609-065B-4B4E-876F-48F922A35C69}"/>
    <cellStyle name="Normal 5 15" xfId="16109" xr:uid="{052F9BB6-2F35-48AB-99EB-A5319CD58B7D}"/>
    <cellStyle name="Normal 5 15 2" xfId="16110" xr:uid="{96769C7A-A24B-4E8A-A281-4B4630AE89DE}"/>
    <cellStyle name="Normal 5 15 3" xfId="16111" xr:uid="{1C59F240-A255-4D86-872A-9E34AB6D2683}"/>
    <cellStyle name="Normal 5 16" xfId="16112" xr:uid="{174BAA34-14E7-4902-A047-7AB07DD616B2}"/>
    <cellStyle name="Normal 5 16 2" xfId="16113" xr:uid="{3B6251D0-D85A-4F03-A7CB-D9A8CBBDCEA8}"/>
    <cellStyle name="Normal 5 16 3" xfId="16114" xr:uid="{F4A7FAC2-96BA-4067-B645-0B641CA63046}"/>
    <cellStyle name="Normal 5 17" xfId="16115" xr:uid="{AC9FD518-C97C-4D10-84DF-AD129F9FC0F2}"/>
    <cellStyle name="Normal 5 17 2" xfId="16116" xr:uid="{1C1427F5-12C0-4715-B1BF-F65507C417F7}"/>
    <cellStyle name="Normal 5 17 3" xfId="16117" xr:uid="{F8C90C6D-D278-4F95-8A96-C7F56DA04367}"/>
    <cellStyle name="Normal 5 18" xfId="16118" xr:uid="{972596C3-B4D8-4370-9729-72113B9ED506}"/>
    <cellStyle name="Normal 5 18 2" xfId="16119" xr:uid="{BBF962DC-EECF-4855-8E83-7DA018CE90FF}"/>
    <cellStyle name="Normal 5 18 3" xfId="16120" xr:uid="{9B6153F1-E073-444E-B6F6-AFA3D38A8AC3}"/>
    <cellStyle name="Normal 5 19" xfId="16121" xr:uid="{61CC850A-9C41-468A-ADF4-503A5B96E51E}"/>
    <cellStyle name="Normal 5 19 2" xfId="16122" xr:uid="{F16006F1-E7C1-4F13-98A7-41376C74FFDC}"/>
    <cellStyle name="Normal 5 19 3" xfId="16123" xr:uid="{A514CC04-BDB6-4B78-9BA7-EB3C8084B9DD}"/>
    <cellStyle name="Normal 5 2" xfId="51" xr:uid="{5B9FBC05-1550-4573-98D4-8366D70C7BB6}"/>
    <cellStyle name="Normal 5 2 2" xfId="8715" xr:uid="{58CF33D5-3369-4677-9AE1-7287E6A7DF21}"/>
    <cellStyle name="Normal 5 2 3" xfId="16124" xr:uid="{D0E06B9E-C353-4821-AD55-C6560B0F171D}"/>
    <cellStyle name="Normal 5 20" xfId="16125" xr:uid="{1FA35416-A72F-417F-882D-B118FD5146A8}"/>
    <cellStyle name="Normal 5 20 2" xfId="16126" xr:uid="{93532986-CAD4-4A3A-8958-53825066873F}"/>
    <cellStyle name="Normal 5 20 3" xfId="16127" xr:uid="{79613E7E-14CD-4967-9A16-09FCEB91931F}"/>
    <cellStyle name="Normal 5 21" xfId="16128" xr:uid="{93337C82-B8F2-4F4A-A1A0-552D374006F7}"/>
    <cellStyle name="Normal 5 21 2" xfId="16129" xr:uid="{96C70C6A-850F-4FD1-BC48-3CD51345F9F2}"/>
    <cellStyle name="Normal 5 21 3" xfId="16130" xr:uid="{DC633258-34AF-4908-8C7D-6335A0FB3033}"/>
    <cellStyle name="Normal 5 3" xfId="52" xr:uid="{1ADA250B-FF33-49DF-AB63-61B578DF118B}"/>
    <cellStyle name="Normal 5 3 2" xfId="16131" xr:uid="{987A4E51-C789-4A07-809E-826434C81055}"/>
    <cellStyle name="Normal 5 3 3" xfId="16132" xr:uid="{7A5B559B-A0DC-43B4-BB2E-4168B99BB977}"/>
    <cellStyle name="Normal 5 4" xfId="14564" xr:uid="{F4976C13-0E68-4966-8590-E178F712B2B4}"/>
    <cellStyle name="Normal 5 4 2" xfId="16133" xr:uid="{FBAAAAAD-02B7-4915-95C5-21EAF2F653C2}"/>
    <cellStyle name="Normal 5 4 3" xfId="16134" xr:uid="{36239160-80C2-421F-9632-F0416C9703B2}"/>
    <cellStyle name="Normal 5 5" xfId="14565" xr:uid="{5B897750-D02A-4F1C-912A-4EFA8D3EA732}"/>
    <cellStyle name="Normal 5 5 2" xfId="14566" xr:uid="{6BD15D65-81E4-4ABB-A236-BCBA4DB713B1}"/>
    <cellStyle name="Normal 5 5 2 2" xfId="22234" xr:uid="{C0CBB342-5157-43DE-A059-2C899125336A}"/>
    <cellStyle name="Normal 5 5 2 2 2" xfId="32583" xr:uid="{19D6BFA0-0C36-4B28-A1A7-BDC787C52CA8}"/>
    <cellStyle name="Normal 5 5 2 3" xfId="27414" xr:uid="{3230A6E9-1120-409F-A8C7-780B1EB68198}"/>
    <cellStyle name="Normal 5 5 3" xfId="16135" xr:uid="{864251E8-B1E8-48CB-A308-7B8D6E08D83F}"/>
    <cellStyle name="Normal 5 5 4" xfId="16136" xr:uid="{FA719E16-D0B0-4CED-ABDC-66B9CE9505DF}"/>
    <cellStyle name="Normal 5 5 5" xfId="22233" xr:uid="{95CC62D0-F9B5-4BCB-BFAB-19E40B2ADBE6}"/>
    <cellStyle name="Normal 5 5 5 2" xfId="32582" xr:uid="{ADD4D987-7999-4ABD-90AE-0D188BC1EC98}"/>
    <cellStyle name="Normal 5 5 6" xfId="27413" xr:uid="{7250E0A7-0346-4168-8205-5A6BCB1C2197}"/>
    <cellStyle name="Normal 5 6" xfId="16137" xr:uid="{FF92F94C-0971-47E7-8CB7-367D0266878B}"/>
    <cellStyle name="Normal 5 6 2" xfId="16138" xr:uid="{E53C3696-7ED4-4793-B209-33776C972B71}"/>
    <cellStyle name="Normal 5 6 3" xfId="16139" xr:uid="{0313F8BB-E3DB-4746-882F-EE2FFD0B4DA1}"/>
    <cellStyle name="Normal 5 7" xfId="16140" xr:uid="{0F1C9115-615C-430E-B9F8-A2588B179BE6}"/>
    <cellStyle name="Normal 5 7 2" xfId="16141" xr:uid="{814F0DCF-E2A3-4410-ADB2-22FD3EA020A0}"/>
    <cellStyle name="Normal 5 7 3" xfId="16142" xr:uid="{B2F8ADC3-7751-4CD0-8561-4418476ED008}"/>
    <cellStyle name="Normal 5 8" xfId="16143" xr:uid="{3C236DB6-60AC-4F1D-B642-D8584DAE4D1C}"/>
    <cellStyle name="Normal 5 8 2" xfId="16144" xr:uid="{6956B164-AF5F-4BA7-AD03-8605DB5CC49F}"/>
    <cellStyle name="Normal 5 8 3" xfId="16145" xr:uid="{68908650-2965-4738-B299-0E782EF0C447}"/>
    <cellStyle name="Normal 5 9" xfId="16146" xr:uid="{5E163F65-80C6-48AA-9E93-83F1D0BB12F6}"/>
    <cellStyle name="Normal 5 9 2" xfId="16147" xr:uid="{FB1FFECE-5E35-4A42-A5EC-EBBE9A756653}"/>
    <cellStyle name="Normal 5 9 3" xfId="16148" xr:uid="{66300CF5-66D5-4610-901A-5FE0BB83311A}"/>
    <cellStyle name="Normal 6" xfId="53" xr:uid="{573648E8-824E-48F3-B250-AE7DCA2D9A25}"/>
    <cellStyle name="Normal 6 10" xfId="8716" xr:uid="{66436079-ACE1-4BD8-9812-736683D23C8D}"/>
    <cellStyle name="Normal 6 10 2" xfId="16149" xr:uid="{68EA0352-5382-4C34-845A-570FEADCF376}"/>
    <cellStyle name="Normal 6 10 3" xfId="16150" xr:uid="{93F0BA5F-33D5-4AC5-9223-9596657D9529}"/>
    <cellStyle name="Normal 6 10 4" xfId="16151" xr:uid="{0669876D-5321-416C-BA2F-C54E03178090}"/>
    <cellStyle name="Normal 6 10 5" xfId="22189" xr:uid="{993103FA-D51F-47F6-99B5-3A7131C96673}"/>
    <cellStyle name="Normal 6 10 5 2" xfId="32538" xr:uid="{8F9E4F7B-401C-46C9-937A-978754DA58F3}"/>
    <cellStyle name="Normal 6 10 6" xfId="27369" xr:uid="{E5F43959-74D9-4BEE-B9E3-98B9364B7E8E}"/>
    <cellStyle name="Normal 6 11" xfId="16152" xr:uid="{6FA65791-7666-4F3F-AC9C-D03EBC67612C}"/>
    <cellStyle name="Normal 6 11 2" xfId="16153" xr:uid="{54555D6D-FAEF-46FB-B2C4-0DA53F1F4260}"/>
    <cellStyle name="Normal 6 11 3" xfId="16154" xr:uid="{10BE6423-9C66-43FA-A56D-EAB6403F1135}"/>
    <cellStyle name="Normal 6 12" xfId="16155" xr:uid="{3DA27CD1-CB4A-4296-9D2E-2A17C5B8500B}"/>
    <cellStyle name="Normal 6 12 2" xfId="16156" xr:uid="{B007F1C6-C2CC-45CD-BC7C-2C0A756499FC}"/>
    <cellStyle name="Normal 6 12 3" xfId="16157" xr:uid="{A70C0363-3562-4E2A-BBAC-497CCEAAD557}"/>
    <cellStyle name="Normal 6 13" xfId="16158" xr:uid="{0B62C794-B3DB-4FC9-8B61-8DF0BE7B874C}"/>
    <cellStyle name="Normal 6 13 2" xfId="16159" xr:uid="{3C7C5E68-D694-4C19-A5B9-D2AC4E9D1EF0}"/>
    <cellStyle name="Normal 6 13 3" xfId="16160" xr:uid="{495188BE-11FD-463B-AE5D-A5EAC81AA1F4}"/>
    <cellStyle name="Normal 6 14" xfId="16161" xr:uid="{B8F47806-22B8-4A11-BCE9-FC911E85F861}"/>
    <cellStyle name="Normal 6 14 2" xfId="16162" xr:uid="{C848203C-3F5C-45AA-9486-54690FF5A8C7}"/>
    <cellStyle name="Normal 6 14 3" xfId="16163" xr:uid="{B081ADFF-0B5A-4EE9-9C7F-B6DC8406638E}"/>
    <cellStyle name="Normal 6 15" xfId="16164" xr:uid="{1DDE10A3-2846-4734-B2FF-813487CEDD0B}"/>
    <cellStyle name="Normal 6 15 2" xfId="16165" xr:uid="{DD34DFB8-0B36-4430-93F2-F913AEBE6F80}"/>
    <cellStyle name="Normal 6 15 3" xfId="16166" xr:uid="{83B65ACB-1F31-47FB-A186-E90965CFD6D0}"/>
    <cellStyle name="Normal 6 16" xfId="16167" xr:uid="{B4465DB6-207B-4B09-81C8-EBE9487407CD}"/>
    <cellStyle name="Normal 6 16 2" xfId="16168" xr:uid="{95513FF5-AABD-442D-921D-E7D86FCCB3A5}"/>
    <cellStyle name="Normal 6 16 3" xfId="16169" xr:uid="{240A7E48-91EF-4046-A8AA-4C170D02711B}"/>
    <cellStyle name="Normal 6 17" xfId="16170" xr:uid="{88176BE6-FCE8-4F31-8CC5-74C532F794BC}"/>
    <cellStyle name="Normal 6 17 2" xfId="16171" xr:uid="{EDA4028D-2C54-47D9-8B04-8A6EE8AA4E6D}"/>
    <cellStyle name="Normal 6 17 3" xfId="16172" xr:uid="{895C2C4B-52E8-4274-9746-F1E4184A488C}"/>
    <cellStyle name="Normal 6 18" xfId="16173" xr:uid="{DCFF1C6E-F9A3-4285-A398-12874A8A3CE6}"/>
    <cellStyle name="Normal 6 18 2" xfId="16174" xr:uid="{D83F2278-3422-4610-BF68-17C2D6A5D3F9}"/>
    <cellStyle name="Normal 6 18 3" xfId="16175" xr:uid="{AE70E465-2073-478E-A953-6E4C55C108C7}"/>
    <cellStyle name="Normal 6 19" xfId="16176" xr:uid="{41DDBEF0-48D0-413D-B7AC-CA88FB9C7FEB}"/>
    <cellStyle name="Normal 6 19 2" xfId="16177" xr:uid="{7DB99210-6E3B-4096-BE39-F536F767989B}"/>
    <cellStyle name="Normal 6 19 3" xfId="16178" xr:uid="{4A8B3BEF-AB7A-44D1-B650-C8A8C9E7DD8D}"/>
    <cellStyle name="Normal 6 2" xfId="54" xr:uid="{9BE9A568-E972-4056-A4AE-E4D583B47C86}"/>
    <cellStyle name="Normal 6 2 2" xfId="55" xr:uid="{71B6A030-9706-40E6-9F15-562959EF8552}"/>
    <cellStyle name="Normal 6 2 2 2" xfId="329" xr:uid="{FAF7CF35-1DCF-4C3C-8E68-20732F22152A}"/>
    <cellStyle name="Normal 6 2 2 2 2" xfId="18159" xr:uid="{69699F24-F377-4C53-ADF6-BFDB8FDF009E}"/>
    <cellStyle name="Normal 6 2 2 2 2 2" xfId="28508" xr:uid="{233E55CB-F5C4-4367-B6FB-3B3E14350CAF}"/>
    <cellStyle name="Normal 6 2 2 2 3" xfId="23339" xr:uid="{6C9A12F7-C112-4257-9D24-D8CDFFE674C8}"/>
    <cellStyle name="Normal 6 2 2 3" xfId="14567" xr:uid="{C9C5AB64-A4E4-40F8-806C-38A7BCDFE09C}"/>
    <cellStyle name="Normal 6 2 2 3 2" xfId="22235" xr:uid="{4A59D240-C8B8-4332-B105-C6FAE565F39B}"/>
    <cellStyle name="Normal 6 2 2 3 2 2" xfId="32584" xr:uid="{DB3FB789-611B-46DB-B23D-935992304A7E}"/>
    <cellStyle name="Normal 6 2 2 3 3" xfId="27415" xr:uid="{EBE94103-D80F-40C9-8F8F-F3F47E85D14A}"/>
    <cellStyle name="Normal 6 2 2 4" xfId="16179" xr:uid="{D41C2123-51D8-4B4F-A5B2-A3CD5279B275}"/>
    <cellStyle name="Normal 6 2 2 5" xfId="17898" xr:uid="{63CF4DF1-EC02-4359-A5D5-C7E9C7B6A8DD}"/>
    <cellStyle name="Normal 6 2 2 5 2" xfId="28247" xr:uid="{DE473103-E3D8-46AE-8360-F3B109ECD59A}"/>
    <cellStyle name="Normal 6 2 2 6" xfId="23078" xr:uid="{50AEA485-630B-47F6-B765-E32858BF4820}"/>
    <cellStyle name="Normal 6 2 3" xfId="56" xr:uid="{EC1DE0F6-8D30-45D6-BD51-2F6E8FD15734}"/>
    <cellStyle name="Normal 6 2 3 2" xfId="330" xr:uid="{B67D5765-5C8B-45E8-A5F2-AAE11885B06E}"/>
    <cellStyle name="Normal 6 2 3 2 2" xfId="18160" xr:uid="{95D6ED65-3A02-4125-99C7-960AC6D2D371}"/>
    <cellStyle name="Normal 6 2 3 2 2 2" xfId="28509" xr:uid="{A0750DDC-766A-4012-9451-B8B18D3BFE96}"/>
    <cellStyle name="Normal 6 2 3 2 3" xfId="23340" xr:uid="{3CFC4077-DAC7-4BCC-A316-56114DD09D87}"/>
    <cellStyle name="Normal 6 2 3 3" xfId="14568" xr:uid="{770B2E64-81C4-4E1E-BAB0-445DB5E83219}"/>
    <cellStyle name="Normal 6 2 3 3 2" xfId="22236" xr:uid="{DCA0B701-259B-4C0D-8BA4-1D01184C7EED}"/>
    <cellStyle name="Normal 6 2 3 3 2 2" xfId="32585" xr:uid="{ACFB2443-89FB-4C1B-8AAA-B4BD71208A1E}"/>
    <cellStyle name="Normal 6 2 3 3 3" xfId="27416" xr:uid="{DF448A29-EA8B-4B83-9E06-1E2CCBEB8D42}"/>
    <cellStyle name="Normal 6 2 3 4" xfId="16180" xr:uid="{F14D1E64-F74E-4015-8501-362FD82BCD03}"/>
    <cellStyle name="Normal 6 2 3 5" xfId="17899" xr:uid="{0E06987D-2466-4DDA-81DA-900616AEC6D3}"/>
    <cellStyle name="Normal 6 2 3 5 2" xfId="28248" xr:uid="{2D902854-166D-4650-91BD-5AE4F4419E61}"/>
    <cellStyle name="Normal 6 2 3 6" xfId="23079" xr:uid="{B207051A-3DBF-4708-93EC-4238F6F4D440}"/>
    <cellStyle name="Normal 6 2 4" xfId="328" xr:uid="{43E99999-BF1B-41C5-88DD-F27555CC162D}"/>
    <cellStyle name="Normal 6 2 4 2" xfId="16181" xr:uid="{E659F385-EB44-4789-B831-97E1D502DD00}"/>
    <cellStyle name="Normal 6 2 4 3" xfId="16182" xr:uid="{445BE76F-C8E5-43C0-9B8E-FA473CC67C61}"/>
    <cellStyle name="Normal 6 2 4 3 2" xfId="22270" xr:uid="{A72AC986-18AB-457F-A196-8135B1985D3C}"/>
    <cellStyle name="Normal 6 2 4 3 2 2" xfId="32619" xr:uid="{AE4FCC62-49DB-43E6-8E3C-7F5AF4DD80C1}"/>
    <cellStyle name="Normal 6 2 4 3 3" xfId="27450" xr:uid="{E0EEAB56-60CD-46CA-8DCA-8AECDAB4F45E}"/>
    <cellStyle name="Normal 6 2 4 4" xfId="18158" xr:uid="{AEFADE2C-EADA-4C1C-8EA9-26F477681075}"/>
    <cellStyle name="Normal 6 2 4 4 2" xfId="28507" xr:uid="{6181F237-A92D-4235-A36A-4E4A1989DBD8}"/>
    <cellStyle name="Normal 6 2 4 5" xfId="23338" xr:uid="{BE95E804-B6CE-4B37-8049-3F87042F232D}"/>
    <cellStyle name="Normal 6 2 5" xfId="8717" xr:uid="{2C22B7CE-E985-45C1-9C12-3B4E9D042D36}"/>
    <cellStyle name="Normal 6 2 5 2" xfId="22190" xr:uid="{BDD43432-7BAA-4E68-AC9A-5CB27224B7B2}"/>
    <cellStyle name="Normal 6 2 5 2 2" xfId="32539" xr:uid="{1D5599E3-ED91-4D42-AF51-60620582BFEF}"/>
    <cellStyle name="Normal 6 2 5 3" xfId="27370" xr:uid="{D18F7B10-285B-4686-AB1C-DB0A152E0505}"/>
    <cellStyle name="Normal 6 2 6" xfId="17897" xr:uid="{622D8B9E-51FD-4E73-A11E-C59FABD2C613}"/>
    <cellStyle name="Normal 6 2 6 2" xfId="28246" xr:uid="{C5155083-9962-469C-B972-281F3E7E27F9}"/>
    <cellStyle name="Normal 6 2 7" xfId="23077" xr:uid="{C7BD0D63-7B5C-402E-8789-505B3A6F42CF}"/>
    <cellStyle name="Normal 6 20" xfId="16183" xr:uid="{3B731C6C-ED4F-4240-9703-65E5B0E454AC}"/>
    <cellStyle name="Normal 6 20 2" xfId="16184" xr:uid="{CFAF0267-685C-41D0-8C56-64B4763682AC}"/>
    <cellStyle name="Normal 6 20 3" xfId="16185" xr:uid="{45A9DED0-A486-42C2-80E8-D36160D5323D}"/>
    <cellStyle name="Normal 6 21" xfId="16186" xr:uid="{8E03E5B5-D618-4AD0-AAA0-0B23FF4013F0}"/>
    <cellStyle name="Normal 6 21 2" xfId="16187" xr:uid="{CBBA6BB1-A021-4E2F-971F-47A6A8E4D777}"/>
    <cellStyle name="Normal 6 21 3" xfId="16188" xr:uid="{FA89F8B1-AE65-449F-BE63-76FC118CD47D}"/>
    <cellStyle name="Normal 6 22" xfId="17896" xr:uid="{B7A9892D-C1B9-405E-8D96-5C3755CCCFC5}"/>
    <cellStyle name="Normal 6 22 2" xfId="28245" xr:uid="{64C4272F-0BC7-44D8-B527-E8AB111AB196}"/>
    <cellStyle name="Normal 6 23" xfId="23076" xr:uid="{FE6CC27C-EDFA-48AB-B06A-6519A54B1355}"/>
    <cellStyle name="Normal 6 3" xfId="57" xr:uid="{81D7708F-230F-475F-B1AE-92A5E6880286}"/>
    <cellStyle name="Normal 6 3 2" xfId="58" xr:uid="{573DC555-95E5-4F78-8E7E-C55D7FA37422}"/>
    <cellStyle name="Normal 6 3 2 2" xfId="332" xr:uid="{1562CD8B-83AD-4680-9BA9-37CB93C9F11E}"/>
    <cellStyle name="Normal 6 3 2 2 2" xfId="18162" xr:uid="{CC1A8E18-E82C-4036-A3CA-BD8168FD4976}"/>
    <cellStyle name="Normal 6 3 2 2 2 2" xfId="28511" xr:uid="{38540618-8F81-4DBD-99AF-177549EF2C4A}"/>
    <cellStyle name="Normal 6 3 2 2 3" xfId="23342" xr:uid="{3DCB6BFC-9BD2-4168-94C8-4A646E182E81}"/>
    <cellStyle name="Normal 6 3 2 3" xfId="14569" xr:uid="{A17F402A-CD91-4F43-96D5-E08A20A29FE3}"/>
    <cellStyle name="Normal 6 3 2 3 2" xfId="22237" xr:uid="{1357AA71-D08A-44B7-862E-6A5458D8A002}"/>
    <cellStyle name="Normal 6 3 2 3 2 2" xfId="32586" xr:uid="{97DADED3-5E4E-4D65-8CD3-D78325757504}"/>
    <cellStyle name="Normal 6 3 2 3 3" xfId="27417" xr:uid="{CF2489D4-1CEA-42C6-9ACE-2E08A6A2B8A5}"/>
    <cellStyle name="Normal 6 3 2 4" xfId="16189" xr:uid="{D376710D-E805-4C6A-A24E-72E37D79EDD1}"/>
    <cellStyle name="Normal 6 3 2 5" xfId="17901" xr:uid="{59C0B99F-5279-44E2-B829-68BB9F963EFA}"/>
    <cellStyle name="Normal 6 3 2 5 2" xfId="28250" xr:uid="{E43E5B38-63E1-4586-8EB1-160867F53371}"/>
    <cellStyle name="Normal 6 3 2 6" xfId="23081" xr:uid="{8D748B52-D1BA-468A-8DE3-0FE30D18B633}"/>
    <cellStyle name="Normal 6 3 3" xfId="59" xr:uid="{D7525FCA-9259-4997-B571-7C7640007FC6}"/>
    <cellStyle name="Normal 6 3 3 2" xfId="333" xr:uid="{D3063899-FF23-4E5A-B73C-2ED6F490E722}"/>
    <cellStyle name="Normal 6 3 3 2 2" xfId="18163" xr:uid="{3497E72C-7156-40F9-A5B8-016519A3536B}"/>
    <cellStyle name="Normal 6 3 3 2 2 2" xfId="28512" xr:uid="{E54B72FE-9E88-4539-AEA8-14B29A2F0B59}"/>
    <cellStyle name="Normal 6 3 3 2 3" xfId="23343" xr:uid="{03370A4D-8440-40CF-922C-EEE9E244227A}"/>
    <cellStyle name="Normal 6 3 3 3" xfId="14570" xr:uid="{F1964F17-E485-4722-8F50-3CE3745F7CB3}"/>
    <cellStyle name="Normal 6 3 3 3 2" xfId="22238" xr:uid="{1590F854-0B42-4B38-8EDF-025240E6E7A9}"/>
    <cellStyle name="Normal 6 3 3 3 2 2" xfId="32587" xr:uid="{E222EEC6-5A32-4E96-9E49-E17FBD041B0D}"/>
    <cellStyle name="Normal 6 3 3 3 3" xfId="27418" xr:uid="{731A8DE7-4C5A-454C-8A51-1BBFE8EA2262}"/>
    <cellStyle name="Normal 6 3 3 4" xfId="16190" xr:uid="{5E8C5CF9-C083-4439-B9CE-C84DFF51F2B0}"/>
    <cellStyle name="Normal 6 3 3 5" xfId="17902" xr:uid="{A75DD989-D2FB-441D-8C1D-E9149071B7CB}"/>
    <cellStyle name="Normal 6 3 3 5 2" xfId="28251" xr:uid="{98736F2E-8403-47F8-A5E7-233F70FAA4B5}"/>
    <cellStyle name="Normal 6 3 3 6" xfId="23082" xr:uid="{AED6EA3E-BD12-4AE4-BC59-E268541C3416}"/>
    <cellStyle name="Normal 6 3 4" xfId="331" xr:uid="{42937659-29DE-4E58-A338-3D0398CED61D}"/>
    <cellStyle name="Normal 6 3 4 2" xfId="18161" xr:uid="{A744929D-A9C5-4CC8-BEDE-79D5BAC04519}"/>
    <cellStyle name="Normal 6 3 4 2 2" xfId="28510" xr:uid="{F0A64DC1-DE13-4D83-AB47-97523486CD2D}"/>
    <cellStyle name="Normal 6 3 4 3" xfId="23341" xr:uid="{50865352-3729-479D-8620-2FD923FB3498}"/>
    <cellStyle name="Normal 6 3 5" xfId="14571" xr:uid="{4FB499E8-849D-462E-97DD-2ECD4CC29A77}"/>
    <cellStyle name="Normal 6 3 5 2" xfId="22239" xr:uid="{240BB1B2-8D90-4067-9A26-16D8A904BDE8}"/>
    <cellStyle name="Normal 6 3 5 2 2" xfId="32588" xr:uid="{92F8E591-06CD-48FD-A28C-AF951B5921FE}"/>
    <cellStyle name="Normal 6 3 5 3" xfId="27419" xr:uid="{56D9E423-42C4-4A2D-9914-153A2EF3B331}"/>
    <cellStyle name="Normal 6 3 6" xfId="16191" xr:uid="{6068BDD4-B91B-4BEE-8AD4-D1F26CB377A4}"/>
    <cellStyle name="Normal 6 3 7" xfId="17900" xr:uid="{6DE925F8-87DF-487F-B4D4-E9582C24EA32}"/>
    <cellStyle name="Normal 6 3 7 2" xfId="28249" xr:uid="{6AA7003C-E4B2-4BC9-99E0-52C8532D91DE}"/>
    <cellStyle name="Normal 6 3 8" xfId="23080" xr:uid="{DCAC9BA1-4B70-47FB-8984-8C8F9C767C32}"/>
    <cellStyle name="Normal 6 4" xfId="60" xr:uid="{44692236-3B0E-469D-8607-0DD6EAA3CD9A}"/>
    <cellStyle name="Normal 6 4 2" xfId="61" xr:uid="{BCCA03BE-99FB-4D26-ACEF-0EBBFBBF8DC8}"/>
    <cellStyle name="Normal 6 4 2 2" xfId="335" xr:uid="{BA8487C2-50FD-4D6D-AF8E-6093683FB690}"/>
    <cellStyle name="Normal 6 4 2 2 2" xfId="18165" xr:uid="{32D92C52-CBBC-43AE-A249-6E609F78817A}"/>
    <cellStyle name="Normal 6 4 2 2 2 2" xfId="28514" xr:uid="{1213578D-B3EF-43F1-9D92-4944F12D4FE1}"/>
    <cellStyle name="Normal 6 4 2 2 3" xfId="23345" xr:uid="{997F31F3-55A3-4B7E-90DA-2B7DEC496958}"/>
    <cellStyle name="Normal 6 4 2 3" xfId="14572" xr:uid="{D039F374-8AD8-45A2-A928-FBF7C4A03A15}"/>
    <cellStyle name="Normal 6 4 2 3 2" xfId="22240" xr:uid="{A8E5BED6-0CB2-4D93-A547-C509054BE845}"/>
    <cellStyle name="Normal 6 4 2 3 2 2" xfId="32589" xr:uid="{1384C973-3FCB-4488-A1F7-570655E4A116}"/>
    <cellStyle name="Normal 6 4 2 3 3" xfId="27420" xr:uid="{4A57CAD0-0A30-4DC6-BC14-3F529AF999AA}"/>
    <cellStyle name="Normal 6 4 2 4" xfId="16192" xr:uid="{F1A5B54E-EACC-4607-A6C6-4B97216B31C2}"/>
    <cellStyle name="Normal 6 4 2 5" xfId="17904" xr:uid="{91B97276-54F9-483F-95A9-3A540014815C}"/>
    <cellStyle name="Normal 6 4 2 5 2" xfId="28253" xr:uid="{F2D182D3-C8E4-496D-97F8-B0D279098073}"/>
    <cellStyle name="Normal 6 4 2 6" xfId="23084" xr:uid="{9763B22D-CE7F-4CD0-8B20-D863831B4C33}"/>
    <cellStyle name="Normal 6 4 3" xfId="62" xr:uid="{02F177C0-007A-4493-AFEF-1F47A31B9642}"/>
    <cellStyle name="Normal 6 4 3 2" xfId="336" xr:uid="{3A9AAE0C-4D7F-4C44-BC34-F52C76C38AA4}"/>
    <cellStyle name="Normal 6 4 3 2 2" xfId="18166" xr:uid="{0DC2F4EC-16C5-47A4-A0D6-4ADAF6B3A1DF}"/>
    <cellStyle name="Normal 6 4 3 2 2 2" xfId="28515" xr:uid="{A735FE45-AE70-4755-918C-B4268B8EFFC5}"/>
    <cellStyle name="Normal 6 4 3 2 3" xfId="23346" xr:uid="{12010B0A-35F9-4167-8F45-6FB3A9336CAC}"/>
    <cellStyle name="Normal 6 4 3 3" xfId="14573" xr:uid="{73EF2403-7030-491E-8980-0A1F6E86D690}"/>
    <cellStyle name="Normal 6 4 3 3 2" xfId="22241" xr:uid="{1C811DB8-F35D-47E8-B8AD-AF3487E8FE37}"/>
    <cellStyle name="Normal 6 4 3 3 2 2" xfId="32590" xr:uid="{C935EEB2-36AA-4E96-ADDC-9A5C1A8377BD}"/>
    <cellStyle name="Normal 6 4 3 3 3" xfId="27421" xr:uid="{E422E785-9120-4230-90AA-3DF4BB1AB456}"/>
    <cellStyle name="Normal 6 4 3 4" xfId="16193" xr:uid="{017619AC-8CEC-4E88-B442-98121BF9F7CB}"/>
    <cellStyle name="Normal 6 4 3 5" xfId="17905" xr:uid="{3286FB8E-BE8F-42F8-9487-9D8C9F6A7BE5}"/>
    <cellStyle name="Normal 6 4 3 5 2" xfId="28254" xr:uid="{EABA682E-48CA-4848-AA99-F3C5108406C0}"/>
    <cellStyle name="Normal 6 4 3 6" xfId="23085" xr:uid="{F7C3C8CC-849E-4144-ABF8-C0458B2B93E4}"/>
    <cellStyle name="Normal 6 4 4" xfId="334" xr:uid="{26DD598C-3827-425C-9F6F-FEB4F010A782}"/>
    <cellStyle name="Normal 6 4 4 2" xfId="18164" xr:uid="{5C2FA29E-11B2-4F71-9459-4B0FAC8C6B95}"/>
    <cellStyle name="Normal 6 4 4 2 2" xfId="28513" xr:uid="{F558CBED-A918-4DD8-9AEC-04F3F93887A3}"/>
    <cellStyle name="Normal 6 4 4 3" xfId="23344" xr:uid="{77A61AC4-FFF9-4A10-B399-15F8F836A35A}"/>
    <cellStyle name="Normal 6 4 5" xfId="14574" xr:uid="{6D90F098-CBBE-470E-84D4-AA03E5C820D7}"/>
    <cellStyle name="Normal 6 4 5 2" xfId="22242" xr:uid="{8C86164E-823A-4C3C-959F-7728E1152D2D}"/>
    <cellStyle name="Normal 6 4 5 2 2" xfId="32591" xr:uid="{3AC909C4-A683-4036-9329-FE1DBE7BA0D6}"/>
    <cellStyle name="Normal 6 4 5 3" xfId="27422" xr:uid="{784B8E54-2240-4C08-8480-61F5D16B9CC3}"/>
    <cellStyle name="Normal 6 4 6" xfId="16194" xr:uid="{E8254FDF-7B76-4B33-834C-536518262FE6}"/>
    <cellStyle name="Normal 6 4 7" xfId="17903" xr:uid="{C0DC3632-CBE8-4E7D-887D-BB8C17627B9F}"/>
    <cellStyle name="Normal 6 4 7 2" xfId="28252" xr:uid="{CFDFA582-85D7-4029-864D-299C3CE9B1B9}"/>
    <cellStyle name="Normal 6 4 8" xfId="23083" xr:uid="{D21BAB61-48DA-49E6-BFCA-8282D251D671}"/>
    <cellStyle name="Normal 6 5" xfId="63" xr:uid="{734F132D-2D63-49A3-B069-F4B4F81A78F8}"/>
    <cellStyle name="Normal 6 5 2" xfId="337" xr:uid="{5767B120-A5C6-4E87-B3A9-809A129EE262}"/>
    <cellStyle name="Normal 6 5 2 2" xfId="16195" xr:uid="{CFA84F17-C1E3-4399-82AC-8948A45C167D}"/>
    <cellStyle name="Normal 6 5 2 3" xfId="18167" xr:uid="{585F56CB-743D-4B2B-B806-798F49621B5B}"/>
    <cellStyle name="Normal 6 5 2 3 2" xfId="28516" xr:uid="{42AC30A8-25DC-4F8F-8FDB-CAB72AF5BCF6}"/>
    <cellStyle name="Normal 6 5 2 4" xfId="23347" xr:uid="{B882B377-EBB1-4ADC-A394-54ABC0B6748E}"/>
    <cellStyle name="Normal 6 5 3" xfId="14575" xr:uid="{933537A9-66B5-4439-8FA5-559DB5CAA819}"/>
    <cellStyle name="Normal 6 5 3 2" xfId="16196" xr:uid="{D1A12EF8-1CCC-4318-8E3C-D8FC6F02E377}"/>
    <cellStyle name="Normal 6 5 3 3" xfId="22243" xr:uid="{7017D7C2-1B35-44FE-840B-8A003320042F}"/>
    <cellStyle name="Normal 6 5 3 3 2" xfId="32592" xr:uid="{9BE4D519-5C59-4DA6-A84B-3438EDE9E4C7}"/>
    <cellStyle name="Normal 6 5 3 4" xfId="27423" xr:uid="{D6F6EE03-B09C-4698-9D06-9913F5F3BA44}"/>
    <cellStyle name="Normal 6 5 4" xfId="16197" xr:uid="{039BB721-C615-41E0-B4FC-2E560D4CFF23}"/>
    <cellStyle name="Normal 6 5 5" xfId="17906" xr:uid="{80522BB6-FB80-4DF5-A8FC-424C1935DA93}"/>
    <cellStyle name="Normal 6 5 5 2" xfId="28255" xr:uid="{E4B67344-4E50-4C10-8F75-601C00AA1A59}"/>
    <cellStyle name="Normal 6 5 6" xfId="23086" xr:uid="{6EFEBC55-7AE0-4917-9569-BE24BDF99B77}"/>
    <cellStyle name="Normal 6 6" xfId="64" xr:uid="{EA32CEF8-66DD-4A65-B92E-43033E39BAB3}"/>
    <cellStyle name="Normal 6 6 2" xfId="338" xr:uid="{3FCCE85E-CF0D-4926-82AC-BBF6D2EAE1EF}"/>
    <cellStyle name="Normal 6 6 2 2" xfId="16198" xr:uid="{B936DBCC-A192-4C01-AE24-9C4EA6082B4B}"/>
    <cellStyle name="Normal 6 6 2 3" xfId="18168" xr:uid="{50C51ED5-7FB8-4D3D-A39E-941EBC4C8757}"/>
    <cellStyle name="Normal 6 6 2 3 2" xfId="28517" xr:uid="{80086F3D-55AF-4E93-BEEF-C65980CCA624}"/>
    <cellStyle name="Normal 6 6 2 4" xfId="23348" xr:uid="{39AEEF5B-F858-4FA4-8580-0F823FF426AA}"/>
    <cellStyle name="Normal 6 6 3" xfId="14576" xr:uid="{F1FA8418-8F77-4783-94F8-B84A0C172769}"/>
    <cellStyle name="Normal 6 6 3 2" xfId="16199" xr:uid="{426DF86B-80D9-4295-9C55-165CF29E51A5}"/>
    <cellStyle name="Normal 6 6 3 3" xfId="22244" xr:uid="{F6D59107-1FB0-4A0C-AFD0-307ED928938A}"/>
    <cellStyle name="Normal 6 6 3 3 2" xfId="32593" xr:uid="{42E8AB93-A978-4F4E-BD55-D749AD2594BA}"/>
    <cellStyle name="Normal 6 6 3 4" xfId="27424" xr:uid="{F2B85D29-15E8-4B6A-BB13-2C2E9247162F}"/>
    <cellStyle name="Normal 6 6 4" xfId="16200" xr:uid="{1431AECE-7680-4CDE-8E0F-288B1C088D5E}"/>
    <cellStyle name="Normal 6 6 5" xfId="17907" xr:uid="{1B0E1FB8-0B81-47C3-BFE0-BCEAC2941BB8}"/>
    <cellStyle name="Normal 6 6 5 2" xfId="28256" xr:uid="{6B52C8A5-DA9E-44E7-A8E7-15A8D0EE6168}"/>
    <cellStyle name="Normal 6 6 6" xfId="23087" xr:uid="{513CD2C3-4E7D-4A68-B7C1-EC352884CE75}"/>
    <cellStyle name="Normal 6 7" xfId="86" xr:uid="{A8FADD95-A3BD-4F5D-BFE7-9BA9F9775D7B}"/>
    <cellStyle name="Normal 6 7 2" xfId="351" xr:uid="{0FDBD6CC-F20D-4E56-96C7-44F90C1B9D6A}"/>
    <cellStyle name="Normal 6 7 2 2" xfId="16201" xr:uid="{F33ADF5A-3572-4609-BBA2-2E3E2482153E}"/>
    <cellStyle name="Normal 6 7 2 3" xfId="18181" xr:uid="{B1A57552-50D4-4D29-BE60-B88DED362478}"/>
    <cellStyle name="Normal 6 7 2 3 2" xfId="28530" xr:uid="{1558005A-18C2-42D8-83AB-41184BC5072E}"/>
    <cellStyle name="Normal 6 7 2 4" xfId="23361" xr:uid="{2A63FAEE-2BF3-4A71-9A6C-8E5D079EBF28}"/>
    <cellStyle name="Normal 6 7 3" xfId="14577" xr:uid="{257AE0F8-12A5-4874-8E2E-DE755109204D}"/>
    <cellStyle name="Normal 6 7 3 2" xfId="16202" xr:uid="{EE5E3F53-E6C3-4A46-B9BD-E65025AEE8FE}"/>
    <cellStyle name="Normal 6 7 3 3" xfId="22245" xr:uid="{C3689C30-C948-4BE0-AFD4-2AD9E6DF907B}"/>
    <cellStyle name="Normal 6 7 3 3 2" xfId="32594" xr:uid="{7F3BD2EC-7F60-4945-A7C6-D1C2D893CF40}"/>
    <cellStyle name="Normal 6 7 3 4" xfId="27425" xr:uid="{FE5DC0FD-B8C6-4072-A5E5-FCAF423A12EF}"/>
    <cellStyle name="Normal 6 7 4" xfId="16203" xr:uid="{BB2558C5-40C3-4CC6-9EC5-4D5825D5AA97}"/>
    <cellStyle name="Normal 6 7 5" xfId="17920" xr:uid="{95D04BA9-1385-4ED6-AD20-AA57926504A7}"/>
    <cellStyle name="Normal 6 7 5 2" xfId="28269" xr:uid="{A3DFDE39-DA15-4644-9744-EAD5A1482AD8}"/>
    <cellStyle name="Normal 6 7 6" xfId="23100" xr:uid="{98983FB2-C32C-4A70-ADCA-F0262891CF7E}"/>
    <cellStyle name="Normal 6 8" xfId="327" xr:uid="{3F3B8DAE-5A38-414E-9EBC-9AF341138B11}"/>
    <cellStyle name="Normal 6 8 2" xfId="8718" xr:uid="{45794AD4-2E2A-4234-9AE5-5311FBA76108}"/>
    <cellStyle name="Normal 6 8 2 2" xfId="16204" xr:uid="{48417696-1F63-4FEC-9AA1-6CAE14FDEE84}"/>
    <cellStyle name="Normal 6 8 2 3" xfId="22191" xr:uid="{ACE37DDA-BF6A-45ED-8549-11C153D1EDF2}"/>
    <cellStyle name="Normal 6 8 2 3 2" xfId="32540" xr:uid="{ECE3D28A-CA24-40C5-A706-1E9C274DDC98}"/>
    <cellStyle name="Normal 6 8 2 4" xfId="27371" xr:uid="{B446CF1F-00EA-46C6-8402-7BF56FE90EF7}"/>
    <cellStyle name="Normal 6 8 3" xfId="16205" xr:uid="{0AF92692-EAE4-4DCF-8F72-FE441A1452F0}"/>
    <cellStyle name="Normal 6 8 4" xfId="16206" xr:uid="{D9A79200-492A-48CB-A52D-153E612BBF46}"/>
    <cellStyle name="Normal 6 8 5" xfId="18157" xr:uid="{7A7EE285-C989-4C04-956B-03975471E95F}"/>
    <cellStyle name="Normal 6 8 5 2" xfId="28506" xr:uid="{C3D2986A-1162-44F4-8CF7-E3A5CD4ECEEE}"/>
    <cellStyle name="Normal 6 8 6" xfId="23337" xr:uid="{1929CA35-40C7-4596-A8FB-CC6487DF2264}"/>
    <cellStyle name="Normal 6 9" xfId="8719" xr:uid="{457598F1-2954-478D-B1A1-157EA7AE35AD}"/>
    <cellStyle name="Normal 6 9 2" xfId="16207" xr:uid="{D42969D6-01D9-485D-BDE7-AC117D0B67FD}"/>
    <cellStyle name="Normal 6 9 3" xfId="16208" xr:uid="{A5B30308-47D8-4B36-A437-09BED296544D}"/>
    <cellStyle name="Normal 6 9 3 2" xfId="16209" xr:uid="{46E05FC7-1607-45CC-A8D6-A59A5B2ABC08}"/>
    <cellStyle name="Normal 6 9 3 3" xfId="22271" xr:uid="{1079DB1A-E9DD-41CC-A1DC-F74884E651A4}"/>
    <cellStyle name="Normal 6 9 3 3 2" xfId="32620" xr:uid="{E63244B8-0A20-4E43-BEDE-FA62A9ECD69A}"/>
    <cellStyle name="Normal 6 9 3 4" xfId="27451" xr:uid="{2BC1FA87-F1E1-4F84-8C08-A06BFDCF03EA}"/>
    <cellStyle name="Normal 63" xfId="8720" xr:uid="{0E0D7DB6-7776-4C98-89D7-0EF6A5BE720C}"/>
    <cellStyle name="Normal 63 10" xfId="8721" xr:uid="{CD2BD095-F89F-4015-AD9A-C152F3373C57}"/>
    <cellStyle name="Normal 63 10 2" xfId="8722" xr:uid="{7D9491A5-B915-4579-89CE-DDE42AA04787}"/>
    <cellStyle name="Normal 63 10 2 2" xfId="8723" xr:uid="{E77DF9E1-69EE-4D73-8883-5AFAFACF45A7}"/>
    <cellStyle name="Normal 63 10 2 2 2" xfId="8724" xr:uid="{0EB27230-87CE-4013-A543-AB3BB020FA52}"/>
    <cellStyle name="Normal 63 10 2 2 3" xfId="8725" xr:uid="{A182AC2E-7942-44AE-9661-57398820678E}"/>
    <cellStyle name="Normal 63 10 2 3" xfId="8726" xr:uid="{355FBDBF-70B3-44CA-85DC-4160F1D915D4}"/>
    <cellStyle name="Normal 63 10 2 4" xfId="8727" xr:uid="{7A5C02D6-244E-4FD3-9AF4-B52BC70FF055}"/>
    <cellStyle name="Normal 63 10 3" xfId="8728" xr:uid="{7691A576-725D-4C4D-A033-CB138A6A75B5}"/>
    <cellStyle name="Normal 63 10 3 2" xfId="8729" xr:uid="{E58CEF6A-0DCC-4EA6-8CAB-E9BA31B85C29}"/>
    <cellStyle name="Normal 63 10 3 3" xfId="8730" xr:uid="{8A5D40BC-6360-497B-8492-DB456ED8D3A3}"/>
    <cellStyle name="Normal 63 10 4" xfId="8731" xr:uid="{0438D469-1E3D-4364-9B2E-80B5E0E8AC91}"/>
    <cellStyle name="Normal 63 10 5" xfId="8732" xr:uid="{CE4F5E5F-75CC-4199-AA77-3F0F5973EC39}"/>
    <cellStyle name="Normal 63 11" xfId="8733" xr:uid="{EEDC2A34-9CE6-4C62-8F15-1583D01B9F43}"/>
    <cellStyle name="Normal 63 11 2" xfId="8734" xr:uid="{74CED833-C2FC-49B2-9113-B83254B05B4B}"/>
    <cellStyle name="Normal 63 11 2 2" xfId="8735" xr:uid="{AE68E60B-6C1E-48DF-BE0A-3C4CD311A29E}"/>
    <cellStyle name="Normal 63 11 2 2 2" xfId="8736" xr:uid="{F9E6C510-FD62-474E-AC9B-1A82A05CFE00}"/>
    <cellStyle name="Normal 63 11 2 2 3" xfId="8737" xr:uid="{31B36FF9-A63E-43F0-9415-B25995665B70}"/>
    <cellStyle name="Normal 63 11 2 3" xfId="8738" xr:uid="{73B6A0FA-B361-4B07-B9D5-39498A8E63F0}"/>
    <cellStyle name="Normal 63 11 2 4" xfId="8739" xr:uid="{002765F5-0EA6-4BCE-9427-124BAC57DB75}"/>
    <cellStyle name="Normal 63 11 3" xfId="8740" xr:uid="{C1C2F02C-FBFE-4A91-A589-18627021431B}"/>
    <cellStyle name="Normal 63 11 3 2" xfId="8741" xr:uid="{C900F85E-2144-49E9-94CB-82046A6DC203}"/>
    <cellStyle name="Normal 63 11 3 3" xfId="8742" xr:uid="{049013B0-4F91-4433-A150-A73E891CF718}"/>
    <cellStyle name="Normal 63 11 4" xfId="8743" xr:uid="{1A5C91E0-6EB9-4D03-B373-785B1F33C0F2}"/>
    <cellStyle name="Normal 63 11 5" xfId="8744" xr:uid="{31DA6129-4CAC-42FD-B286-F9B387C61D21}"/>
    <cellStyle name="Normal 63 12" xfId="8745" xr:uid="{F93DF026-4001-4D33-9257-77F5A9385CFD}"/>
    <cellStyle name="Normal 63 12 2" xfId="8746" xr:uid="{D26D22A4-F392-4045-804D-A07017FFD930}"/>
    <cellStyle name="Normal 63 12 2 2" xfId="8747" xr:uid="{27EDA223-7486-4928-85D9-A78DE64FD62F}"/>
    <cellStyle name="Normal 63 12 2 2 2" xfId="8748" xr:uid="{85D15284-C1FB-4143-97A2-1F5D7376B2A7}"/>
    <cellStyle name="Normal 63 12 2 2 3" xfId="8749" xr:uid="{D976BFD2-A3A8-497D-9F3C-472477B9E345}"/>
    <cellStyle name="Normal 63 12 2 3" xfId="8750" xr:uid="{2BDC3DC7-284B-49BC-A512-CE9BEB1C428B}"/>
    <cellStyle name="Normal 63 12 2 4" xfId="8751" xr:uid="{EB4322DB-20B4-4E4D-B726-99C5872B9422}"/>
    <cellStyle name="Normal 63 12 3" xfId="8752" xr:uid="{03CC30DB-F5B2-44F7-A85F-1AAF8CFB50DF}"/>
    <cellStyle name="Normal 63 12 3 2" xfId="8753" xr:uid="{737FC40E-E0DF-450D-985C-597FD94F4F06}"/>
    <cellStyle name="Normal 63 12 3 3" xfId="8754" xr:uid="{B19DE23E-07F8-4073-A7AB-DA9C6B436F03}"/>
    <cellStyle name="Normal 63 12 4" xfId="8755" xr:uid="{5135E040-BA25-470A-B1CB-81678442A883}"/>
    <cellStyle name="Normal 63 12 5" xfId="8756" xr:uid="{2C6F68F8-25A5-4241-BC50-28CA531DB707}"/>
    <cellStyle name="Normal 63 13" xfId="8757" xr:uid="{85FB40CC-12D6-4622-A7DB-08A88B09BE99}"/>
    <cellStyle name="Normal 63 13 2" xfId="8758" xr:uid="{96CFDE26-9724-4778-8BE6-59903643339F}"/>
    <cellStyle name="Normal 63 13 2 2" xfId="8759" xr:uid="{C63DFF42-6126-4B95-806C-3181F91FB549}"/>
    <cellStyle name="Normal 63 13 2 2 2" xfId="8760" xr:uid="{45BE8B72-D08D-4573-8AE7-AA25AFF24FC9}"/>
    <cellStyle name="Normal 63 13 2 2 3" xfId="8761" xr:uid="{75680D50-0F2B-4248-AF2C-D1BBF02CF7D5}"/>
    <cellStyle name="Normal 63 13 2 3" xfId="8762" xr:uid="{F1BC497B-4206-4CBF-AB16-950EE03650F9}"/>
    <cellStyle name="Normal 63 13 2 4" xfId="8763" xr:uid="{26DE06F6-CF90-4E8B-9186-29A429B7DD70}"/>
    <cellStyle name="Normal 63 13 3" xfId="8764" xr:uid="{E3294529-51CE-4265-81AD-397E4FA1109C}"/>
    <cellStyle name="Normal 63 13 3 2" xfId="8765" xr:uid="{94A3C425-F97F-4421-BB9F-9A168AA22640}"/>
    <cellStyle name="Normal 63 13 3 3" xfId="8766" xr:uid="{53037889-C1CC-4ECD-8029-42958ACD2837}"/>
    <cellStyle name="Normal 63 13 4" xfId="8767" xr:uid="{92D900AE-9BA7-4896-BACA-8F222FD06CF2}"/>
    <cellStyle name="Normal 63 13 5" xfId="8768" xr:uid="{F0456575-274A-43A9-B817-497105153821}"/>
    <cellStyle name="Normal 63 14" xfId="8769" xr:uid="{2376BCAE-7D0B-407A-932B-00B08A70B455}"/>
    <cellStyle name="Normal 63 14 2" xfId="8770" xr:uid="{998B44BA-784E-43CE-9ADE-0F334B9CE250}"/>
    <cellStyle name="Normal 63 14 2 2" xfId="8771" xr:uid="{6C9C63E2-D526-4AFE-908F-2C8051DC9C87}"/>
    <cellStyle name="Normal 63 14 2 2 2" xfId="8772" xr:uid="{58E3650C-A244-40C3-A66B-7D368A29FBDF}"/>
    <cellStyle name="Normal 63 14 2 2 3" xfId="8773" xr:uid="{1F5206DD-8603-4C9B-AA2C-31325D093E91}"/>
    <cellStyle name="Normal 63 14 2 3" xfId="8774" xr:uid="{C6F7E9DA-ED7C-4A37-B5B1-246C9FEBBB0E}"/>
    <cellStyle name="Normal 63 14 2 4" xfId="8775" xr:uid="{A6B280CA-771C-447E-B503-AE7D9A03AA2F}"/>
    <cellStyle name="Normal 63 14 3" xfId="8776" xr:uid="{54E457D1-6F43-41D0-AB6B-1E693044AEF8}"/>
    <cellStyle name="Normal 63 14 3 2" xfId="8777" xr:uid="{ED51BAB0-B6D6-48BC-B77C-2B2975F3BB37}"/>
    <cellStyle name="Normal 63 14 3 3" xfId="8778" xr:uid="{582F2940-9114-4528-8F6B-C072E0C030D8}"/>
    <cellStyle name="Normal 63 14 4" xfId="8779" xr:uid="{6AD5B1A4-F620-4E69-9A84-25104F350B6B}"/>
    <cellStyle name="Normal 63 14 5" xfId="8780" xr:uid="{6B001F69-2CC0-4511-AD51-BFD4F1996184}"/>
    <cellStyle name="Normal 63 15" xfId="8781" xr:uid="{8D421A55-E007-4E71-9251-EA0410E1EA2E}"/>
    <cellStyle name="Normal 63 15 2" xfId="8782" xr:uid="{368F48FC-F2C0-4A38-BB02-822FFA5C7FAA}"/>
    <cellStyle name="Normal 63 15 2 2" xfId="8783" xr:uid="{216AE1ED-77A6-484F-BC9F-B4398A1E6084}"/>
    <cellStyle name="Normal 63 15 2 2 2" xfId="8784" xr:uid="{042491D6-A0AF-47C9-8D0E-55D38AC79396}"/>
    <cellStyle name="Normal 63 15 2 2 3" xfId="8785" xr:uid="{F5FCB975-48B2-4A16-8C0D-2675A0CC3621}"/>
    <cellStyle name="Normal 63 15 2 3" xfId="8786" xr:uid="{559912A9-6CE9-4A45-A981-DA1EE8706561}"/>
    <cellStyle name="Normal 63 15 2 4" xfId="8787" xr:uid="{76B990AA-307C-48C2-888A-C7327A3C9D9E}"/>
    <cellStyle name="Normal 63 15 3" xfId="8788" xr:uid="{E80F73EF-8AD4-4C63-A1AF-3A81AF1AAE8C}"/>
    <cellStyle name="Normal 63 15 3 2" xfId="8789" xr:uid="{71E0BE81-5FC6-47ED-9C47-EB69C7FE8EFF}"/>
    <cellStyle name="Normal 63 15 3 3" xfId="8790" xr:uid="{99DAD722-F272-436A-9133-9CAFC28B2D9E}"/>
    <cellStyle name="Normal 63 15 4" xfId="8791" xr:uid="{3F7FECCC-2AFF-4994-A67F-A684819CA224}"/>
    <cellStyle name="Normal 63 15 5" xfId="8792" xr:uid="{3C2D2D98-401A-4F8D-8503-DFB60A577FB2}"/>
    <cellStyle name="Normal 63 16" xfId="8793" xr:uid="{D9082825-6923-46D7-AAA2-9BB9168F9B9A}"/>
    <cellStyle name="Normal 63 16 2" xfId="8794" xr:uid="{D1DB37F3-0424-4EB0-A2A5-138C4D3FFB8A}"/>
    <cellStyle name="Normal 63 16 2 2" xfId="8795" xr:uid="{EA53E753-86D5-4E05-9948-32AD1A8EC809}"/>
    <cellStyle name="Normal 63 16 2 2 2" xfId="8796" xr:uid="{64D34E62-064E-45FD-8318-72C358CC9B67}"/>
    <cellStyle name="Normal 63 16 2 2 3" xfId="8797" xr:uid="{288D335B-DCEA-4062-89F6-9FB6399E01A9}"/>
    <cellStyle name="Normal 63 16 2 3" xfId="8798" xr:uid="{5C6BD3E0-3CF1-4886-8BFF-C1222B6809DB}"/>
    <cellStyle name="Normal 63 16 2 4" xfId="8799" xr:uid="{AB6FC48B-724B-42B4-BC03-B53B5499738B}"/>
    <cellStyle name="Normal 63 16 3" xfId="8800" xr:uid="{209E2CBC-6989-415D-8A12-C1DD564AD748}"/>
    <cellStyle name="Normal 63 16 3 2" xfId="8801" xr:uid="{40DFCE5B-68B3-4F17-966F-E0B5B843DFD0}"/>
    <cellStyle name="Normal 63 16 3 3" xfId="8802" xr:uid="{1C55D74E-A43C-47CB-AA69-1DD09282F0AF}"/>
    <cellStyle name="Normal 63 16 4" xfId="8803" xr:uid="{0BF9AD40-3C09-4E13-B4A8-CDB94B27E385}"/>
    <cellStyle name="Normal 63 16 5" xfId="8804" xr:uid="{2ED3A3D0-30CD-4073-8949-73C8696517AF}"/>
    <cellStyle name="Normal 63 17" xfId="8805" xr:uid="{079273F5-38C3-4E3A-92D4-FFF7AA823C2E}"/>
    <cellStyle name="Normal 63 17 2" xfId="8806" xr:uid="{F4C13EAE-3885-48E5-945B-CE377E045E29}"/>
    <cellStyle name="Normal 63 17 2 2" xfId="8807" xr:uid="{B455336D-B530-40CD-A328-6455E066E161}"/>
    <cellStyle name="Normal 63 17 2 2 2" xfId="8808" xr:uid="{6B269B11-88C8-4159-95D5-A0BEDA9C7A88}"/>
    <cellStyle name="Normal 63 17 2 2 3" xfId="8809" xr:uid="{06CA8CA9-7425-4A78-99A7-4A483913EB2A}"/>
    <cellStyle name="Normal 63 17 2 3" xfId="8810" xr:uid="{CA13EA64-E643-43B0-B817-9F102F370D99}"/>
    <cellStyle name="Normal 63 17 2 4" xfId="8811" xr:uid="{2999CA3A-13AB-47A8-9026-DDF2F5E516F2}"/>
    <cellStyle name="Normal 63 17 3" xfId="8812" xr:uid="{2805C72F-8014-4305-BF12-8A9B412CB2E8}"/>
    <cellStyle name="Normal 63 17 3 2" xfId="8813" xr:uid="{B5341D20-2759-40A6-A62A-28B05BC2C587}"/>
    <cellStyle name="Normal 63 17 3 3" xfId="8814" xr:uid="{DE94A083-C2B6-4E67-A90D-036DA411E206}"/>
    <cellStyle name="Normal 63 17 4" xfId="8815" xr:uid="{564F2474-E276-4917-AA8E-82E4E4EBCE0B}"/>
    <cellStyle name="Normal 63 17 5" xfId="8816" xr:uid="{097537BA-1313-4181-80A1-B83C1182BDE7}"/>
    <cellStyle name="Normal 63 18" xfId="8817" xr:uid="{45A772E1-E9D7-4D6C-BABD-DCCEB45D660E}"/>
    <cellStyle name="Normal 63 18 2" xfId="8818" xr:uid="{5CADC31D-9622-4A02-AC6B-42C3001F3A8D}"/>
    <cellStyle name="Normal 63 18 2 2" xfId="8819" xr:uid="{97AF5A19-CE93-4BD0-9030-4E0BB780479A}"/>
    <cellStyle name="Normal 63 18 2 2 2" xfId="8820" xr:uid="{A7DD4725-3381-410D-B81C-00C8E7E18911}"/>
    <cellStyle name="Normal 63 18 2 2 3" xfId="8821" xr:uid="{3451EEC5-4000-4BCE-9CFF-F2634A4322B3}"/>
    <cellStyle name="Normal 63 18 2 3" xfId="8822" xr:uid="{F3E35432-4688-4761-9E0E-24EF76162702}"/>
    <cellStyle name="Normal 63 18 2 4" xfId="8823" xr:uid="{04C0BCD0-4D4B-4226-AC83-EA5CC266830A}"/>
    <cellStyle name="Normal 63 18 3" xfId="8824" xr:uid="{00938971-E56B-448C-BBC2-08AD8B197EC4}"/>
    <cellStyle name="Normal 63 18 3 2" xfId="8825" xr:uid="{952D24BE-A635-40C1-A962-819489101CFF}"/>
    <cellStyle name="Normal 63 18 3 3" xfId="8826" xr:uid="{2DA48D60-49B5-40C3-895F-F5892DFB2837}"/>
    <cellStyle name="Normal 63 18 4" xfId="8827" xr:uid="{1D4A4882-BE90-4E93-82F6-96D9E3286962}"/>
    <cellStyle name="Normal 63 18 5" xfId="8828" xr:uid="{EF0F4A9E-79C3-4474-BD2F-74B6F19F77BA}"/>
    <cellStyle name="Normal 63 19" xfId="8829" xr:uid="{B77F8F93-63DC-4A14-906E-A2A9DD4673A0}"/>
    <cellStyle name="Normal 63 19 2" xfId="8830" xr:uid="{5E64FF49-405C-47E4-932B-FCE76C4E9E5D}"/>
    <cellStyle name="Normal 63 19 2 2" xfId="8831" xr:uid="{8A2B9117-4D49-4A8B-B0F5-FA329BBC8F69}"/>
    <cellStyle name="Normal 63 19 2 2 2" xfId="8832" xr:uid="{7EE31CDB-2C79-47BA-B69F-CFB7AE69AA1B}"/>
    <cellStyle name="Normal 63 19 2 2 3" xfId="8833" xr:uid="{D55BEF54-1B77-460A-BB28-571940EDF30D}"/>
    <cellStyle name="Normal 63 19 2 3" xfId="8834" xr:uid="{9D6D9E31-CA59-4869-9871-4898F93FDC5C}"/>
    <cellStyle name="Normal 63 19 2 4" xfId="8835" xr:uid="{C01EB7EA-FC6C-4E80-B10D-5DB89DEA2FDC}"/>
    <cellStyle name="Normal 63 19 3" xfId="8836" xr:uid="{2C1D689A-AE44-4B63-8896-D732B29807AA}"/>
    <cellStyle name="Normal 63 19 3 2" xfId="8837" xr:uid="{33B97783-3047-4AFA-A2CD-57BFFE4280C7}"/>
    <cellStyle name="Normal 63 19 3 3" xfId="8838" xr:uid="{15D23C98-4E37-49CD-8D2E-2DD970A31434}"/>
    <cellStyle name="Normal 63 19 4" xfId="8839" xr:uid="{37173DA8-7372-466A-9A2A-80F886E8B782}"/>
    <cellStyle name="Normal 63 19 5" xfId="8840" xr:uid="{0D7FD257-3B5D-467B-8F00-3C8E9C8999BA}"/>
    <cellStyle name="Normal 63 2" xfId="8841" xr:uid="{3D8DA176-6B56-4B60-BB63-C6B94BA0254E}"/>
    <cellStyle name="Normal 63 2 10" xfId="8842" xr:uid="{85CEBD1B-6398-4087-B580-C0A7E303C8F2}"/>
    <cellStyle name="Normal 63 2 10 2" xfId="8843" xr:uid="{BF357A10-CE2B-4078-99A2-A9A2AC9236E2}"/>
    <cellStyle name="Normal 63 2 10 2 2" xfId="8844" xr:uid="{B561ECEE-C692-4065-BEF9-47BD80632E8F}"/>
    <cellStyle name="Normal 63 2 10 2 2 2" xfId="8845" xr:uid="{BD56C3C7-6625-4DF8-A0D0-4361CAA802E6}"/>
    <cellStyle name="Normal 63 2 10 2 2 3" xfId="8846" xr:uid="{3409ED08-3D5C-4783-880B-8308341E83FB}"/>
    <cellStyle name="Normal 63 2 10 2 3" xfId="8847" xr:uid="{EA4DEB61-9AB2-4FC0-876F-B25DFDE873EB}"/>
    <cellStyle name="Normal 63 2 10 2 4" xfId="8848" xr:uid="{7A633977-5AE2-4973-9029-D277A8376474}"/>
    <cellStyle name="Normal 63 2 10 3" xfId="8849" xr:uid="{46260CCC-E890-46BF-9AC4-0E31784B3FD9}"/>
    <cellStyle name="Normal 63 2 10 3 2" xfId="8850" xr:uid="{F8830FA9-11C2-4E17-866B-673C8EBA86C6}"/>
    <cellStyle name="Normal 63 2 10 3 3" xfId="8851" xr:uid="{7656C112-F325-4D9E-BABB-A437024EBA27}"/>
    <cellStyle name="Normal 63 2 10 4" xfId="8852" xr:uid="{9D18E1EB-CA1E-4139-9AB7-2BD35BEF8FF1}"/>
    <cellStyle name="Normal 63 2 10 5" xfId="8853" xr:uid="{DFD0492E-276B-4DD3-8554-F4E2B9C60F55}"/>
    <cellStyle name="Normal 63 2 11" xfId="8854" xr:uid="{C77C1D5B-C838-4544-8F36-1C81CD99D277}"/>
    <cellStyle name="Normal 63 2 11 2" xfId="8855" xr:uid="{5E5C72D5-225E-472A-8E88-FCC882B51CC7}"/>
    <cellStyle name="Normal 63 2 11 2 2" xfId="8856" xr:uid="{F28ACBAD-FA44-4F5C-991B-C22B1BE05725}"/>
    <cellStyle name="Normal 63 2 11 2 2 2" xfId="8857" xr:uid="{45D8D759-B864-4C08-B4AD-2B59A7CFA707}"/>
    <cellStyle name="Normal 63 2 11 2 2 3" xfId="8858" xr:uid="{C0E62AC0-6143-48F7-B469-1E7D7E760C25}"/>
    <cellStyle name="Normal 63 2 11 2 3" xfId="8859" xr:uid="{748183EF-C6A5-4430-BB24-B6D8B641310F}"/>
    <cellStyle name="Normal 63 2 11 2 4" xfId="8860" xr:uid="{E7736F53-BC97-47B6-9A11-1298D02C2FEE}"/>
    <cellStyle name="Normal 63 2 11 3" xfId="8861" xr:uid="{D1DA9B70-9B55-4C12-9555-3488DF503ECF}"/>
    <cellStyle name="Normal 63 2 11 3 2" xfId="8862" xr:uid="{55D63144-EF82-4E06-9C73-370F3D3F6837}"/>
    <cellStyle name="Normal 63 2 11 3 3" xfId="8863" xr:uid="{8BBB37CD-60FE-445B-99D5-5EA728023918}"/>
    <cellStyle name="Normal 63 2 11 4" xfId="8864" xr:uid="{F7AE646C-E89C-43CC-8AC3-072B66A0CC77}"/>
    <cellStyle name="Normal 63 2 11 5" xfId="8865" xr:uid="{FAA40CA4-5C08-4A2E-8A19-F8721066B2C1}"/>
    <cellStyle name="Normal 63 2 12" xfId="8866" xr:uid="{380281F4-40C4-4235-A4EA-7318CDC3E1AC}"/>
    <cellStyle name="Normal 63 2 12 2" xfId="8867" xr:uid="{2F533711-4E54-4381-AED6-048351369AB9}"/>
    <cellStyle name="Normal 63 2 12 2 2" xfId="8868" xr:uid="{AC8114D4-C7B2-47FF-AA71-1CF144E6B65E}"/>
    <cellStyle name="Normal 63 2 12 2 2 2" xfId="8869" xr:uid="{7C79F310-E119-43AE-B31D-5F8EBEA1800A}"/>
    <cellStyle name="Normal 63 2 12 2 2 3" xfId="8870" xr:uid="{DFA24AF9-F679-4D9C-A4E8-C9FC06145D64}"/>
    <cellStyle name="Normal 63 2 12 2 3" xfId="8871" xr:uid="{27170DB4-932D-47ED-A0B7-CBE2855FF124}"/>
    <cellStyle name="Normal 63 2 12 2 4" xfId="8872" xr:uid="{DFE54E10-956E-48E0-96F9-362F3D62478F}"/>
    <cellStyle name="Normal 63 2 12 3" xfId="8873" xr:uid="{500C796D-6C73-4AFD-9007-77A67CF4981E}"/>
    <cellStyle name="Normal 63 2 12 3 2" xfId="8874" xr:uid="{3FAF014E-CDEB-4959-BD37-0296FDC87A96}"/>
    <cellStyle name="Normal 63 2 12 3 3" xfId="8875" xr:uid="{89EE60FC-9ED8-42FF-8A0C-5726C8637569}"/>
    <cellStyle name="Normal 63 2 12 4" xfId="8876" xr:uid="{FF0322A5-BF91-4235-A7BD-9FF7DF104BED}"/>
    <cellStyle name="Normal 63 2 12 5" xfId="8877" xr:uid="{2964FF90-84A3-485C-841B-52741A832934}"/>
    <cellStyle name="Normal 63 2 13" xfId="8878" xr:uid="{CBF295BF-6FDC-4283-829A-4E8C2CC8580E}"/>
    <cellStyle name="Normal 63 2 13 2" xfId="8879" xr:uid="{5E82528B-FB83-4EA5-9CFA-DAEF7E84405D}"/>
    <cellStyle name="Normal 63 2 13 2 2" xfId="8880" xr:uid="{7E6EA36A-3D33-4217-972A-737945C5E5A0}"/>
    <cellStyle name="Normal 63 2 13 2 2 2" xfId="8881" xr:uid="{68BA9A7D-8E22-4C99-8ED4-C8FDAE9F9A1A}"/>
    <cellStyle name="Normal 63 2 13 2 2 3" xfId="8882" xr:uid="{2D8A4A59-2C1B-44C8-892B-6C829F76735F}"/>
    <cellStyle name="Normal 63 2 13 2 3" xfId="8883" xr:uid="{B2355DD0-BFCF-4EA4-9A2F-643FA13E8A66}"/>
    <cellStyle name="Normal 63 2 13 2 4" xfId="8884" xr:uid="{3B453191-3338-4C0E-86F9-70B70EFBC91D}"/>
    <cellStyle name="Normal 63 2 13 3" xfId="8885" xr:uid="{3063525E-7036-42ED-B6E7-78B5F713BCC5}"/>
    <cellStyle name="Normal 63 2 13 3 2" xfId="8886" xr:uid="{B3311D3D-2F93-47CC-9113-F4A05ADD7185}"/>
    <cellStyle name="Normal 63 2 13 3 3" xfId="8887" xr:uid="{84BA7DDE-8484-46DB-82C9-9676D5D7D67F}"/>
    <cellStyle name="Normal 63 2 13 4" xfId="8888" xr:uid="{BBD8606C-3544-45E6-8AFF-5BC948B5EC16}"/>
    <cellStyle name="Normal 63 2 13 5" xfId="8889" xr:uid="{20F0E4AC-687B-4554-BF55-4B990F84E28A}"/>
    <cellStyle name="Normal 63 2 14" xfId="8890" xr:uid="{2A5B8572-880C-43A6-AAEC-84B437BCC629}"/>
    <cellStyle name="Normal 63 2 14 2" xfId="8891" xr:uid="{C9251A18-9FBD-48FF-A66A-ED52F4560C14}"/>
    <cellStyle name="Normal 63 2 14 2 2" xfId="8892" xr:uid="{87552452-6F8A-42F8-87EF-082DB2F51AA4}"/>
    <cellStyle name="Normal 63 2 14 2 2 2" xfId="8893" xr:uid="{83310277-EBE6-4178-86D8-740254620FE5}"/>
    <cellStyle name="Normal 63 2 14 2 2 3" xfId="8894" xr:uid="{A8C47329-D56B-4CF1-B448-3B32603C2D1C}"/>
    <cellStyle name="Normal 63 2 14 2 3" xfId="8895" xr:uid="{C72DC37E-9FC9-420E-8136-8D9B34BD4DA5}"/>
    <cellStyle name="Normal 63 2 14 2 4" xfId="8896" xr:uid="{0FCD7CA2-1287-464D-BED5-5EDB85F22A86}"/>
    <cellStyle name="Normal 63 2 14 3" xfId="8897" xr:uid="{EF78CB34-5A42-4FF8-BF71-91A8771D566F}"/>
    <cellStyle name="Normal 63 2 14 3 2" xfId="8898" xr:uid="{C7828E96-2F40-4FC4-9EE4-7FDBFD8A0F45}"/>
    <cellStyle name="Normal 63 2 14 3 3" xfId="8899" xr:uid="{7A85B2C0-0E12-4CD1-A6B4-C08F39D5254E}"/>
    <cellStyle name="Normal 63 2 14 4" xfId="8900" xr:uid="{26BD9709-3746-4273-847F-8D06B0DDF5E4}"/>
    <cellStyle name="Normal 63 2 14 5" xfId="8901" xr:uid="{F8F9A701-7AF7-4E79-9C5F-52AD900EC596}"/>
    <cellStyle name="Normal 63 2 15" xfId="8902" xr:uid="{7B92EFA0-F63B-4F53-932F-47F0D8374632}"/>
    <cellStyle name="Normal 63 2 15 2" xfId="8903" xr:uid="{23A31771-8B70-43DB-903F-7CEB831DD6A6}"/>
    <cellStyle name="Normal 63 2 15 2 2" xfId="8904" xr:uid="{E3FEC30D-8F36-4927-A6B2-11FCF71F71BA}"/>
    <cellStyle name="Normal 63 2 15 2 2 2" xfId="8905" xr:uid="{0DAB0E67-89CF-4215-A70F-4EEA593C7DF2}"/>
    <cellStyle name="Normal 63 2 15 2 2 3" xfId="8906" xr:uid="{DD8CAF7E-C9EC-4AC2-895C-3B04C6E8DF2C}"/>
    <cellStyle name="Normal 63 2 15 2 3" xfId="8907" xr:uid="{6ADCD5F6-5400-4524-B8F7-A78FA30E3AAF}"/>
    <cellStyle name="Normal 63 2 15 2 4" xfId="8908" xr:uid="{2502972D-E332-4157-855D-CDE0CAAD6CD6}"/>
    <cellStyle name="Normal 63 2 15 3" xfId="8909" xr:uid="{5ACCFC2F-ECCA-42A1-91AB-B23E57A482F1}"/>
    <cellStyle name="Normal 63 2 15 3 2" xfId="8910" xr:uid="{D9866B28-E970-441F-80E3-195610EB1B07}"/>
    <cellStyle name="Normal 63 2 15 3 3" xfId="8911" xr:uid="{94357587-E7C3-46BA-990B-EFA94AF29AC8}"/>
    <cellStyle name="Normal 63 2 15 4" xfId="8912" xr:uid="{3B39708E-2858-499D-A6B4-A11E1070B8BF}"/>
    <cellStyle name="Normal 63 2 15 5" xfId="8913" xr:uid="{A2E572B2-7997-4E63-AFDB-C0D3D3A47240}"/>
    <cellStyle name="Normal 63 2 16" xfId="8914" xr:uid="{344EF637-CF2A-4E67-B1E1-F714FBAFF32F}"/>
    <cellStyle name="Normal 63 2 16 2" xfId="8915" xr:uid="{F2AAE638-211F-4659-9B98-076E3D029A4A}"/>
    <cellStyle name="Normal 63 2 16 2 2" xfId="8916" xr:uid="{1122469B-78C5-4E71-8B2E-6B3FC4576F72}"/>
    <cellStyle name="Normal 63 2 16 2 2 2" xfId="8917" xr:uid="{4DE660A5-E7F7-449A-91D9-253E0F5456E6}"/>
    <cellStyle name="Normal 63 2 16 2 2 3" xfId="8918" xr:uid="{D2DB3EFD-A35E-437E-BEFC-9FD871D068B0}"/>
    <cellStyle name="Normal 63 2 16 2 3" xfId="8919" xr:uid="{64B56AA3-CD78-4F12-9FFD-B8B8F3BDF7D7}"/>
    <cellStyle name="Normal 63 2 16 2 4" xfId="8920" xr:uid="{183830D3-EF38-45AF-BE78-D3E4E314C7C6}"/>
    <cellStyle name="Normal 63 2 16 3" xfId="8921" xr:uid="{5C43843B-9F9A-4DAF-AFFB-B2D36A8A1F03}"/>
    <cellStyle name="Normal 63 2 16 3 2" xfId="8922" xr:uid="{5147FDCF-E9B1-4591-87FB-27D3BD947008}"/>
    <cellStyle name="Normal 63 2 16 3 3" xfId="8923" xr:uid="{7EE2D73C-1C8C-4949-9F21-B759EA5DFDF1}"/>
    <cellStyle name="Normal 63 2 16 4" xfId="8924" xr:uid="{B5CF21CC-95C0-4A5E-BA12-DEFC362ED8AF}"/>
    <cellStyle name="Normal 63 2 16 5" xfId="8925" xr:uid="{759CF57F-DBC8-4560-B77A-0DCD7DB8E4A3}"/>
    <cellStyle name="Normal 63 2 17" xfId="8926" xr:uid="{37E6C01E-1AFB-4094-87B9-34AB5DAFC9B1}"/>
    <cellStyle name="Normal 63 2 17 2" xfId="8927" xr:uid="{7D1D37EE-0F34-4C35-8233-8FB37ED830C4}"/>
    <cellStyle name="Normal 63 2 17 2 2" xfId="8928" xr:uid="{630E5E40-5F49-4100-961C-6EC257AD205E}"/>
    <cellStyle name="Normal 63 2 17 2 2 2" xfId="8929" xr:uid="{FF7F3D6E-7E66-4094-973A-272B8A2666B6}"/>
    <cellStyle name="Normal 63 2 17 2 2 3" xfId="8930" xr:uid="{0E5A630D-01D2-4AE1-BB3B-D44F09C145FF}"/>
    <cellStyle name="Normal 63 2 17 2 3" xfId="8931" xr:uid="{408831B0-E667-4451-BF75-3E610C19CB8B}"/>
    <cellStyle name="Normal 63 2 17 2 4" xfId="8932" xr:uid="{FF622BAC-9979-4F78-BB88-4D841A1E3F62}"/>
    <cellStyle name="Normal 63 2 17 3" xfId="8933" xr:uid="{8F7C1FC4-B791-484A-A7A2-69CB31C9B784}"/>
    <cellStyle name="Normal 63 2 17 3 2" xfId="8934" xr:uid="{03C13EE0-14FE-4BA9-883B-FE4804EC3331}"/>
    <cellStyle name="Normal 63 2 17 3 3" xfId="8935" xr:uid="{5D47B15D-C504-4DE7-A3FC-E66A8242F021}"/>
    <cellStyle name="Normal 63 2 17 4" xfId="8936" xr:uid="{C376982A-5766-4A9F-A842-7D18DFD2600C}"/>
    <cellStyle name="Normal 63 2 17 5" xfId="8937" xr:uid="{61E6F36B-6F70-48B9-A683-7ACCACFD2772}"/>
    <cellStyle name="Normal 63 2 18" xfId="8938" xr:uid="{187ECBB3-5F6A-4FA2-80B3-3361101FA9D4}"/>
    <cellStyle name="Normal 63 2 18 2" xfId="8939" xr:uid="{16631678-A8C6-4A3C-B0DD-394D1561368A}"/>
    <cellStyle name="Normal 63 2 18 2 2" xfId="8940" xr:uid="{F024BFCD-B4AF-4272-BAD2-4A72340A819D}"/>
    <cellStyle name="Normal 63 2 18 2 2 2" xfId="8941" xr:uid="{155314A8-150F-46DE-A835-929337F04A28}"/>
    <cellStyle name="Normal 63 2 18 2 2 3" xfId="8942" xr:uid="{08DDA4AC-4CB9-46B7-8CE9-134FB33DD8F2}"/>
    <cellStyle name="Normal 63 2 18 2 3" xfId="8943" xr:uid="{807B286D-E7F3-4E76-B94F-C7F4AC53CB1F}"/>
    <cellStyle name="Normal 63 2 18 2 4" xfId="8944" xr:uid="{1F2088C1-F904-442B-BE0C-B7748032D98E}"/>
    <cellStyle name="Normal 63 2 18 3" xfId="8945" xr:uid="{54FA6D76-0525-4D1D-91C7-10B404DD8558}"/>
    <cellStyle name="Normal 63 2 18 3 2" xfId="8946" xr:uid="{D4F86DFF-5F2F-4B79-B4DB-7CFCEEE48ECE}"/>
    <cellStyle name="Normal 63 2 18 3 3" xfId="8947" xr:uid="{ED82C4E7-25BB-42A8-8619-1C5DD6F60A80}"/>
    <cellStyle name="Normal 63 2 18 4" xfId="8948" xr:uid="{F3682F84-4919-466A-934B-67657E2B266E}"/>
    <cellStyle name="Normal 63 2 18 5" xfId="8949" xr:uid="{DC199F0E-BD3B-43D8-95B7-D84946D27264}"/>
    <cellStyle name="Normal 63 2 19" xfId="8950" xr:uid="{CAE55D0F-2885-4B7A-80F1-5E97F3B04312}"/>
    <cellStyle name="Normal 63 2 19 2" xfId="8951" xr:uid="{E5606A40-134D-4710-A272-F82A170B9952}"/>
    <cellStyle name="Normal 63 2 19 2 2" xfId="8952" xr:uid="{169D9169-95D6-4ED6-9183-36A66E295B88}"/>
    <cellStyle name="Normal 63 2 19 2 2 2" xfId="8953" xr:uid="{332DD7A7-E286-43A7-9343-8FE5207A4335}"/>
    <cellStyle name="Normal 63 2 19 2 2 3" xfId="8954" xr:uid="{E46EDE5C-5FE9-463E-B108-7051A3304210}"/>
    <cellStyle name="Normal 63 2 19 2 3" xfId="8955" xr:uid="{DCB82E27-D3C0-4086-B220-C47635AAC736}"/>
    <cellStyle name="Normal 63 2 19 2 4" xfId="8956" xr:uid="{E5EA9758-AF6B-43F4-AA0B-158572267522}"/>
    <cellStyle name="Normal 63 2 19 3" xfId="8957" xr:uid="{F7E9B35A-78C1-42CE-A8F1-2B142B9101CC}"/>
    <cellStyle name="Normal 63 2 19 3 2" xfId="8958" xr:uid="{0E79915E-2C5F-4E63-82EC-BB83ABC291C6}"/>
    <cellStyle name="Normal 63 2 19 3 3" xfId="8959" xr:uid="{1393FA75-98B5-4574-B6A0-C22D57FA1FA9}"/>
    <cellStyle name="Normal 63 2 19 4" xfId="8960" xr:uid="{F9BE520D-81BD-4E75-AC71-50C69BA79643}"/>
    <cellStyle name="Normal 63 2 19 5" xfId="8961" xr:uid="{D101FE90-B2B2-44D3-B80B-30D7C51DFD22}"/>
    <cellStyle name="Normal 63 2 2" xfId="8962" xr:uid="{EE1B631E-5962-42C2-B65E-7B7D77DB880D}"/>
    <cellStyle name="Normal 63 2 2 2" xfId="8963" xr:uid="{A0FC5F23-3572-4E61-BE63-A7D30EED04D0}"/>
    <cellStyle name="Normal 63 2 2 2 2" xfId="8964" xr:uid="{4ECEF119-490E-4FCA-A7C1-4715DD0341B0}"/>
    <cellStyle name="Normal 63 2 2 2 2 2" xfId="8965" xr:uid="{DEC21A62-542E-499D-AA5E-2FEE44AB3886}"/>
    <cellStyle name="Normal 63 2 2 2 2 3" xfId="8966" xr:uid="{94C1700C-B766-414E-8CE0-D0EB9885549B}"/>
    <cellStyle name="Normal 63 2 2 2 3" xfId="8967" xr:uid="{38194459-4F6C-4297-98B6-806BB00C3571}"/>
    <cellStyle name="Normal 63 2 2 2 4" xfId="8968" xr:uid="{7E6945F1-1D9C-4564-8D8E-B4DC27CABAFE}"/>
    <cellStyle name="Normal 63 2 2 3" xfId="8969" xr:uid="{ECCE6E88-B015-4A78-AD3B-79A2B3305413}"/>
    <cellStyle name="Normal 63 2 2 3 2" xfId="8970" xr:uid="{F9D279F4-6963-4D73-A776-A5C17D1AB093}"/>
    <cellStyle name="Normal 63 2 2 3 3" xfId="8971" xr:uid="{1A0E9252-C976-4340-924A-0B3FB4650363}"/>
    <cellStyle name="Normal 63 2 2 4" xfId="8972" xr:uid="{F599F184-63D7-4AAA-ABB1-D89B362FFCAC}"/>
    <cellStyle name="Normal 63 2 2 5" xfId="8973" xr:uid="{FC10CA89-1074-41DF-9E8D-693B3C3E71DC}"/>
    <cellStyle name="Normal 63 2 20" xfId="8974" xr:uid="{35C75344-409A-4297-8766-E51A1D478071}"/>
    <cellStyle name="Normal 63 2 20 2" xfId="8975" xr:uid="{27749FD4-CE4D-4C7D-9825-1FD5A04AA3CD}"/>
    <cellStyle name="Normal 63 2 20 2 2" xfId="8976" xr:uid="{73919E04-2C8D-4F4B-B81E-E7F78DE0F4FE}"/>
    <cellStyle name="Normal 63 2 20 2 3" xfId="8977" xr:uid="{DC1C2A64-DDA3-45C2-A8E0-94076453355D}"/>
    <cellStyle name="Normal 63 2 20 3" xfId="8978" xr:uid="{B0810693-DD61-4E80-85B3-A6B661A93115}"/>
    <cellStyle name="Normal 63 2 20 4" xfId="8979" xr:uid="{6B777C8E-FDCD-437A-828B-BCBF749B1034}"/>
    <cellStyle name="Normal 63 2 21" xfId="8980" xr:uid="{CEF6E6F2-C818-41F3-A538-24E683B625D8}"/>
    <cellStyle name="Normal 63 2 21 2" xfId="8981" xr:uid="{3DEB7C48-C0F6-4055-851C-92F5182A8C3A}"/>
    <cellStyle name="Normal 63 2 21 3" xfId="8982" xr:uid="{3AB6FEE5-6640-4B27-A783-2A9802731A1D}"/>
    <cellStyle name="Normal 63 2 22" xfId="8983" xr:uid="{DD5D0484-1842-47ED-B326-F9793A190CA7}"/>
    <cellStyle name="Normal 63 2 23" xfId="8984" xr:uid="{4B0838E8-B868-49A8-A916-018D11DB349E}"/>
    <cellStyle name="Normal 63 2 3" xfId="8985" xr:uid="{FD860439-6500-4E78-BD4D-1B757BFA7642}"/>
    <cellStyle name="Normal 63 2 3 2" xfId="8986" xr:uid="{78C0591B-ADAB-41CB-A3DF-459C3F4C2A9C}"/>
    <cellStyle name="Normal 63 2 3 2 2" xfId="8987" xr:uid="{B922F532-A191-4BB2-930A-63055677141C}"/>
    <cellStyle name="Normal 63 2 3 2 2 2" xfId="8988" xr:uid="{0945597A-9BF2-4E18-9D6F-8E33A590C1BF}"/>
    <cellStyle name="Normal 63 2 3 2 2 3" xfId="8989" xr:uid="{558A70A5-FFAE-477D-9DCA-824647BD4F99}"/>
    <cellStyle name="Normal 63 2 3 2 3" xfId="8990" xr:uid="{67919FB8-ACA5-44C7-AAB5-ECC8E19ACD2D}"/>
    <cellStyle name="Normal 63 2 3 2 4" xfId="8991" xr:uid="{CCF36A00-CACB-4E63-99F4-40CB55D3965F}"/>
    <cellStyle name="Normal 63 2 3 3" xfId="8992" xr:uid="{677A31D3-1525-4DB7-88A8-4C9628EAA11C}"/>
    <cellStyle name="Normal 63 2 3 3 2" xfId="8993" xr:uid="{EDC6377A-136B-4C1A-B738-4AB467F86903}"/>
    <cellStyle name="Normal 63 2 3 3 3" xfId="8994" xr:uid="{105CBF14-4BC5-408C-B503-E69F9A4F0DFD}"/>
    <cellStyle name="Normal 63 2 3 4" xfId="8995" xr:uid="{A335B770-AC8F-45EC-BBC7-F5BFE5FFEE5E}"/>
    <cellStyle name="Normal 63 2 3 5" xfId="8996" xr:uid="{43AEA938-522B-47BD-B094-49B072A9E06A}"/>
    <cellStyle name="Normal 63 2 4" xfId="8997" xr:uid="{1585F773-8DFE-4C1B-BB30-5EF5990F1745}"/>
    <cellStyle name="Normal 63 2 4 2" xfId="8998" xr:uid="{6C8158BC-81AE-4D65-A5CD-8E1C7DC51844}"/>
    <cellStyle name="Normal 63 2 4 2 2" xfId="8999" xr:uid="{C97619B8-BFC3-47D4-9621-E9801477601A}"/>
    <cellStyle name="Normal 63 2 4 2 2 2" xfId="9000" xr:uid="{7C23ED8F-C54B-4F93-B134-6AAEC30B1424}"/>
    <cellStyle name="Normal 63 2 4 2 2 3" xfId="9001" xr:uid="{B976B27A-6CC7-4E2D-A238-BDF017F75504}"/>
    <cellStyle name="Normal 63 2 4 2 3" xfId="9002" xr:uid="{9D84A7F4-1F02-4FD1-8E17-82CB9411F81B}"/>
    <cellStyle name="Normal 63 2 4 2 4" xfId="9003" xr:uid="{2BB9AFC3-E536-4940-A884-0D7436311F6F}"/>
    <cellStyle name="Normal 63 2 4 3" xfId="9004" xr:uid="{70733FCE-D4D5-4DB8-B07C-C9C2D74FBFE3}"/>
    <cellStyle name="Normal 63 2 4 3 2" xfId="9005" xr:uid="{E97E0006-B981-4756-A074-8C2606F4C557}"/>
    <cellStyle name="Normal 63 2 4 3 3" xfId="9006" xr:uid="{31835696-9F0D-4BE7-B5DB-1E48F10E8B2B}"/>
    <cellStyle name="Normal 63 2 4 4" xfId="9007" xr:uid="{3E5B85BC-DB94-4E6B-B0AA-A6204882519D}"/>
    <cellStyle name="Normal 63 2 4 5" xfId="9008" xr:uid="{013DE536-1A6F-4500-94A9-74BD9DEAA047}"/>
    <cellStyle name="Normal 63 2 5" xfId="9009" xr:uid="{E7670FE3-B374-4CAA-8811-6D572A7C78EB}"/>
    <cellStyle name="Normal 63 2 5 2" xfId="9010" xr:uid="{76706759-27FE-45E8-9B74-120CF349518B}"/>
    <cellStyle name="Normal 63 2 5 2 2" xfId="9011" xr:uid="{5606503F-668E-434F-BBE9-55CB96847681}"/>
    <cellStyle name="Normal 63 2 5 2 2 2" xfId="9012" xr:uid="{AD2E69D2-37E3-442F-A058-DFAB7995E068}"/>
    <cellStyle name="Normal 63 2 5 2 2 3" xfId="9013" xr:uid="{A2D0B526-06C4-414A-BD81-3D95B4889CBE}"/>
    <cellStyle name="Normal 63 2 5 2 3" xfId="9014" xr:uid="{B32DF023-7A04-4C19-B3F8-DEEB62E6D329}"/>
    <cellStyle name="Normal 63 2 5 2 4" xfId="9015" xr:uid="{1C44F727-75D8-4E8D-91BA-4DEA193839D3}"/>
    <cellStyle name="Normal 63 2 5 3" xfId="9016" xr:uid="{C3952793-E49E-4767-B2A4-FDA8012D4812}"/>
    <cellStyle name="Normal 63 2 5 3 2" xfId="9017" xr:uid="{171BD9FC-8488-433A-832B-4AE7065B0732}"/>
    <cellStyle name="Normal 63 2 5 3 3" xfId="9018" xr:uid="{A0D943D7-C15B-4C25-934D-835AC2CE6DB2}"/>
    <cellStyle name="Normal 63 2 5 4" xfId="9019" xr:uid="{9C6E0C3B-52B9-4800-BF5D-1729FACAF0F9}"/>
    <cellStyle name="Normal 63 2 5 5" xfId="9020" xr:uid="{EB757638-C66F-493A-902C-5BD88EF4C0AC}"/>
    <cellStyle name="Normal 63 2 6" xfId="9021" xr:uid="{8A15F402-A7FD-4C52-9FBD-27BFC336617F}"/>
    <cellStyle name="Normal 63 2 6 2" xfId="9022" xr:uid="{09CF70D7-5844-4842-BFFF-57DDE95FB05B}"/>
    <cellStyle name="Normal 63 2 6 2 2" xfId="9023" xr:uid="{29BD41B1-D100-4189-978E-B387A54A1FC4}"/>
    <cellStyle name="Normal 63 2 6 2 2 2" xfId="9024" xr:uid="{32D8DBB8-D26C-4C7B-80A3-F11B046BA8BE}"/>
    <cellStyle name="Normal 63 2 6 2 2 3" xfId="9025" xr:uid="{603CE5BB-169E-4AD4-97FD-8183D5C3BBE0}"/>
    <cellStyle name="Normal 63 2 6 2 3" xfId="9026" xr:uid="{5B7E6002-EEC9-4B63-8E31-8D78EA6E918B}"/>
    <cellStyle name="Normal 63 2 6 2 4" xfId="9027" xr:uid="{E56820F5-47EA-499A-AEEA-A7018B72BFCF}"/>
    <cellStyle name="Normal 63 2 6 3" xfId="9028" xr:uid="{6E36AAF4-AF6F-428E-B2E0-050A83FFA3DB}"/>
    <cellStyle name="Normal 63 2 6 3 2" xfId="9029" xr:uid="{2A4F102E-7A26-40FE-A13C-B9FAACF08C30}"/>
    <cellStyle name="Normal 63 2 6 3 3" xfId="9030" xr:uid="{A1EE2C84-AC39-4D59-827C-495C29E7602E}"/>
    <cellStyle name="Normal 63 2 6 4" xfId="9031" xr:uid="{F7EB0850-CDA2-489C-98BD-8E3077020946}"/>
    <cellStyle name="Normal 63 2 6 5" xfId="9032" xr:uid="{61752820-7EF7-47AE-BCED-033F2EC65189}"/>
    <cellStyle name="Normal 63 2 7" xfId="9033" xr:uid="{DE1F0D47-57DD-4538-89C9-611368F907D3}"/>
    <cellStyle name="Normal 63 2 7 2" xfId="9034" xr:uid="{B0E30BAD-84BB-4FAF-98BB-AAA1BB194415}"/>
    <cellStyle name="Normal 63 2 7 2 2" xfId="9035" xr:uid="{687FFDB8-365F-4F21-BCA1-0610DAF11B78}"/>
    <cellStyle name="Normal 63 2 7 2 2 2" xfId="9036" xr:uid="{E1DD72A6-3275-492C-AE23-D755B1566C4A}"/>
    <cellStyle name="Normal 63 2 7 2 2 3" xfId="9037" xr:uid="{FB9ECBC1-27D8-47AD-8FB2-87F29B1AD730}"/>
    <cellStyle name="Normal 63 2 7 2 3" xfId="9038" xr:uid="{D5B21ACC-F809-4999-8E78-B9C12D352AFC}"/>
    <cellStyle name="Normal 63 2 7 2 4" xfId="9039" xr:uid="{F52F9B9A-4B2C-40B2-AF28-7D417EF1AF90}"/>
    <cellStyle name="Normal 63 2 7 3" xfId="9040" xr:uid="{4EC34F32-45A1-4D88-9321-F89A0338D7A1}"/>
    <cellStyle name="Normal 63 2 7 3 2" xfId="9041" xr:uid="{103391E9-F75B-4B48-942D-FCB54881A914}"/>
    <cellStyle name="Normal 63 2 7 3 3" xfId="9042" xr:uid="{CF5A546C-EE26-41E5-9548-C33BE3401A0F}"/>
    <cellStyle name="Normal 63 2 7 4" xfId="9043" xr:uid="{6CEDADA9-CD00-42F9-9529-BB15B9B4F01A}"/>
    <cellStyle name="Normal 63 2 7 5" xfId="9044" xr:uid="{628309A7-B051-49F6-8CC8-6DA700998AA9}"/>
    <cellStyle name="Normal 63 2 8" xfId="9045" xr:uid="{1E2DFE36-F7D9-4A74-8107-3034ABA35644}"/>
    <cellStyle name="Normal 63 2 8 2" xfId="9046" xr:uid="{6242C2D7-A10C-4A23-896B-80E833D6DA94}"/>
    <cellStyle name="Normal 63 2 8 2 2" xfId="9047" xr:uid="{AB95E69C-F35B-401F-9152-31B8F6009C54}"/>
    <cellStyle name="Normal 63 2 8 2 2 2" xfId="9048" xr:uid="{7342B704-E7D2-4D95-9542-1214C9061051}"/>
    <cellStyle name="Normal 63 2 8 2 2 3" xfId="9049" xr:uid="{CB95D4B2-A50B-4F4C-92E3-DDA38C2C0453}"/>
    <cellStyle name="Normal 63 2 8 2 3" xfId="9050" xr:uid="{FE274B31-AF24-454F-8C08-50C95D5DA766}"/>
    <cellStyle name="Normal 63 2 8 2 4" xfId="9051" xr:uid="{932D4725-AC4F-4B7D-B633-2454488DF47F}"/>
    <cellStyle name="Normal 63 2 8 3" xfId="9052" xr:uid="{6AC64321-34E8-4809-9017-88B35460EAE6}"/>
    <cellStyle name="Normal 63 2 8 3 2" xfId="9053" xr:uid="{6066F4B0-97F0-48DA-97B1-F47E94B480BD}"/>
    <cellStyle name="Normal 63 2 8 3 3" xfId="9054" xr:uid="{DBDDFE8E-92B1-44F5-9981-47B05D2B491A}"/>
    <cellStyle name="Normal 63 2 8 4" xfId="9055" xr:uid="{821B55AC-12F1-4016-A6E8-10BB88E16149}"/>
    <cellStyle name="Normal 63 2 8 5" xfId="9056" xr:uid="{22F10F20-F688-4B64-92DB-C6EB0C4D1A2A}"/>
    <cellStyle name="Normal 63 2 9" xfId="9057" xr:uid="{C4BE6DD6-0473-4339-A67F-D2907F0DA2E5}"/>
    <cellStyle name="Normal 63 2 9 2" xfId="9058" xr:uid="{5E38D357-435D-4473-8C25-4C6BC7258246}"/>
    <cellStyle name="Normal 63 2 9 2 2" xfId="9059" xr:uid="{FC3D79BB-05A9-474A-A51F-274605CC6774}"/>
    <cellStyle name="Normal 63 2 9 2 2 2" xfId="9060" xr:uid="{BC8D4E8F-6EA2-4C5C-92CF-6CE042ABE32A}"/>
    <cellStyle name="Normal 63 2 9 2 2 3" xfId="9061" xr:uid="{E3A4E91E-3973-4737-B6D9-661CD0AC82F6}"/>
    <cellStyle name="Normal 63 2 9 2 3" xfId="9062" xr:uid="{CA9A68A2-5098-4C98-9A82-C005CAAB4E64}"/>
    <cellStyle name="Normal 63 2 9 2 4" xfId="9063" xr:uid="{6F812B72-9D9A-43E8-8CC9-80BCB0FA3566}"/>
    <cellStyle name="Normal 63 2 9 3" xfId="9064" xr:uid="{EE58FF4D-AF4B-4399-AD25-97F2A9EDE446}"/>
    <cellStyle name="Normal 63 2 9 3 2" xfId="9065" xr:uid="{45792326-E1AD-4FB4-ACE6-06ADCD4F02F4}"/>
    <cellStyle name="Normal 63 2 9 3 3" xfId="9066" xr:uid="{F9476A6D-9E2A-4359-9EEE-51D7F6132E35}"/>
    <cellStyle name="Normal 63 2 9 4" xfId="9067" xr:uid="{74B238BD-1CC1-47E5-B695-44C85B7F4AEA}"/>
    <cellStyle name="Normal 63 2 9 5" xfId="9068" xr:uid="{E24509AD-26E6-484D-8373-23649E3B5471}"/>
    <cellStyle name="Normal 63 20" xfId="9069" xr:uid="{0EB69681-CAB1-46E1-A2D8-B8C7D6BD1007}"/>
    <cellStyle name="Normal 63 20 2" xfId="9070" xr:uid="{AC8D1F73-08D7-45B1-AD6A-9B726ABAE085}"/>
    <cellStyle name="Normal 63 20 2 2" xfId="9071" xr:uid="{BDDA3897-45E6-41BB-BD2F-3E9BA33A61AA}"/>
    <cellStyle name="Normal 63 20 2 2 2" xfId="9072" xr:uid="{13B10827-E5D3-4CF6-8C3F-AFBE54D58205}"/>
    <cellStyle name="Normal 63 20 2 2 3" xfId="9073" xr:uid="{696BB4F9-A318-4C89-B0F2-CD1BE1865C93}"/>
    <cellStyle name="Normal 63 20 2 3" xfId="9074" xr:uid="{30AD0BF6-86BA-4032-A345-E2C770527672}"/>
    <cellStyle name="Normal 63 20 2 4" xfId="9075" xr:uid="{0D1BF38B-C2F7-44F8-92AE-D30DCB1B9E10}"/>
    <cellStyle name="Normal 63 20 3" xfId="9076" xr:uid="{7FFA98A3-2DFD-4458-8A43-A9075CA1DE28}"/>
    <cellStyle name="Normal 63 20 3 2" xfId="9077" xr:uid="{B86B3C42-090C-4C24-AF65-6DEED95C5F7D}"/>
    <cellStyle name="Normal 63 20 3 3" xfId="9078" xr:uid="{7997DCAF-2704-456A-AE9A-825043F79617}"/>
    <cellStyle name="Normal 63 20 4" xfId="9079" xr:uid="{202598B3-E975-408C-B256-06DDF33D8AE2}"/>
    <cellStyle name="Normal 63 20 5" xfId="9080" xr:uid="{132C0160-7A90-427E-AD86-2B1994C2440C}"/>
    <cellStyle name="Normal 63 21" xfId="9081" xr:uid="{CE08D8EF-A58A-4C64-91CF-83963735FDE5}"/>
    <cellStyle name="Normal 63 21 2" xfId="9082" xr:uid="{88E5557A-C994-4420-BAC1-B81767F00307}"/>
    <cellStyle name="Normal 63 21 2 2" xfId="9083" xr:uid="{DB342A5D-6472-4412-B92B-F68366574EC6}"/>
    <cellStyle name="Normal 63 21 2 2 2" xfId="9084" xr:uid="{3B8F32EE-B3D4-40AD-8A5D-94902961CADB}"/>
    <cellStyle name="Normal 63 21 2 2 3" xfId="9085" xr:uid="{2BA41D5B-86C7-48A6-9D1D-487E1EA63BFC}"/>
    <cellStyle name="Normal 63 21 2 3" xfId="9086" xr:uid="{D0B50426-0641-4326-B5D7-4403844560B0}"/>
    <cellStyle name="Normal 63 21 2 4" xfId="9087" xr:uid="{6C7F10D0-D4D5-46D2-B0C5-F1C119575AFC}"/>
    <cellStyle name="Normal 63 21 3" xfId="9088" xr:uid="{9A40B5EA-22EB-46BC-8E39-1A7B2A2ACD1D}"/>
    <cellStyle name="Normal 63 21 3 2" xfId="9089" xr:uid="{E27FE1FD-FD01-4198-95E5-A8245BD5DCA0}"/>
    <cellStyle name="Normal 63 21 3 3" xfId="9090" xr:uid="{4FF2957F-D300-4BF2-A2C1-4C538EE12686}"/>
    <cellStyle name="Normal 63 21 4" xfId="9091" xr:uid="{EDE0009A-EF6C-419A-A051-A928908796F6}"/>
    <cellStyle name="Normal 63 21 5" xfId="9092" xr:uid="{4ABC6C85-E3C6-46D3-A5A1-E6762F9A200A}"/>
    <cellStyle name="Normal 63 22" xfId="9093" xr:uid="{D186CF10-4ADF-4DCA-BEFE-58155BDBF61E}"/>
    <cellStyle name="Normal 63 22 2" xfId="9094" xr:uid="{BA01091A-4829-4312-AF95-1F91805921E7}"/>
    <cellStyle name="Normal 63 22 2 2" xfId="9095" xr:uid="{F416553D-339D-4458-8C80-9754478886DC}"/>
    <cellStyle name="Normal 63 22 2 2 2" xfId="9096" xr:uid="{14FE1B30-33E4-4C6C-B406-94CF13CE22CA}"/>
    <cellStyle name="Normal 63 22 2 2 3" xfId="9097" xr:uid="{94F6FA38-F7B8-44AC-A1FC-F544EC17D957}"/>
    <cellStyle name="Normal 63 22 2 3" xfId="9098" xr:uid="{333442A4-151B-4F5F-900F-CA472AF11479}"/>
    <cellStyle name="Normal 63 22 2 4" xfId="9099" xr:uid="{CB635F70-9FFB-4D69-AB11-C904DFF7FE4A}"/>
    <cellStyle name="Normal 63 22 3" xfId="9100" xr:uid="{976BCBEB-8BE3-4473-B12E-FA89B59FDECF}"/>
    <cellStyle name="Normal 63 22 3 2" xfId="9101" xr:uid="{0783DD0C-1A38-417F-BDB3-24163E5A9AC2}"/>
    <cellStyle name="Normal 63 22 3 3" xfId="9102" xr:uid="{8CF950EF-9C56-4676-9BA1-6D2FE57012E8}"/>
    <cellStyle name="Normal 63 22 4" xfId="9103" xr:uid="{15BA05D9-66E8-452E-948E-2CCA567563D3}"/>
    <cellStyle name="Normal 63 22 5" xfId="9104" xr:uid="{65303727-B2AD-4167-9BB0-7AE45EB275CD}"/>
    <cellStyle name="Normal 63 23" xfId="9105" xr:uid="{C12339DA-62CD-4122-8DB0-B26A1C15D2AF}"/>
    <cellStyle name="Normal 63 23 2" xfId="9106" xr:uid="{575743E4-9BC8-4140-9018-AE0FA4D6CF00}"/>
    <cellStyle name="Normal 63 23 2 2" xfId="9107" xr:uid="{DE42B86D-5A09-4056-9C5A-47608CF5E066}"/>
    <cellStyle name="Normal 63 23 2 2 2" xfId="9108" xr:uid="{EAD42BFC-86E7-44BF-B8D0-BE3F414B7D52}"/>
    <cellStyle name="Normal 63 23 2 2 3" xfId="9109" xr:uid="{16564E69-E746-4CBF-B0B2-C90E2436BBBA}"/>
    <cellStyle name="Normal 63 23 2 3" xfId="9110" xr:uid="{E8F7C694-202F-4DBC-8171-7887D3E194C8}"/>
    <cellStyle name="Normal 63 23 2 4" xfId="9111" xr:uid="{C80FD2D6-1215-480A-918E-F0BB603845BE}"/>
    <cellStyle name="Normal 63 23 3" xfId="9112" xr:uid="{13E14D4D-38FA-42B4-ACCE-5E1BE7A8ACBE}"/>
    <cellStyle name="Normal 63 23 3 2" xfId="9113" xr:uid="{FE22C6AD-2395-4DB0-83C6-29A4076A4C72}"/>
    <cellStyle name="Normal 63 23 3 3" xfId="9114" xr:uid="{31849F0E-DECD-4314-9EFD-0A46EEAF8430}"/>
    <cellStyle name="Normal 63 23 4" xfId="9115" xr:uid="{400EE775-3FD4-415F-8D87-244B9FF17E92}"/>
    <cellStyle name="Normal 63 23 5" xfId="9116" xr:uid="{BC879FF5-A12A-496D-9E0C-C921A451D31F}"/>
    <cellStyle name="Normal 63 24" xfId="9117" xr:uid="{CB477EDB-C318-4C34-A58B-2142C0BEC606}"/>
    <cellStyle name="Normal 63 24 2" xfId="9118" xr:uid="{22053F3F-8101-455F-85DA-06DD6D4315D6}"/>
    <cellStyle name="Normal 63 24 2 2" xfId="9119" xr:uid="{717C9422-1F8B-456A-B534-199ED8DE9ECF}"/>
    <cellStyle name="Normal 63 24 2 3" xfId="9120" xr:uid="{BD280588-0D51-45BF-880A-A3EB65361CA1}"/>
    <cellStyle name="Normal 63 24 3" xfId="9121" xr:uid="{835BFEB0-1DCC-4632-9D28-458A03B66B22}"/>
    <cellStyle name="Normal 63 24 4" xfId="9122" xr:uid="{4286A5F7-0F66-41BB-B587-E7E446B96ADC}"/>
    <cellStyle name="Normal 63 25" xfId="9123" xr:uid="{7F65AB7E-A228-4F0F-98B4-37D5A04613DD}"/>
    <cellStyle name="Normal 63 25 2" xfId="9124" xr:uid="{5C628E7F-72A0-46DB-AD09-C539D585FB00}"/>
    <cellStyle name="Normal 63 25 3" xfId="9125" xr:uid="{F3C1D79D-DF63-408D-98B1-6AC94BDBA703}"/>
    <cellStyle name="Normal 63 26" xfId="9126" xr:uid="{3C1CB61E-CD96-44E4-B393-57DF79BA0295}"/>
    <cellStyle name="Normal 63 27" xfId="9127" xr:uid="{1B9D766F-2141-4752-83DB-AC63F0C592F6}"/>
    <cellStyle name="Normal 63 3" xfId="9128" xr:uid="{ABF6C37A-FF03-4A4E-AE55-725641FF96B0}"/>
    <cellStyle name="Normal 63 3 10" xfId="9129" xr:uid="{2D92F1C9-5FBE-4999-82A2-DB060F7133A2}"/>
    <cellStyle name="Normal 63 3 10 2" xfId="9130" xr:uid="{AD3D4849-E94C-4416-AE69-79616FF47C55}"/>
    <cellStyle name="Normal 63 3 10 2 2" xfId="9131" xr:uid="{0A041D8C-D081-403E-BCD5-72693811638A}"/>
    <cellStyle name="Normal 63 3 10 2 2 2" xfId="9132" xr:uid="{19510FA1-7777-4429-9774-7514006ADF53}"/>
    <cellStyle name="Normal 63 3 10 2 2 3" xfId="9133" xr:uid="{7D171CB0-769C-4C11-B4C8-DB174FA4ABF4}"/>
    <cellStyle name="Normal 63 3 10 2 3" xfId="9134" xr:uid="{56F0DF66-5158-496A-AF3B-E74A440A5C8E}"/>
    <cellStyle name="Normal 63 3 10 2 4" xfId="9135" xr:uid="{6B5F4AD5-A9D0-4F2F-8623-7AA0CCB229C3}"/>
    <cellStyle name="Normal 63 3 10 3" xfId="9136" xr:uid="{286D0F05-A537-4719-9384-491339BFF6FD}"/>
    <cellStyle name="Normal 63 3 10 3 2" xfId="9137" xr:uid="{E0F69E61-6098-4442-9B11-C1F0E59AEFA0}"/>
    <cellStyle name="Normal 63 3 10 3 3" xfId="9138" xr:uid="{054C245F-D851-429B-9018-DCB7B933011B}"/>
    <cellStyle name="Normal 63 3 10 4" xfId="9139" xr:uid="{CBA8DA9D-3183-45CF-A669-FEEC453DF7A7}"/>
    <cellStyle name="Normal 63 3 10 5" xfId="9140" xr:uid="{2FB7F35D-06D2-4238-9B07-D32A3EC93180}"/>
    <cellStyle name="Normal 63 3 11" xfId="9141" xr:uid="{F0597971-CBD9-4230-B856-3C8680D05AE9}"/>
    <cellStyle name="Normal 63 3 11 2" xfId="9142" xr:uid="{49A4C84D-4CDC-45B9-AD77-7D11F561405B}"/>
    <cellStyle name="Normal 63 3 11 2 2" xfId="9143" xr:uid="{56C79DBD-5339-463F-8A4D-69AE94A7C463}"/>
    <cellStyle name="Normal 63 3 11 2 2 2" xfId="9144" xr:uid="{FC0D49FE-9FCD-410B-8731-AE6A974982EB}"/>
    <cellStyle name="Normal 63 3 11 2 2 3" xfId="9145" xr:uid="{F5E69E7C-880A-4CEF-92C0-749575E6D8A8}"/>
    <cellStyle name="Normal 63 3 11 2 3" xfId="9146" xr:uid="{94B0DD58-11F0-45EC-BB37-2FBA98499B41}"/>
    <cellStyle name="Normal 63 3 11 2 4" xfId="9147" xr:uid="{7E14D9B6-3724-48F7-B6A6-DA4AA3A50EFF}"/>
    <cellStyle name="Normal 63 3 11 3" xfId="9148" xr:uid="{0CEFEBC2-FBE5-4235-A578-702DD79E8D37}"/>
    <cellStyle name="Normal 63 3 11 3 2" xfId="9149" xr:uid="{E5BC7081-0D69-472F-960A-AE9CF8F56B1F}"/>
    <cellStyle name="Normal 63 3 11 3 3" xfId="9150" xr:uid="{C4A4E7CE-AD08-4473-8636-A27ACC361E09}"/>
    <cellStyle name="Normal 63 3 11 4" xfId="9151" xr:uid="{9B429073-8C73-4247-A02D-A7EA51AC352F}"/>
    <cellStyle name="Normal 63 3 11 5" xfId="9152" xr:uid="{B585F876-3AAE-4721-9EA4-1304A1E002DF}"/>
    <cellStyle name="Normal 63 3 12" xfId="9153" xr:uid="{3352A57A-F6B0-4B4F-AAED-FEFB16B8F446}"/>
    <cellStyle name="Normal 63 3 12 2" xfId="9154" xr:uid="{8637163F-549E-4FAF-BB76-2C223743959A}"/>
    <cellStyle name="Normal 63 3 12 2 2" xfId="9155" xr:uid="{B6D1AE31-386E-49C2-BF14-C9F08A169493}"/>
    <cellStyle name="Normal 63 3 12 2 2 2" xfId="9156" xr:uid="{7E1FC83B-D077-42E2-B1EE-7AD6EFF165AD}"/>
    <cellStyle name="Normal 63 3 12 2 2 3" xfId="9157" xr:uid="{BAADB8CB-CD11-449B-A923-66945E98CE87}"/>
    <cellStyle name="Normal 63 3 12 2 3" xfId="9158" xr:uid="{B225E163-6AAB-48AF-B5C9-8CD02CE6722D}"/>
    <cellStyle name="Normal 63 3 12 2 4" xfId="9159" xr:uid="{91614293-CF43-44B8-9D2C-2ED2E9063593}"/>
    <cellStyle name="Normal 63 3 12 3" xfId="9160" xr:uid="{AD5B3760-EE52-494E-9938-B616AB86E9C2}"/>
    <cellStyle name="Normal 63 3 12 3 2" xfId="9161" xr:uid="{374AA3A7-E74A-4A70-B5B7-A188E9171616}"/>
    <cellStyle name="Normal 63 3 12 3 3" xfId="9162" xr:uid="{B3F89319-E00A-44F6-A78E-97C35686DED3}"/>
    <cellStyle name="Normal 63 3 12 4" xfId="9163" xr:uid="{5AEE82B6-7DB7-4EBA-AABB-D5B7E6568ADE}"/>
    <cellStyle name="Normal 63 3 12 5" xfId="9164" xr:uid="{36C38A1B-71BA-4076-BE0B-173B33A01609}"/>
    <cellStyle name="Normal 63 3 13" xfId="9165" xr:uid="{2EAE4B6A-08BE-463D-A8C5-36727125DCEC}"/>
    <cellStyle name="Normal 63 3 13 2" xfId="9166" xr:uid="{857FB1A8-8EEC-4B88-84FA-D5082D1F1441}"/>
    <cellStyle name="Normal 63 3 13 2 2" xfId="9167" xr:uid="{432875F3-B530-45E9-AA13-20DAF0310334}"/>
    <cellStyle name="Normal 63 3 13 2 2 2" xfId="9168" xr:uid="{39F27B45-9928-4903-A077-F01675FA1579}"/>
    <cellStyle name="Normal 63 3 13 2 2 3" xfId="9169" xr:uid="{803B5561-94D6-4405-999D-7288B74B8085}"/>
    <cellStyle name="Normal 63 3 13 2 3" xfId="9170" xr:uid="{50E322F7-C11D-4418-9FE8-BB9DF736938B}"/>
    <cellStyle name="Normal 63 3 13 2 4" xfId="9171" xr:uid="{EBEC624B-A9E1-4977-B24C-09241B9B312D}"/>
    <cellStyle name="Normal 63 3 13 3" xfId="9172" xr:uid="{D4D304C6-1AC8-4AAC-B4F3-1B8E96ABED72}"/>
    <cellStyle name="Normal 63 3 13 3 2" xfId="9173" xr:uid="{7327195F-A9A4-409D-8FDA-AD565FC58661}"/>
    <cellStyle name="Normal 63 3 13 3 3" xfId="9174" xr:uid="{D0BFDEB0-7697-47A9-ABB2-F0C08D07DFA9}"/>
    <cellStyle name="Normal 63 3 13 4" xfId="9175" xr:uid="{B32CC82E-FFED-4AF8-B88D-84C0B3A1FF5A}"/>
    <cellStyle name="Normal 63 3 13 5" xfId="9176" xr:uid="{DC33792F-D958-48CE-8C82-04A92F492D24}"/>
    <cellStyle name="Normal 63 3 14" xfId="9177" xr:uid="{1046F475-3FD4-4FD4-A45A-F192FB7D3BC4}"/>
    <cellStyle name="Normal 63 3 14 2" xfId="9178" xr:uid="{B16AA9E9-1870-4EC5-AEF2-67A86EA4BCA6}"/>
    <cellStyle name="Normal 63 3 14 2 2" xfId="9179" xr:uid="{5504E6FA-77CD-422D-8451-3FCDE7999FD9}"/>
    <cellStyle name="Normal 63 3 14 2 2 2" xfId="9180" xr:uid="{AAA165A6-6194-40D6-81C5-F341847E6271}"/>
    <cellStyle name="Normal 63 3 14 2 2 3" xfId="9181" xr:uid="{057999E8-B4D8-4812-BE58-2EE4B1797BE3}"/>
    <cellStyle name="Normal 63 3 14 2 3" xfId="9182" xr:uid="{21FDC74B-2A3C-415F-9C55-49ED2F55742C}"/>
    <cellStyle name="Normal 63 3 14 2 4" xfId="9183" xr:uid="{1CC32694-6C14-4236-BB39-C75C6F118857}"/>
    <cellStyle name="Normal 63 3 14 3" xfId="9184" xr:uid="{FB18622E-ED96-4A45-8910-1931BD69D20C}"/>
    <cellStyle name="Normal 63 3 14 3 2" xfId="9185" xr:uid="{0DA042E2-E5D6-4011-95FB-4EA77166293E}"/>
    <cellStyle name="Normal 63 3 14 3 3" xfId="9186" xr:uid="{E6562E85-C096-4B0D-A125-5CAC7926E194}"/>
    <cellStyle name="Normal 63 3 14 4" xfId="9187" xr:uid="{96695435-2D4A-4AB5-8091-E17C16D246D7}"/>
    <cellStyle name="Normal 63 3 14 5" xfId="9188" xr:uid="{F7862375-4895-4AD8-B125-A1A92A2C860F}"/>
    <cellStyle name="Normal 63 3 15" xfId="9189" xr:uid="{536C84EA-9EB6-485F-A5F6-5622C1CC521A}"/>
    <cellStyle name="Normal 63 3 15 2" xfId="9190" xr:uid="{27CF1864-99A0-446E-97DE-BC17CB13BFD1}"/>
    <cellStyle name="Normal 63 3 15 2 2" xfId="9191" xr:uid="{C072CC85-DF71-45C1-AD85-025936470F83}"/>
    <cellStyle name="Normal 63 3 15 2 2 2" xfId="9192" xr:uid="{D10390C5-6B49-440B-B03F-A36C713CDC24}"/>
    <cellStyle name="Normal 63 3 15 2 2 3" xfId="9193" xr:uid="{BC32865F-8DC1-4D96-9E6B-E3A216B2143A}"/>
    <cellStyle name="Normal 63 3 15 2 3" xfId="9194" xr:uid="{4ADF0718-DD10-4F49-8C16-F2889767616B}"/>
    <cellStyle name="Normal 63 3 15 2 4" xfId="9195" xr:uid="{076BAF08-5E2E-4F26-BD11-7777C90F308D}"/>
    <cellStyle name="Normal 63 3 15 3" xfId="9196" xr:uid="{A0796367-D299-4C02-93BC-978033695E89}"/>
    <cellStyle name="Normal 63 3 15 3 2" xfId="9197" xr:uid="{ACC16431-18CB-4D70-AF43-217693420CAA}"/>
    <cellStyle name="Normal 63 3 15 3 3" xfId="9198" xr:uid="{ACB2CD87-F773-4E9B-998E-E9E974C2A879}"/>
    <cellStyle name="Normal 63 3 15 4" xfId="9199" xr:uid="{BB4A87EF-0AC9-4253-97A4-A1F66B0D56CC}"/>
    <cellStyle name="Normal 63 3 15 5" xfId="9200" xr:uid="{D71566FF-A3D0-4A0E-BA4F-2EA30682058A}"/>
    <cellStyle name="Normal 63 3 16" xfId="9201" xr:uid="{F8D941E5-5D5D-4C46-8E2A-F1979FD452AA}"/>
    <cellStyle name="Normal 63 3 16 2" xfId="9202" xr:uid="{AE821EFA-D102-42A4-844D-D4AA20EC1488}"/>
    <cellStyle name="Normal 63 3 16 2 2" xfId="9203" xr:uid="{98C273E9-F56C-49C4-8902-297230D67B7E}"/>
    <cellStyle name="Normal 63 3 16 2 2 2" xfId="9204" xr:uid="{AE17C478-724F-4306-A711-55C3EE134A3F}"/>
    <cellStyle name="Normal 63 3 16 2 2 3" xfId="9205" xr:uid="{3F97D971-3711-4CFB-9F2E-10FCB1B68D7C}"/>
    <cellStyle name="Normal 63 3 16 2 3" xfId="9206" xr:uid="{B151E4D6-9DEB-4366-A480-8EA7347510C4}"/>
    <cellStyle name="Normal 63 3 16 2 4" xfId="9207" xr:uid="{5D342E64-AD58-4A32-BE3A-A8672E4F61B8}"/>
    <cellStyle name="Normal 63 3 16 3" xfId="9208" xr:uid="{A3C179FD-AB8F-4B88-B18E-00705D734195}"/>
    <cellStyle name="Normal 63 3 16 3 2" xfId="9209" xr:uid="{146B261E-A402-44AC-B1A1-9324767B180D}"/>
    <cellStyle name="Normal 63 3 16 3 3" xfId="9210" xr:uid="{578AFA57-E036-4293-9030-5EF92C2DA21E}"/>
    <cellStyle name="Normal 63 3 16 4" xfId="9211" xr:uid="{FF334CCA-00EB-4C2C-9A35-D638CE8FF1E4}"/>
    <cellStyle name="Normal 63 3 16 5" xfId="9212" xr:uid="{2C2416FE-8415-4987-B4B0-C1853BC30C07}"/>
    <cellStyle name="Normal 63 3 17" xfId="9213" xr:uid="{4414F654-3D4D-490C-9281-B4BDB4E0B1DA}"/>
    <cellStyle name="Normal 63 3 17 2" xfId="9214" xr:uid="{5FEA2CD9-9DBD-4395-9011-C6DAD5598484}"/>
    <cellStyle name="Normal 63 3 17 2 2" xfId="9215" xr:uid="{88977952-A048-41C1-99DE-332E63864843}"/>
    <cellStyle name="Normal 63 3 17 2 2 2" xfId="9216" xr:uid="{1398ECE3-1244-43A4-93C0-99EA69FF608D}"/>
    <cellStyle name="Normal 63 3 17 2 2 3" xfId="9217" xr:uid="{D9D14617-8166-4128-B5E9-C38B2DB71FC5}"/>
    <cellStyle name="Normal 63 3 17 2 3" xfId="9218" xr:uid="{76E3CCBF-13A9-46B1-AAD1-5F443098BAE7}"/>
    <cellStyle name="Normal 63 3 17 2 4" xfId="9219" xr:uid="{791D318B-F6BB-45D7-86F1-CDA3C0C9B92F}"/>
    <cellStyle name="Normal 63 3 17 3" xfId="9220" xr:uid="{B8BC8FCC-57F0-47D2-9F59-2748EA99FE24}"/>
    <cellStyle name="Normal 63 3 17 3 2" xfId="9221" xr:uid="{5F4AB679-240C-4959-B07F-97A2B4602024}"/>
    <cellStyle name="Normal 63 3 17 3 3" xfId="9222" xr:uid="{3E1FE5DB-268D-496E-9415-3CAAA4B3AC5C}"/>
    <cellStyle name="Normal 63 3 17 4" xfId="9223" xr:uid="{C6FC9232-EE9D-4C56-9B73-3CC1339F2568}"/>
    <cellStyle name="Normal 63 3 17 5" xfId="9224" xr:uid="{9636F9C2-6C17-4AD8-9420-422AAA043466}"/>
    <cellStyle name="Normal 63 3 18" xfId="9225" xr:uid="{F994E8F0-EEF8-4146-8B57-7E18603A8856}"/>
    <cellStyle name="Normal 63 3 18 2" xfId="9226" xr:uid="{7A53DADD-B0A3-4C69-86DD-9FC07DDF6321}"/>
    <cellStyle name="Normal 63 3 18 2 2" xfId="9227" xr:uid="{6107EF59-BB42-43CF-B2D7-02F37C1C2120}"/>
    <cellStyle name="Normal 63 3 18 2 2 2" xfId="9228" xr:uid="{D3204F27-FD58-4E12-A77A-FA0A86788899}"/>
    <cellStyle name="Normal 63 3 18 2 2 3" xfId="9229" xr:uid="{52DC565A-8FB0-4440-8F0B-891F8D70FF79}"/>
    <cellStyle name="Normal 63 3 18 2 3" xfId="9230" xr:uid="{3976362B-5686-4FF4-845D-921A8E09465D}"/>
    <cellStyle name="Normal 63 3 18 2 4" xfId="9231" xr:uid="{B6D54669-561D-468E-906A-7460F43DC49B}"/>
    <cellStyle name="Normal 63 3 18 3" xfId="9232" xr:uid="{C6AA5189-5C6A-4C73-B7F7-1B87334F6CB5}"/>
    <cellStyle name="Normal 63 3 18 3 2" xfId="9233" xr:uid="{46919BC5-6348-4393-8D14-0D0EF656B98F}"/>
    <cellStyle name="Normal 63 3 18 3 3" xfId="9234" xr:uid="{0BCB66B7-C5B9-474A-9D36-962B90648DE9}"/>
    <cellStyle name="Normal 63 3 18 4" xfId="9235" xr:uid="{D2294B98-613A-40AF-9DF1-A291A56C7C95}"/>
    <cellStyle name="Normal 63 3 18 5" xfId="9236" xr:uid="{F901B419-E166-4303-AFC2-180CD372FD0D}"/>
    <cellStyle name="Normal 63 3 19" xfId="9237" xr:uid="{263C9445-4915-4336-946E-BDD1B5C5214A}"/>
    <cellStyle name="Normal 63 3 19 2" xfId="9238" xr:uid="{A2AEC5C6-9210-4E09-817B-7BA46367C97F}"/>
    <cellStyle name="Normal 63 3 19 2 2" xfId="9239" xr:uid="{038B9A77-B94F-4EC1-BFE7-4C48DD2EDFC6}"/>
    <cellStyle name="Normal 63 3 19 2 2 2" xfId="9240" xr:uid="{EB7777FF-07D6-44E3-8A98-570EF3F1B7E1}"/>
    <cellStyle name="Normal 63 3 19 2 2 3" xfId="9241" xr:uid="{493E550B-B416-4121-B34A-2B5D157F209B}"/>
    <cellStyle name="Normal 63 3 19 2 3" xfId="9242" xr:uid="{C29D020A-159E-4154-9869-BD03D0F255EB}"/>
    <cellStyle name="Normal 63 3 19 2 4" xfId="9243" xr:uid="{AFFC5FE0-E7B3-4450-9C8C-2DBF2D44C00E}"/>
    <cellStyle name="Normal 63 3 19 3" xfId="9244" xr:uid="{134495AF-93BE-4BC0-83C1-7BA2A96A4964}"/>
    <cellStyle name="Normal 63 3 19 3 2" xfId="9245" xr:uid="{EF6D1DC4-1036-4D5F-A85C-D80C7EFB2C8C}"/>
    <cellStyle name="Normal 63 3 19 3 3" xfId="9246" xr:uid="{826AE891-5997-430C-B85A-C81727D94BA7}"/>
    <cellStyle name="Normal 63 3 19 4" xfId="9247" xr:uid="{7A61C84F-AEE4-4AEB-AD44-070E5D6F9BEA}"/>
    <cellStyle name="Normal 63 3 19 5" xfId="9248" xr:uid="{A8AA0CAD-D870-48A0-BBCA-EEFF8F016167}"/>
    <cellStyle name="Normal 63 3 2" xfId="9249" xr:uid="{A06799F0-7D85-41D8-A88D-16E27670C1A1}"/>
    <cellStyle name="Normal 63 3 2 2" xfId="9250" xr:uid="{884A22D5-AB44-409F-961B-2C31AF9EA078}"/>
    <cellStyle name="Normal 63 3 2 2 2" xfId="9251" xr:uid="{DD5847A1-D321-4D5C-9377-11A4AD055265}"/>
    <cellStyle name="Normal 63 3 2 2 2 2" xfId="9252" xr:uid="{D160C023-286C-4753-8FE7-A47E232A0CB7}"/>
    <cellStyle name="Normal 63 3 2 2 2 3" xfId="9253" xr:uid="{97E68E9E-CC1F-4952-8800-D2F3B726E2FA}"/>
    <cellStyle name="Normal 63 3 2 2 3" xfId="9254" xr:uid="{FBB748F7-8A89-4675-9E4C-55C02AA96ED9}"/>
    <cellStyle name="Normal 63 3 2 2 4" xfId="9255" xr:uid="{1D0C1677-BC49-49FF-8F63-73C53650A94C}"/>
    <cellStyle name="Normal 63 3 2 3" xfId="9256" xr:uid="{4D4437BE-7466-470E-B721-0590E2578BD8}"/>
    <cellStyle name="Normal 63 3 2 3 2" xfId="9257" xr:uid="{E562A257-239C-45C8-9BB5-52022F271F77}"/>
    <cellStyle name="Normal 63 3 2 3 3" xfId="9258" xr:uid="{41F0C64A-7D5A-4662-920F-D4A44D8F0D98}"/>
    <cellStyle name="Normal 63 3 2 4" xfId="9259" xr:uid="{E49BFBA9-97E6-4EEF-A1A6-6625F410A3BA}"/>
    <cellStyle name="Normal 63 3 2 5" xfId="9260" xr:uid="{3E183A21-88AC-4A04-B829-BA4F05267F84}"/>
    <cellStyle name="Normal 63 3 20" xfId="9261" xr:uid="{7F5B69EC-2514-4FA7-8EBC-346D3E0598C8}"/>
    <cellStyle name="Normal 63 3 20 2" xfId="9262" xr:uid="{9055F854-D677-4F2A-BFFD-EF4385332871}"/>
    <cellStyle name="Normal 63 3 20 2 2" xfId="9263" xr:uid="{35CE9F2F-6B96-497D-B5F8-7DFD64CF393F}"/>
    <cellStyle name="Normal 63 3 20 2 3" xfId="9264" xr:uid="{943FCD32-E929-46CA-BB0B-112C64F2AF96}"/>
    <cellStyle name="Normal 63 3 20 3" xfId="9265" xr:uid="{DBD73E3F-E996-4341-B37A-5274044FCF2D}"/>
    <cellStyle name="Normal 63 3 20 4" xfId="9266" xr:uid="{83739FB1-C5B2-4744-8D08-D708622EDB6F}"/>
    <cellStyle name="Normal 63 3 21" xfId="9267" xr:uid="{70F26856-21B6-49E6-A609-4F751294EF89}"/>
    <cellStyle name="Normal 63 3 21 2" xfId="9268" xr:uid="{8933406F-782E-489C-A855-8CC9B2921893}"/>
    <cellStyle name="Normal 63 3 21 3" xfId="9269" xr:uid="{D9085A82-4AD0-40CA-AC38-13D231D06F7A}"/>
    <cellStyle name="Normal 63 3 22" xfId="9270" xr:uid="{523B24D5-CB23-46ED-80F9-F067642F3552}"/>
    <cellStyle name="Normal 63 3 23" xfId="9271" xr:uid="{E4F1FCED-2259-4AAF-B651-9DA017742A1D}"/>
    <cellStyle name="Normal 63 3 3" xfId="9272" xr:uid="{4E27C400-F1FC-4CF0-80E1-EB944D805A32}"/>
    <cellStyle name="Normal 63 3 3 2" xfId="9273" xr:uid="{EB8EB5C1-9995-473B-81C4-A7726CDE8AA0}"/>
    <cellStyle name="Normal 63 3 3 2 2" xfId="9274" xr:uid="{58EC73A6-4F41-4F3F-857B-C5A44F62C024}"/>
    <cellStyle name="Normal 63 3 3 2 2 2" xfId="9275" xr:uid="{AB7EE3DB-25C9-4CB3-9BD9-A251200D71AA}"/>
    <cellStyle name="Normal 63 3 3 2 2 3" xfId="9276" xr:uid="{D2FEE7E4-C3BE-4CC9-A5F0-7C6B5C3DC568}"/>
    <cellStyle name="Normal 63 3 3 2 3" xfId="9277" xr:uid="{1FFC97BF-9D4F-47A0-B328-1DEA1992B616}"/>
    <cellStyle name="Normal 63 3 3 2 4" xfId="9278" xr:uid="{68DD7401-1C68-4E02-A0DC-EB2BC7FFF4D1}"/>
    <cellStyle name="Normal 63 3 3 3" xfId="9279" xr:uid="{22B265B5-68F6-4262-A839-6497EAB6C40B}"/>
    <cellStyle name="Normal 63 3 3 3 2" xfId="9280" xr:uid="{30334E44-F0B8-4540-84DA-2392FC1D6D39}"/>
    <cellStyle name="Normal 63 3 3 3 3" xfId="9281" xr:uid="{B18DF3FF-E903-4A50-8D6B-29E94F3CD4D5}"/>
    <cellStyle name="Normal 63 3 3 4" xfId="9282" xr:uid="{1DD9B9A3-260D-41D7-836C-FEE311B04D9C}"/>
    <cellStyle name="Normal 63 3 3 5" xfId="9283" xr:uid="{B286C5E2-AA66-4BDD-A2A5-4C0E9BFD0607}"/>
    <cellStyle name="Normal 63 3 4" xfId="9284" xr:uid="{534F931A-7CF6-4847-B35A-FFB0216391EF}"/>
    <cellStyle name="Normal 63 3 4 2" xfId="9285" xr:uid="{0F3E5497-3460-406B-8017-BA6787341E2B}"/>
    <cellStyle name="Normal 63 3 4 2 2" xfId="9286" xr:uid="{5DE344DE-8AAE-48F8-9138-F39C077F4067}"/>
    <cellStyle name="Normal 63 3 4 2 2 2" xfId="9287" xr:uid="{FBE870B0-FC53-4C7F-B0D5-ADE424E942EB}"/>
    <cellStyle name="Normal 63 3 4 2 2 3" xfId="9288" xr:uid="{C388E073-5C44-4E35-BB58-183E4F66DC3B}"/>
    <cellStyle name="Normal 63 3 4 2 3" xfId="9289" xr:uid="{268A1A83-44D8-4649-986B-52F2029F2094}"/>
    <cellStyle name="Normal 63 3 4 2 4" xfId="9290" xr:uid="{1CD98752-7104-4F45-9A1E-4C61FF9541E3}"/>
    <cellStyle name="Normal 63 3 4 3" xfId="9291" xr:uid="{793D6F4E-2272-4BDF-91C7-7E47C251EDAD}"/>
    <cellStyle name="Normal 63 3 4 3 2" xfId="9292" xr:uid="{E6967A1C-5800-4DB1-98FD-362A8B9AC8D6}"/>
    <cellStyle name="Normal 63 3 4 3 3" xfId="9293" xr:uid="{DF553482-1467-4584-A2C0-C54AEBEE0767}"/>
    <cellStyle name="Normal 63 3 4 4" xfId="9294" xr:uid="{C07F43D9-B66A-43A9-99BD-EFDE9C2B04A7}"/>
    <cellStyle name="Normal 63 3 4 5" xfId="9295" xr:uid="{0C474D45-049B-4563-BCAF-38716A568FCA}"/>
    <cellStyle name="Normal 63 3 5" xfId="9296" xr:uid="{E7D95CB4-06C8-4570-BE38-DB20A6BFAAF3}"/>
    <cellStyle name="Normal 63 3 5 2" xfId="9297" xr:uid="{F47D26C9-F73E-4AA7-825C-3903E259664E}"/>
    <cellStyle name="Normal 63 3 5 2 2" xfId="9298" xr:uid="{F4778833-4080-4208-876D-8A45EAFB5A92}"/>
    <cellStyle name="Normal 63 3 5 2 2 2" xfId="9299" xr:uid="{76B74394-0A00-41A1-9B3B-9ACC387B23ED}"/>
    <cellStyle name="Normal 63 3 5 2 2 3" xfId="9300" xr:uid="{A5D0A370-08D2-4B89-BF8E-349ADBDCF7E6}"/>
    <cellStyle name="Normal 63 3 5 2 3" xfId="9301" xr:uid="{018FEB40-9610-4BB8-B80C-E4AD82C083DF}"/>
    <cellStyle name="Normal 63 3 5 2 4" xfId="9302" xr:uid="{682D61CC-7AAB-4DC2-A9D4-FAD613306278}"/>
    <cellStyle name="Normal 63 3 5 3" xfId="9303" xr:uid="{56AFA848-32D0-4715-ACB5-074DF51AFC4C}"/>
    <cellStyle name="Normal 63 3 5 3 2" xfId="9304" xr:uid="{D3A9C45F-AE53-4868-AB78-05EAFBBE3492}"/>
    <cellStyle name="Normal 63 3 5 3 3" xfId="9305" xr:uid="{C20F7F02-D03B-429A-B4FD-08A61B2BFF96}"/>
    <cellStyle name="Normal 63 3 5 4" xfId="9306" xr:uid="{DE43230F-D5CB-4387-AE2D-9103449EC4B2}"/>
    <cellStyle name="Normal 63 3 5 5" xfId="9307" xr:uid="{AC9DE3D6-CA3B-4689-8D94-D4659B0DA65A}"/>
    <cellStyle name="Normal 63 3 6" xfId="9308" xr:uid="{11D517F2-B587-42CA-AC79-290BF9AF7FB3}"/>
    <cellStyle name="Normal 63 3 6 2" xfId="9309" xr:uid="{94B89601-B9AB-4ED4-81FA-F1D77AA37BEB}"/>
    <cellStyle name="Normal 63 3 6 2 2" xfId="9310" xr:uid="{6622383C-5FAC-476B-861F-BB7213EDFA46}"/>
    <cellStyle name="Normal 63 3 6 2 2 2" xfId="9311" xr:uid="{E79A8381-EEF8-41F9-8FDF-3CBE9130FC5B}"/>
    <cellStyle name="Normal 63 3 6 2 2 3" xfId="9312" xr:uid="{9D6CFFA2-A42B-47E6-837A-3297AAAE40DE}"/>
    <cellStyle name="Normal 63 3 6 2 3" xfId="9313" xr:uid="{461198DD-2718-4704-BC21-76742CB91EF6}"/>
    <cellStyle name="Normal 63 3 6 2 4" xfId="9314" xr:uid="{D9AEAA81-0C70-4D08-8107-0E082E7F796F}"/>
    <cellStyle name="Normal 63 3 6 3" xfId="9315" xr:uid="{58A8D1BC-F044-44ED-B1BF-53A1E73DDACF}"/>
    <cellStyle name="Normal 63 3 6 3 2" xfId="9316" xr:uid="{1DB96A4C-AB2E-4912-A007-B7D0AB98400A}"/>
    <cellStyle name="Normal 63 3 6 3 3" xfId="9317" xr:uid="{592C181E-6F31-4D5D-A8EF-1CE8D39C9E6A}"/>
    <cellStyle name="Normal 63 3 6 4" xfId="9318" xr:uid="{6E89D4CB-846D-4AAF-9ABB-E38CF2057A5C}"/>
    <cellStyle name="Normal 63 3 6 5" xfId="9319" xr:uid="{B3DCD00A-722C-47B2-BEDA-0D9B20109421}"/>
    <cellStyle name="Normal 63 3 7" xfId="9320" xr:uid="{8BC01697-3A07-42BD-B789-D2EB80F31416}"/>
    <cellStyle name="Normal 63 3 7 2" xfId="9321" xr:uid="{A2AF1EF8-BDCB-437B-9E67-83617A2CD9A0}"/>
    <cellStyle name="Normal 63 3 7 2 2" xfId="9322" xr:uid="{CA89050A-4CB2-4FDE-AD88-30884A093095}"/>
    <cellStyle name="Normal 63 3 7 2 2 2" xfId="9323" xr:uid="{611083FD-3A7B-49F5-9800-273C7224A700}"/>
    <cellStyle name="Normal 63 3 7 2 2 3" xfId="9324" xr:uid="{3BC380D7-F1C4-45A4-86CF-06EE997BDCA7}"/>
    <cellStyle name="Normal 63 3 7 2 3" xfId="9325" xr:uid="{1BD12BCA-6AD7-4EA0-B9DD-0C3AE03C7525}"/>
    <cellStyle name="Normal 63 3 7 2 4" xfId="9326" xr:uid="{F2BEE6B7-784A-4285-88D8-74A0D7E0FD97}"/>
    <cellStyle name="Normal 63 3 7 3" xfId="9327" xr:uid="{8DF22C5A-2076-4C01-9925-9A147C32930B}"/>
    <cellStyle name="Normal 63 3 7 3 2" xfId="9328" xr:uid="{64BB6A57-6B0C-476B-971A-6E372FDF413D}"/>
    <cellStyle name="Normal 63 3 7 3 3" xfId="9329" xr:uid="{147F163A-37A4-42FF-8C62-10328566D54A}"/>
    <cellStyle name="Normal 63 3 7 4" xfId="9330" xr:uid="{786C3F76-5150-40FA-AF6B-3144043983F2}"/>
    <cellStyle name="Normal 63 3 7 5" xfId="9331" xr:uid="{BD98A1B4-CB38-4ADC-82AE-16A5E1F57E94}"/>
    <cellStyle name="Normal 63 3 8" xfId="9332" xr:uid="{6E11C51D-81EF-4F2A-86AB-002E2458E444}"/>
    <cellStyle name="Normal 63 3 8 2" xfId="9333" xr:uid="{E5EE169A-92D0-4C53-8709-A0E8E5CB1DC6}"/>
    <cellStyle name="Normal 63 3 8 2 2" xfId="9334" xr:uid="{81C5F710-CF86-4270-8D56-58B37B11F68B}"/>
    <cellStyle name="Normal 63 3 8 2 2 2" xfId="9335" xr:uid="{241C1A73-99AB-44A6-96B9-EB59CF9695D1}"/>
    <cellStyle name="Normal 63 3 8 2 2 3" xfId="9336" xr:uid="{9A5AB007-9CF2-4A60-88AA-4AC7E680DE37}"/>
    <cellStyle name="Normal 63 3 8 2 3" xfId="9337" xr:uid="{E761D300-D87C-437B-88AE-A3F078455067}"/>
    <cellStyle name="Normal 63 3 8 2 4" xfId="9338" xr:uid="{6AFEF864-8F8A-48FD-8D99-3487A75E6EAE}"/>
    <cellStyle name="Normal 63 3 8 3" xfId="9339" xr:uid="{7486E4F9-DA1A-4810-996D-00CD9EF1CAC6}"/>
    <cellStyle name="Normal 63 3 8 3 2" xfId="9340" xr:uid="{9BE792C1-BA1B-49B4-91A1-F464ABD50328}"/>
    <cellStyle name="Normal 63 3 8 3 3" xfId="9341" xr:uid="{D63DFD25-5A31-418E-87C0-3EDCE84E786C}"/>
    <cellStyle name="Normal 63 3 8 4" xfId="9342" xr:uid="{2249DE00-71F4-4BAD-97C7-12EBFDB6C9D5}"/>
    <cellStyle name="Normal 63 3 8 5" xfId="9343" xr:uid="{9C1C2D70-1FD7-4F32-99CD-2EBD61DEA986}"/>
    <cellStyle name="Normal 63 3 9" xfId="9344" xr:uid="{F0C390F8-742B-46C5-B580-78CB6315B5D3}"/>
    <cellStyle name="Normal 63 3 9 2" xfId="9345" xr:uid="{1BE13D08-9CA7-4791-A122-D007A80F2DD7}"/>
    <cellStyle name="Normal 63 3 9 2 2" xfId="9346" xr:uid="{D113E5A0-C53C-409F-8D9F-DE62148568AF}"/>
    <cellStyle name="Normal 63 3 9 2 2 2" xfId="9347" xr:uid="{E3E8EF28-A141-4420-9C7D-997474D215BD}"/>
    <cellStyle name="Normal 63 3 9 2 2 3" xfId="9348" xr:uid="{4B7478A2-CA43-40EC-8C49-B5C72E5890F2}"/>
    <cellStyle name="Normal 63 3 9 2 3" xfId="9349" xr:uid="{147D9376-69FA-43FF-B44B-9B602119688A}"/>
    <cellStyle name="Normal 63 3 9 2 4" xfId="9350" xr:uid="{6843172A-D7C8-415F-A2DC-922728790F96}"/>
    <cellStyle name="Normal 63 3 9 3" xfId="9351" xr:uid="{5237F971-634C-4890-9BFA-35AECE580F46}"/>
    <cellStyle name="Normal 63 3 9 3 2" xfId="9352" xr:uid="{F13B6E20-5D82-475D-BA6D-DD2BE5C5402A}"/>
    <cellStyle name="Normal 63 3 9 3 3" xfId="9353" xr:uid="{F348C916-FFF2-4B37-9AFD-2B9972EDDE4F}"/>
    <cellStyle name="Normal 63 3 9 4" xfId="9354" xr:uid="{42DA5B77-41A8-47E7-9790-9D5921520B26}"/>
    <cellStyle name="Normal 63 3 9 5" xfId="9355" xr:uid="{3757C974-FDC0-4CA8-868F-7DA501B676BD}"/>
    <cellStyle name="Normal 63 4" xfId="9356" xr:uid="{BBC336A2-79F5-495F-AAEB-B1A4EBF43494}"/>
    <cellStyle name="Normal 63 4 10" xfId="9357" xr:uid="{E1481F8E-86D7-4DE9-9D0A-8A3C3350A242}"/>
    <cellStyle name="Normal 63 4 10 2" xfId="9358" xr:uid="{7C4302EE-504B-4709-9093-9AF482A36274}"/>
    <cellStyle name="Normal 63 4 10 2 2" xfId="9359" xr:uid="{79E06C10-CB7A-43F6-8045-73215F60EDC9}"/>
    <cellStyle name="Normal 63 4 10 2 2 2" xfId="9360" xr:uid="{65DF28A8-DF28-46DC-956E-CE1B3007154A}"/>
    <cellStyle name="Normal 63 4 10 2 2 3" xfId="9361" xr:uid="{51D3B4A4-460D-4A99-9808-4DFBF5042DF1}"/>
    <cellStyle name="Normal 63 4 10 2 3" xfId="9362" xr:uid="{70E152CE-5F53-409B-AE39-75D24913321C}"/>
    <cellStyle name="Normal 63 4 10 2 4" xfId="9363" xr:uid="{77380561-CE54-4206-B106-5948B79E1CDF}"/>
    <cellStyle name="Normal 63 4 10 3" xfId="9364" xr:uid="{33D18B6C-9D1E-4643-8A3E-363599BE445B}"/>
    <cellStyle name="Normal 63 4 10 3 2" xfId="9365" xr:uid="{E737F3C9-78B0-4738-9903-7DE673D0FF03}"/>
    <cellStyle name="Normal 63 4 10 3 3" xfId="9366" xr:uid="{D8D13BD4-9D97-4811-A47D-E3DEC851B792}"/>
    <cellStyle name="Normal 63 4 10 4" xfId="9367" xr:uid="{96BA8B5C-0069-43C3-853F-E699261FA8F5}"/>
    <cellStyle name="Normal 63 4 10 5" xfId="9368" xr:uid="{EC3D8960-A711-4794-B9ED-F2CF7E9F9AE2}"/>
    <cellStyle name="Normal 63 4 11" xfId="9369" xr:uid="{752460D1-0F08-47AF-8C41-176FC0828583}"/>
    <cellStyle name="Normal 63 4 11 2" xfId="9370" xr:uid="{02F5820B-5DEB-4674-8D78-417320CE3B47}"/>
    <cellStyle name="Normal 63 4 11 2 2" xfId="9371" xr:uid="{A40F4C9F-6A67-4A33-8B8F-71D3A38B43D5}"/>
    <cellStyle name="Normal 63 4 11 2 2 2" xfId="9372" xr:uid="{AEAF5D9C-F920-467A-93B7-30292173B9A5}"/>
    <cellStyle name="Normal 63 4 11 2 2 3" xfId="9373" xr:uid="{DD9259A5-95FA-4334-B3F3-7C19A2EA37AD}"/>
    <cellStyle name="Normal 63 4 11 2 3" xfId="9374" xr:uid="{F9EFC169-6B24-4577-875E-D2609D025E75}"/>
    <cellStyle name="Normal 63 4 11 2 4" xfId="9375" xr:uid="{11BE4C21-F759-4F8F-9F0A-D5353FFA5D91}"/>
    <cellStyle name="Normal 63 4 11 3" xfId="9376" xr:uid="{BA38ABE1-43C2-4221-BDF0-4AFC800B8AB4}"/>
    <cellStyle name="Normal 63 4 11 3 2" xfId="9377" xr:uid="{601351AC-806F-400A-9360-4E22D664C843}"/>
    <cellStyle name="Normal 63 4 11 3 3" xfId="9378" xr:uid="{69537EF0-57F1-4DC0-8470-3D35ED1CDCA0}"/>
    <cellStyle name="Normal 63 4 11 4" xfId="9379" xr:uid="{DB6301C8-55A7-432B-A31A-070EA1D60CE6}"/>
    <cellStyle name="Normal 63 4 11 5" xfId="9380" xr:uid="{885D817A-463E-4C3B-9029-54C61C2549FE}"/>
    <cellStyle name="Normal 63 4 12" xfId="9381" xr:uid="{DFC9EFD8-E8B2-48ED-8507-5BE9B0EF0548}"/>
    <cellStyle name="Normal 63 4 12 2" xfId="9382" xr:uid="{6AA098CB-112C-42DF-83D4-311158EC6442}"/>
    <cellStyle name="Normal 63 4 12 2 2" xfId="9383" xr:uid="{D7609BC6-99E2-4A6A-A005-7FBEB3D059EB}"/>
    <cellStyle name="Normal 63 4 12 2 2 2" xfId="9384" xr:uid="{1025F6E8-7A72-4C51-882F-7523400EE4A0}"/>
    <cellStyle name="Normal 63 4 12 2 2 3" xfId="9385" xr:uid="{E9FBA00C-7794-4DBB-A487-CD8AAB3A32C4}"/>
    <cellStyle name="Normal 63 4 12 2 3" xfId="9386" xr:uid="{2ABF05FC-E1FB-4C4F-9C20-ED6EE668CE15}"/>
    <cellStyle name="Normal 63 4 12 2 4" xfId="9387" xr:uid="{14AAF74A-B027-48A9-8FB9-D709C70FC720}"/>
    <cellStyle name="Normal 63 4 12 3" xfId="9388" xr:uid="{2A8A2623-C03F-49D5-83EE-8E19A0F2E2BA}"/>
    <cellStyle name="Normal 63 4 12 3 2" xfId="9389" xr:uid="{CCC58121-9D93-41EC-978D-A1D8DAADFDF5}"/>
    <cellStyle name="Normal 63 4 12 3 3" xfId="9390" xr:uid="{318C1A1E-1EFA-44C3-A86A-3640ED0B4214}"/>
    <cellStyle name="Normal 63 4 12 4" xfId="9391" xr:uid="{5A7493F4-B37A-431A-B8DA-0875C85427EE}"/>
    <cellStyle name="Normal 63 4 12 5" xfId="9392" xr:uid="{C5A25434-5608-41FA-AAF1-8AD361A7B1E2}"/>
    <cellStyle name="Normal 63 4 13" xfId="9393" xr:uid="{2BE0D723-AE97-4D18-930B-2B36F00CD0EA}"/>
    <cellStyle name="Normal 63 4 13 2" xfId="9394" xr:uid="{3BB0E075-C691-4AEC-A35E-180F010B2E1A}"/>
    <cellStyle name="Normal 63 4 13 2 2" xfId="9395" xr:uid="{ADC4442F-FC92-4CB0-A6F1-1A286D20D431}"/>
    <cellStyle name="Normal 63 4 13 2 2 2" xfId="9396" xr:uid="{854F9553-CAED-4B63-B2D0-F9621738AE42}"/>
    <cellStyle name="Normal 63 4 13 2 2 3" xfId="9397" xr:uid="{10D83924-C23E-4415-A8EE-CAC361431464}"/>
    <cellStyle name="Normal 63 4 13 2 3" xfId="9398" xr:uid="{18359F00-BDF0-43A2-976D-A01E59EF31D3}"/>
    <cellStyle name="Normal 63 4 13 2 4" xfId="9399" xr:uid="{1730DE4D-9694-4D57-8068-CDAA5EA6883A}"/>
    <cellStyle name="Normal 63 4 13 3" xfId="9400" xr:uid="{64A3CF8F-2B3A-4CEC-9BAA-4342D6D5BC0E}"/>
    <cellStyle name="Normal 63 4 13 3 2" xfId="9401" xr:uid="{E1690345-DD15-4C8C-A81A-85CDC149B561}"/>
    <cellStyle name="Normal 63 4 13 3 3" xfId="9402" xr:uid="{F714DF18-445C-4C80-8399-9FE197358B91}"/>
    <cellStyle name="Normal 63 4 13 4" xfId="9403" xr:uid="{07F6697C-87A9-4340-BD55-573EAE3BA27B}"/>
    <cellStyle name="Normal 63 4 13 5" xfId="9404" xr:uid="{0C326F50-61C0-4C75-AB8F-D1E47BF7C393}"/>
    <cellStyle name="Normal 63 4 14" xfId="9405" xr:uid="{C00B6C1D-D963-447D-B77E-11991433EECA}"/>
    <cellStyle name="Normal 63 4 14 2" xfId="9406" xr:uid="{E872FB00-612F-4E07-A624-0092456B7C4C}"/>
    <cellStyle name="Normal 63 4 14 2 2" xfId="9407" xr:uid="{231EB6C8-3C92-49C6-8D92-658F8C00C830}"/>
    <cellStyle name="Normal 63 4 14 2 2 2" xfId="9408" xr:uid="{E21EC0F3-1D5E-46C6-A61D-8F73A3E372A1}"/>
    <cellStyle name="Normal 63 4 14 2 2 3" xfId="9409" xr:uid="{5993AAEB-670B-441C-8E91-0831B49D9E1E}"/>
    <cellStyle name="Normal 63 4 14 2 3" xfId="9410" xr:uid="{70D40CF0-FE0D-4FB3-B6C9-CBFAFB47ED35}"/>
    <cellStyle name="Normal 63 4 14 2 4" xfId="9411" xr:uid="{7FCAC809-634A-4E42-8A8C-2E4C3D024DFF}"/>
    <cellStyle name="Normal 63 4 14 3" xfId="9412" xr:uid="{E2797197-DB04-41B0-A8C3-3A46F78CE207}"/>
    <cellStyle name="Normal 63 4 14 3 2" xfId="9413" xr:uid="{72621D4B-E15B-471E-ADC6-C3BDD84F082F}"/>
    <cellStyle name="Normal 63 4 14 3 3" xfId="9414" xr:uid="{FE7677F5-F639-43AA-93E3-D64CB2DFC75C}"/>
    <cellStyle name="Normal 63 4 14 4" xfId="9415" xr:uid="{F012E8B8-385E-49C7-A631-A34EE113F92C}"/>
    <cellStyle name="Normal 63 4 14 5" xfId="9416" xr:uid="{6DF5C1B7-4828-4638-ADBF-63B006EF5E7E}"/>
    <cellStyle name="Normal 63 4 15" xfId="9417" xr:uid="{DEA8B7F4-3F7B-441E-B297-DF0228635847}"/>
    <cellStyle name="Normal 63 4 15 2" xfId="9418" xr:uid="{1917895C-AEEA-4539-AA69-B5549B43E74C}"/>
    <cellStyle name="Normal 63 4 15 2 2" xfId="9419" xr:uid="{08924AF4-2407-4C71-8F65-313BAA82657C}"/>
    <cellStyle name="Normal 63 4 15 2 2 2" xfId="9420" xr:uid="{B30042F4-13CB-4656-9863-B110E2656F6C}"/>
    <cellStyle name="Normal 63 4 15 2 2 3" xfId="9421" xr:uid="{E324ED4F-3E33-4DFA-9A2A-785D75C41331}"/>
    <cellStyle name="Normal 63 4 15 2 3" xfId="9422" xr:uid="{7385996D-BB18-4DEC-A5A0-2521C8525E13}"/>
    <cellStyle name="Normal 63 4 15 2 4" xfId="9423" xr:uid="{FD2A1BF3-EDC7-4E55-8AA5-2E8169A3DB13}"/>
    <cellStyle name="Normal 63 4 15 3" xfId="9424" xr:uid="{8B738B94-12D7-498A-B65E-5CE8F29D141E}"/>
    <cellStyle name="Normal 63 4 15 3 2" xfId="9425" xr:uid="{964C9FDE-85FE-498A-8078-21A5C9AF418B}"/>
    <cellStyle name="Normal 63 4 15 3 3" xfId="9426" xr:uid="{58F7C765-8AB9-4664-B42D-9B06C9757120}"/>
    <cellStyle name="Normal 63 4 15 4" xfId="9427" xr:uid="{EBAE1359-0EE1-4001-A885-3378463360E1}"/>
    <cellStyle name="Normal 63 4 15 5" xfId="9428" xr:uid="{C59ED17F-CEB1-4B00-983B-9A3DA0032A11}"/>
    <cellStyle name="Normal 63 4 16" xfId="9429" xr:uid="{E8CF90A0-BD4F-4882-A8E0-03AB93EC5F56}"/>
    <cellStyle name="Normal 63 4 16 2" xfId="9430" xr:uid="{4EFAD5CC-454E-470E-A8A2-1D3EDF5E24BD}"/>
    <cellStyle name="Normal 63 4 16 2 2" xfId="9431" xr:uid="{4AF9219F-02FB-4A9C-ACFB-9D6370629E8F}"/>
    <cellStyle name="Normal 63 4 16 2 2 2" xfId="9432" xr:uid="{36AA6A00-5743-4F99-A62B-3B185A5F76CD}"/>
    <cellStyle name="Normal 63 4 16 2 2 3" xfId="9433" xr:uid="{25A51F86-4AED-4505-854F-388AF662A7DA}"/>
    <cellStyle name="Normal 63 4 16 2 3" xfId="9434" xr:uid="{91CB27C8-0960-4EAF-86E5-1F7AE4216500}"/>
    <cellStyle name="Normal 63 4 16 2 4" xfId="9435" xr:uid="{9DED61F5-8EEF-467B-A0FB-9ED1458E3DAF}"/>
    <cellStyle name="Normal 63 4 16 3" xfId="9436" xr:uid="{B2E79760-96B6-4E62-A7F8-7BE6755E1103}"/>
    <cellStyle name="Normal 63 4 16 3 2" xfId="9437" xr:uid="{6C166993-038B-4213-B2D8-1B3192867377}"/>
    <cellStyle name="Normal 63 4 16 3 3" xfId="9438" xr:uid="{23C82DC7-81FF-4A55-BD39-75FD91636D28}"/>
    <cellStyle name="Normal 63 4 16 4" xfId="9439" xr:uid="{82A6532D-CB00-43EA-BF05-C678BCF22F20}"/>
    <cellStyle name="Normal 63 4 16 5" xfId="9440" xr:uid="{912E7A77-139E-4448-8C8D-21E2686C647B}"/>
    <cellStyle name="Normal 63 4 17" xfId="9441" xr:uid="{697C7286-DA91-4DC2-A1A2-E7F3CCEE10F3}"/>
    <cellStyle name="Normal 63 4 17 2" xfId="9442" xr:uid="{E8345A7B-3209-4FD4-8242-7AF36A6EDDF7}"/>
    <cellStyle name="Normal 63 4 17 2 2" xfId="9443" xr:uid="{E8C2D530-AE17-4896-8039-820EA898EBC8}"/>
    <cellStyle name="Normal 63 4 17 2 2 2" xfId="9444" xr:uid="{3D2BEC7E-01C4-4065-8B94-EF2145FE921C}"/>
    <cellStyle name="Normal 63 4 17 2 2 3" xfId="9445" xr:uid="{50CDEC04-D231-4F71-8CF7-163BE7DCF7F8}"/>
    <cellStyle name="Normal 63 4 17 2 3" xfId="9446" xr:uid="{088D5070-08EF-4FEA-8742-520572EC6002}"/>
    <cellStyle name="Normal 63 4 17 2 4" xfId="9447" xr:uid="{A837BF8F-B3AB-472F-B9AE-3D082BABD5A0}"/>
    <cellStyle name="Normal 63 4 17 3" xfId="9448" xr:uid="{39C40A9F-52E6-4254-951F-1EEB39CA4BC9}"/>
    <cellStyle name="Normal 63 4 17 3 2" xfId="9449" xr:uid="{6F7E90DD-7085-4F52-BC0B-D988BA72D9A3}"/>
    <cellStyle name="Normal 63 4 17 3 3" xfId="9450" xr:uid="{EE7560EC-5E76-4964-BF8F-8416FEB5E9BA}"/>
    <cellStyle name="Normal 63 4 17 4" xfId="9451" xr:uid="{CDD0AA86-5730-44DF-B7D9-40FA09C5FA1A}"/>
    <cellStyle name="Normal 63 4 17 5" xfId="9452" xr:uid="{2B008F1A-3F6A-48E6-81B6-D5603B5531EC}"/>
    <cellStyle name="Normal 63 4 18" xfId="9453" xr:uid="{DE800545-ED15-4289-9902-790246E9AC08}"/>
    <cellStyle name="Normal 63 4 18 2" xfId="9454" xr:uid="{F77B6F46-C10C-4092-B385-3039EEF2D0F3}"/>
    <cellStyle name="Normal 63 4 18 2 2" xfId="9455" xr:uid="{76C335F2-8AD2-427A-9041-28986C89C03E}"/>
    <cellStyle name="Normal 63 4 18 2 2 2" xfId="9456" xr:uid="{1CD0BC6B-49F2-4F63-97A2-B898DDCA25D2}"/>
    <cellStyle name="Normal 63 4 18 2 2 3" xfId="9457" xr:uid="{5C3F127F-F4A7-4746-ABF6-44D911DE1B4E}"/>
    <cellStyle name="Normal 63 4 18 2 3" xfId="9458" xr:uid="{344A7AA5-3288-49DF-A871-0E5611047265}"/>
    <cellStyle name="Normal 63 4 18 2 4" xfId="9459" xr:uid="{1171AC61-3C12-40CB-A769-93DC0CCCDF91}"/>
    <cellStyle name="Normal 63 4 18 3" xfId="9460" xr:uid="{09F4A717-66D6-44C6-990A-E30584961760}"/>
    <cellStyle name="Normal 63 4 18 3 2" xfId="9461" xr:uid="{8465D749-C143-4FBB-BF63-ED6FE8804661}"/>
    <cellStyle name="Normal 63 4 18 3 3" xfId="9462" xr:uid="{69951BF3-C6F8-417C-8B82-A4B550D3E450}"/>
    <cellStyle name="Normal 63 4 18 4" xfId="9463" xr:uid="{535F8BBB-3FBE-4FF2-8DA0-B23CFDB244B0}"/>
    <cellStyle name="Normal 63 4 18 5" xfId="9464" xr:uid="{85EB6DD0-F674-46C7-BAA9-81810DC4C997}"/>
    <cellStyle name="Normal 63 4 19" xfId="9465" xr:uid="{21469377-0FEC-4BCA-9881-0FE78082605F}"/>
    <cellStyle name="Normal 63 4 19 2" xfId="9466" xr:uid="{DBCC5E9A-73BC-4C25-BAEA-6834F0C2918F}"/>
    <cellStyle name="Normal 63 4 19 2 2" xfId="9467" xr:uid="{048B5BF3-65BB-4B61-B3E4-D2BFA0EDFE41}"/>
    <cellStyle name="Normal 63 4 19 2 2 2" xfId="9468" xr:uid="{C92EFA88-6DE5-4D78-8742-19D050772737}"/>
    <cellStyle name="Normal 63 4 19 2 2 3" xfId="9469" xr:uid="{1F9C3F36-01BD-49D3-B090-7A1D1C10C5AC}"/>
    <cellStyle name="Normal 63 4 19 2 3" xfId="9470" xr:uid="{B7824CF5-AAF4-4248-B197-546740C45966}"/>
    <cellStyle name="Normal 63 4 19 2 4" xfId="9471" xr:uid="{6B5A7A6A-BFA3-4551-B475-F6ECF8DED497}"/>
    <cellStyle name="Normal 63 4 19 3" xfId="9472" xr:uid="{92D94160-D858-4CE0-A38F-539A21E6A664}"/>
    <cellStyle name="Normal 63 4 19 3 2" xfId="9473" xr:uid="{12953907-DDE5-4136-A03D-51539280BBB1}"/>
    <cellStyle name="Normal 63 4 19 3 3" xfId="9474" xr:uid="{CCE41A11-02AF-4EF1-AA61-A040A8EEBD9F}"/>
    <cellStyle name="Normal 63 4 19 4" xfId="9475" xr:uid="{335745BC-0242-4F8B-A4F3-9ABCC7AE8CFC}"/>
    <cellStyle name="Normal 63 4 19 5" xfId="9476" xr:uid="{BA44CA25-2DC2-4CD8-AFD8-370737996BDB}"/>
    <cellStyle name="Normal 63 4 2" xfId="9477" xr:uid="{3A491A41-1617-4C6F-B845-ACC211E4C335}"/>
    <cellStyle name="Normal 63 4 2 2" xfId="9478" xr:uid="{0545B1A9-42F6-47BD-B33C-6FDCD532CD64}"/>
    <cellStyle name="Normal 63 4 2 2 2" xfId="9479" xr:uid="{68FC9883-65CA-4C00-93A0-E4E8F9340DF6}"/>
    <cellStyle name="Normal 63 4 2 2 2 2" xfId="9480" xr:uid="{D086CC44-48DB-4EDD-9354-52B8A4FEA1DC}"/>
    <cellStyle name="Normal 63 4 2 2 2 3" xfId="9481" xr:uid="{96B860F8-8E89-4ABB-93E6-C0DCF5943F86}"/>
    <cellStyle name="Normal 63 4 2 2 3" xfId="9482" xr:uid="{ABD5772B-C372-4C28-9F58-93B0C3AD14E8}"/>
    <cellStyle name="Normal 63 4 2 2 4" xfId="9483" xr:uid="{5227FCB8-17B8-40B4-85BB-EAD1EEC7100B}"/>
    <cellStyle name="Normal 63 4 2 3" xfId="9484" xr:uid="{89211E97-4125-4111-9144-2C27B57B8937}"/>
    <cellStyle name="Normal 63 4 2 3 2" xfId="9485" xr:uid="{00DB742D-B23E-4679-88E9-357AC90D0C74}"/>
    <cellStyle name="Normal 63 4 2 3 3" xfId="9486" xr:uid="{CE2E651F-0AF6-4351-807D-361F95A80C8A}"/>
    <cellStyle name="Normal 63 4 2 4" xfId="9487" xr:uid="{1E9177F9-6178-4AC7-9666-773B4296E682}"/>
    <cellStyle name="Normal 63 4 2 5" xfId="9488" xr:uid="{33B48572-3300-4166-9108-37CFB2D97AEC}"/>
    <cellStyle name="Normal 63 4 20" xfId="9489" xr:uid="{82FD10DC-0343-4D56-A5E8-954F6C7EFACE}"/>
    <cellStyle name="Normal 63 4 20 2" xfId="9490" xr:uid="{AFE8E456-4A63-452C-A167-070261C52786}"/>
    <cellStyle name="Normal 63 4 20 2 2" xfId="9491" xr:uid="{72F6F9BC-4FA9-4503-92FD-E8806CC48E16}"/>
    <cellStyle name="Normal 63 4 20 2 3" xfId="9492" xr:uid="{FD65A959-4554-4536-9FCE-F897869B030C}"/>
    <cellStyle name="Normal 63 4 20 3" xfId="9493" xr:uid="{A571D14C-EF3D-4880-B660-59C5E6BA44E2}"/>
    <cellStyle name="Normal 63 4 20 4" xfId="9494" xr:uid="{B38B89ED-2DF0-41CF-899A-1E85D3694E76}"/>
    <cellStyle name="Normal 63 4 21" xfId="9495" xr:uid="{4B5B5E2A-1B73-48B5-BA70-427F227BE555}"/>
    <cellStyle name="Normal 63 4 21 2" xfId="9496" xr:uid="{9FACBDFA-D6E7-4828-A384-A7171CD4CB04}"/>
    <cellStyle name="Normal 63 4 21 3" xfId="9497" xr:uid="{C16D2005-268F-4722-A9D7-077683D29143}"/>
    <cellStyle name="Normal 63 4 22" xfId="9498" xr:uid="{A633BF7C-ABF7-4D2C-A0E0-2AF2D20DD9A1}"/>
    <cellStyle name="Normal 63 4 23" xfId="9499" xr:uid="{27DDEB11-E1AA-4667-938F-30AEE576B57D}"/>
    <cellStyle name="Normal 63 4 3" xfId="9500" xr:uid="{424A19ED-8466-444C-AD57-35981B3D7FC2}"/>
    <cellStyle name="Normal 63 4 3 2" xfId="9501" xr:uid="{07C10DFA-1445-4EDA-A3B6-6F32947910DF}"/>
    <cellStyle name="Normal 63 4 3 2 2" xfId="9502" xr:uid="{20945619-1635-4FAE-9722-92338A1A6A5A}"/>
    <cellStyle name="Normal 63 4 3 2 2 2" xfId="9503" xr:uid="{C697563E-3A4F-4CCB-A795-51988C5F3BE4}"/>
    <cellStyle name="Normal 63 4 3 2 2 3" xfId="9504" xr:uid="{53BB33D1-FFCA-44C9-A089-2D571916A59C}"/>
    <cellStyle name="Normal 63 4 3 2 3" xfId="9505" xr:uid="{88B69A78-75F5-40D6-B05B-21C2E6254F78}"/>
    <cellStyle name="Normal 63 4 3 2 4" xfId="9506" xr:uid="{730DAB2B-EDED-4B1D-A5EE-78EAA4FF4858}"/>
    <cellStyle name="Normal 63 4 3 3" xfId="9507" xr:uid="{8427AE15-82A6-4C68-854D-DACA554C0744}"/>
    <cellStyle name="Normal 63 4 3 3 2" xfId="9508" xr:uid="{A1921F37-A67E-4798-BFE6-D16CF9D9B9BA}"/>
    <cellStyle name="Normal 63 4 3 3 3" xfId="9509" xr:uid="{BB29A2E3-B6D1-4115-B061-2ACB3D3C7B84}"/>
    <cellStyle name="Normal 63 4 3 4" xfId="9510" xr:uid="{6CADE462-32E0-4BB4-973F-09024F5A1E00}"/>
    <cellStyle name="Normal 63 4 3 5" xfId="9511" xr:uid="{CD6A8EF2-CCFE-4411-AC0D-407C7CF60934}"/>
    <cellStyle name="Normal 63 4 4" xfId="9512" xr:uid="{1F82761F-64F7-43F0-BFE0-DBE9B54A6012}"/>
    <cellStyle name="Normal 63 4 4 2" xfId="9513" xr:uid="{BE7F16DF-C62D-40CA-AAB8-3FCED39EC4CF}"/>
    <cellStyle name="Normal 63 4 4 2 2" xfId="9514" xr:uid="{719791FD-F8A6-4208-9815-43F1916CF760}"/>
    <cellStyle name="Normal 63 4 4 2 2 2" xfId="9515" xr:uid="{7DE5D92B-58A9-46FD-932E-4ACBB49D0284}"/>
    <cellStyle name="Normal 63 4 4 2 2 3" xfId="9516" xr:uid="{05BB7A24-4242-478F-B2C0-B0CDE23384A9}"/>
    <cellStyle name="Normal 63 4 4 2 3" xfId="9517" xr:uid="{236C7F44-DCA2-44DD-8F00-A9AFA00185C9}"/>
    <cellStyle name="Normal 63 4 4 2 4" xfId="9518" xr:uid="{CFF807AB-2A7C-46FD-9AB5-607E48B5AB57}"/>
    <cellStyle name="Normal 63 4 4 3" xfId="9519" xr:uid="{4501FF94-56E9-444C-96F9-96C75F9B3D80}"/>
    <cellStyle name="Normal 63 4 4 3 2" xfId="9520" xr:uid="{A37BA307-436F-44EA-9C74-F8CC290773FD}"/>
    <cellStyle name="Normal 63 4 4 3 3" xfId="9521" xr:uid="{550998E3-38A0-4EA1-A740-9C9F3237C9EC}"/>
    <cellStyle name="Normal 63 4 4 4" xfId="9522" xr:uid="{383206DB-A86A-47ED-A2D9-265709064A44}"/>
    <cellStyle name="Normal 63 4 4 5" xfId="9523" xr:uid="{D02EC9E8-4307-461B-929B-7C7C3ADD1E67}"/>
    <cellStyle name="Normal 63 4 5" xfId="9524" xr:uid="{82150A22-71B9-4E73-B827-1AF34DD56FA5}"/>
    <cellStyle name="Normal 63 4 5 2" xfId="9525" xr:uid="{7F13A2BD-43D9-4FD8-BBB1-263E218180D7}"/>
    <cellStyle name="Normal 63 4 5 2 2" xfId="9526" xr:uid="{5E3928E5-18CF-494A-B81B-9DB2DA4398A7}"/>
    <cellStyle name="Normal 63 4 5 2 2 2" xfId="9527" xr:uid="{19683E92-27BD-4CD5-83D1-0E2E9CECAC73}"/>
    <cellStyle name="Normal 63 4 5 2 2 3" xfId="9528" xr:uid="{611EFD1C-7032-4206-9F27-A63721AC5C55}"/>
    <cellStyle name="Normal 63 4 5 2 3" xfId="9529" xr:uid="{E9D8E6AF-7664-4A7B-9964-8ED9D876A7FB}"/>
    <cellStyle name="Normal 63 4 5 2 4" xfId="9530" xr:uid="{D0196EB1-162C-4B54-AE43-B9822024DDFA}"/>
    <cellStyle name="Normal 63 4 5 3" xfId="9531" xr:uid="{D34C01B1-A0B7-4035-9271-D47D58EE1BD9}"/>
    <cellStyle name="Normal 63 4 5 3 2" xfId="9532" xr:uid="{0932CFB6-5FEA-481D-8159-6E0116ACFA07}"/>
    <cellStyle name="Normal 63 4 5 3 3" xfId="9533" xr:uid="{F9BC6093-669E-49CD-9E49-4A7E9C0154CE}"/>
    <cellStyle name="Normal 63 4 5 4" xfId="9534" xr:uid="{2C419927-EF03-4D59-A43D-F70CB92350A1}"/>
    <cellStyle name="Normal 63 4 5 5" xfId="9535" xr:uid="{BCE957C2-5662-4770-94DA-457006802C78}"/>
    <cellStyle name="Normal 63 4 6" xfId="9536" xr:uid="{9290FADC-0A6B-4F76-9A6C-5432344397C9}"/>
    <cellStyle name="Normal 63 4 6 2" xfId="9537" xr:uid="{5560FC57-872E-47DF-8AF2-1C511F4BFE21}"/>
    <cellStyle name="Normal 63 4 6 2 2" xfId="9538" xr:uid="{8C51B907-AF51-479E-B55A-81D491D12F7B}"/>
    <cellStyle name="Normal 63 4 6 2 2 2" xfId="9539" xr:uid="{AC808513-2727-4656-855E-23206800C5F1}"/>
    <cellStyle name="Normal 63 4 6 2 2 3" xfId="9540" xr:uid="{9979A122-BC96-40C8-BDD1-7332DC51CC0D}"/>
    <cellStyle name="Normal 63 4 6 2 3" xfId="9541" xr:uid="{A1EA5764-A774-402D-8D54-3EDFB086BFC3}"/>
    <cellStyle name="Normal 63 4 6 2 4" xfId="9542" xr:uid="{DF31B5BC-C734-4B01-83FC-C791CA853471}"/>
    <cellStyle name="Normal 63 4 6 3" xfId="9543" xr:uid="{C095A52C-6CAA-4D7F-8AF2-27F61902A090}"/>
    <cellStyle name="Normal 63 4 6 3 2" xfId="9544" xr:uid="{0BAB4445-0A75-40B0-8510-7995D8C3538E}"/>
    <cellStyle name="Normal 63 4 6 3 3" xfId="9545" xr:uid="{B0C5F95E-BB16-45CB-84A5-AB1B2C3B1092}"/>
    <cellStyle name="Normal 63 4 6 4" xfId="9546" xr:uid="{2FDC4821-35DC-4AF8-8B10-150A51CA7A66}"/>
    <cellStyle name="Normal 63 4 6 5" xfId="9547" xr:uid="{FF66F56D-915B-4AFA-ACFF-4F2DB58FC9F1}"/>
    <cellStyle name="Normal 63 4 7" xfId="9548" xr:uid="{1B917B0C-8EB7-4D8F-80A4-E49C955B20E9}"/>
    <cellStyle name="Normal 63 4 7 2" xfId="9549" xr:uid="{63A3BB0B-C36A-48F8-87DA-1865DA20A8B0}"/>
    <cellStyle name="Normal 63 4 7 2 2" xfId="9550" xr:uid="{E733E684-1141-4904-89A7-D6459AFF4987}"/>
    <cellStyle name="Normal 63 4 7 2 2 2" xfId="9551" xr:uid="{7DEEBED7-3123-4814-9A8C-DA19BF8750DB}"/>
    <cellStyle name="Normal 63 4 7 2 2 3" xfId="9552" xr:uid="{FF2A6FBB-E5A2-4DE7-B0EB-E5052C533701}"/>
    <cellStyle name="Normal 63 4 7 2 3" xfId="9553" xr:uid="{540A3694-5567-4FC1-8613-5CA7AB759920}"/>
    <cellStyle name="Normal 63 4 7 2 4" xfId="9554" xr:uid="{1A5FCABD-C762-403B-9B72-B9204D4D988A}"/>
    <cellStyle name="Normal 63 4 7 3" xfId="9555" xr:uid="{D17E320B-D711-4A7F-A955-806813A2CDBB}"/>
    <cellStyle name="Normal 63 4 7 3 2" xfId="9556" xr:uid="{36332F0E-E6F2-4C1A-8D32-60DBB11B03A5}"/>
    <cellStyle name="Normal 63 4 7 3 3" xfId="9557" xr:uid="{DF1A0184-F7E7-4C31-9918-81E88D95DFB9}"/>
    <cellStyle name="Normal 63 4 7 4" xfId="9558" xr:uid="{94836E09-435B-4BEB-B42C-8ED29C0AE302}"/>
    <cellStyle name="Normal 63 4 7 5" xfId="9559" xr:uid="{D14315FF-D0EE-4EB1-AD5F-1388CDDE27FF}"/>
    <cellStyle name="Normal 63 4 8" xfId="9560" xr:uid="{F96EDD12-E52D-46FD-AB8F-6B801ACC4A08}"/>
    <cellStyle name="Normal 63 4 8 2" xfId="9561" xr:uid="{3B46570A-5C9B-4E39-99D9-D6B63522129A}"/>
    <cellStyle name="Normal 63 4 8 2 2" xfId="9562" xr:uid="{91947DCF-179D-4F23-BCB0-CF028474E97B}"/>
    <cellStyle name="Normal 63 4 8 2 2 2" xfId="9563" xr:uid="{30F266F0-3E30-4F86-A11E-029BDCE64E46}"/>
    <cellStyle name="Normal 63 4 8 2 2 3" xfId="9564" xr:uid="{BFD8EEF9-5C86-4B9A-8399-D4882EE0F170}"/>
    <cellStyle name="Normal 63 4 8 2 3" xfId="9565" xr:uid="{88D51DD1-17AC-4A74-8222-BB4CE1DCD95D}"/>
    <cellStyle name="Normal 63 4 8 2 4" xfId="9566" xr:uid="{D8B9AE29-CB04-4B57-A977-3CE65A81C17F}"/>
    <cellStyle name="Normal 63 4 8 3" xfId="9567" xr:uid="{91934717-F2FE-4278-9514-B191FBFA6E34}"/>
    <cellStyle name="Normal 63 4 8 3 2" xfId="9568" xr:uid="{140E2CED-F16D-47DA-93BC-A3158BBDD52B}"/>
    <cellStyle name="Normal 63 4 8 3 3" xfId="9569" xr:uid="{64A3D162-8B92-4336-A4D8-7A46AFDC9093}"/>
    <cellStyle name="Normal 63 4 8 4" xfId="9570" xr:uid="{4D523226-E490-46DB-979E-0BAD160A7DEF}"/>
    <cellStyle name="Normal 63 4 8 5" xfId="9571" xr:uid="{46E6E82A-86C0-4B9E-95E6-66ACF555D163}"/>
    <cellStyle name="Normal 63 4 9" xfId="9572" xr:uid="{61FE2512-E5A3-4BA5-AB7D-95545C3561B3}"/>
    <cellStyle name="Normal 63 4 9 2" xfId="9573" xr:uid="{10238A76-4D55-4D9C-A12C-B15E487B79B0}"/>
    <cellStyle name="Normal 63 4 9 2 2" xfId="9574" xr:uid="{CC32522D-A713-4C1B-A3F8-C5D831EA3C23}"/>
    <cellStyle name="Normal 63 4 9 2 2 2" xfId="9575" xr:uid="{F2D45F69-8917-4EE4-8A23-59B4B45D3CFD}"/>
    <cellStyle name="Normal 63 4 9 2 2 3" xfId="9576" xr:uid="{650D3DB2-8FAB-4836-9289-1B0CD6C98932}"/>
    <cellStyle name="Normal 63 4 9 2 3" xfId="9577" xr:uid="{E3CAE0CF-9BE1-43C0-AE16-DD64D6E32FBF}"/>
    <cellStyle name="Normal 63 4 9 2 4" xfId="9578" xr:uid="{5AB7F433-B0B2-44A5-8A12-7F9D486C68D1}"/>
    <cellStyle name="Normal 63 4 9 3" xfId="9579" xr:uid="{28C18451-5D97-41F0-A881-18434D06E951}"/>
    <cellStyle name="Normal 63 4 9 3 2" xfId="9580" xr:uid="{05CBEAA4-148C-4CF8-AABC-FF1307D7C6A1}"/>
    <cellStyle name="Normal 63 4 9 3 3" xfId="9581" xr:uid="{72166504-E1B7-4312-A0D5-79EBC7D2E535}"/>
    <cellStyle name="Normal 63 4 9 4" xfId="9582" xr:uid="{BFB5CF77-AC00-4C32-B90A-C41AE14F3E88}"/>
    <cellStyle name="Normal 63 4 9 5" xfId="9583" xr:uid="{2D28C0E8-FE9F-48D3-A3D4-6CA180941CF1}"/>
    <cellStyle name="Normal 63 5" xfId="9584" xr:uid="{7714A49F-26BA-4CA9-AE81-CDD89218D093}"/>
    <cellStyle name="Normal 63 5 10" xfId="9585" xr:uid="{50BB0EDE-AE70-4C88-A636-CCB17C945C87}"/>
    <cellStyle name="Normal 63 5 10 2" xfId="9586" xr:uid="{6D965FCE-2D73-4973-ADF6-B0ACBAB80755}"/>
    <cellStyle name="Normal 63 5 10 2 2" xfId="9587" xr:uid="{5D6A8E2E-AAD4-4B36-867B-9C7BC4925EDD}"/>
    <cellStyle name="Normal 63 5 10 2 2 2" xfId="9588" xr:uid="{EAFE839C-7174-418B-B28F-564065167B79}"/>
    <cellStyle name="Normal 63 5 10 2 2 3" xfId="9589" xr:uid="{53997B87-17F3-48E3-A556-81EBFCED34AC}"/>
    <cellStyle name="Normal 63 5 10 2 3" xfId="9590" xr:uid="{44AB5956-CF47-448F-8251-901EF37B1B54}"/>
    <cellStyle name="Normal 63 5 10 2 4" xfId="9591" xr:uid="{9CE2D66D-9695-43DD-9E96-A21584508A11}"/>
    <cellStyle name="Normal 63 5 10 3" xfId="9592" xr:uid="{37D5A464-CB1C-4E5F-BA2B-37F8BA9DEBCB}"/>
    <cellStyle name="Normal 63 5 10 3 2" xfId="9593" xr:uid="{72AA616D-886A-4723-9481-4E61A9A0BC83}"/>
    <cellStyle name="Normal 63 5 10 3 3" xfId="9594" xr:uid="{D2F55E9E-B400-4F3F-AA2E-2B6226E21776}"/>
    <cellStyle name="Normal 63 5 10 4" xfId="9595" xr:uid="{AA66A976-61DE-4B3F-852C-FD1BC10E292D}"/>
    <cellStyle name="Normal 63 5 10 5" xfId="9596" xr:uid="{91D8D303-45B6-4896-A1E6-66F414644305}"/>
    <cellStyle name="Normal 63 5 11" xfId="9597" xr:uid="{3391517A-58DA-43A3-AD28-BBCF933ADBE2}"/>
    <cellStyle name="Normal 63 5 11 2" xfId="9598" xr:uid="{AD4C8E2B-C315-4FCB-956E-9D56A9B305BA}"/>
    <cellStyle name="Normal 63 5 11 2 2" xfId="9599" xr:uid="{CB785B53-1249-4246-8F5B-C50A494F66AF}"/>
    <cellStyle name="Normal 63 5 11 2 2 2" xfId="9600" xr:uid="{5E46C607-547E-45DB-8E9A-5DE8C09870C4}"/>
    <cellStyle name="Normal 63 5 11 2 2 3" xfId="9601" xr:uid="{51ABF3E1-18A7-4BDE-B5D8-D0D507591D3B}"/>
    <cellStyle name="Normal 63 5 11 2 3" xfId="9602" xr:uid="{37DB0F09-B41B-44E9-A5A2-D5F874EEC81B}"/>
    <cellStyle name="Normal 63 5 11 2 4" xfId="9603" xr:uid="{397516AA-CECC-45E8-AA06-D024840112CE}"/>
    <cellStyle name="Normal 63 5 11 3" xfId="9604" xr:uid="{20CAF3C4-E24A-4D87-AB5F-45F4D388D048}"/>
    <cellStyle name="Normal 63 5 11 3 2" xfId="9605" xr:uid="{22C9BEF4-EE3D-44D4-8375-99DD9E58CA15}"/>
    <cellStyle name="Normal 63 5 11 3 3" xfId="9606" xr:uid="{F405F3B3-3C1F-4576-9B39-671BFB9F2EB7}"/>
    <cellStyle name="Normal 63 5 11 4" xfId="9607" xr:uid="{E1E2DE9C-F12F-44DE-A508-421540449C2D}"/>
    <cellStyle name="Normal 63 5 11 5" xfId="9608" xr:uid="{A08CACDF-765C-4D5B-B28F-C6627BE30EB1}"/>
    <cellStyle name="Normal 63 5 12" xfId="9609" xr:uid="{2B4D9B6E-ABF5-4657-BF34-67719EE7569C}"/>
    <cellStyle name="Normal 63 5 12 2" xfId="9610" xr:uid="{D75485AE-38F3-434D-9F38-166B53F4FD8D}"/>
    <cellStyle name="Normal 63 5 12 2 2" xfId="9611" xr:uid="{055E1BDD-8A3F-41DD-9B06-40D0BC2E9DCC}"/>
    <cellStyle name="Normal 63 5 12 2 2 2" xfId="9612" xr:uid="{92B16A25-98C6-434F-847B-BA7952D310FE}"/>
    <cellStyle name="Normal 63 5 12 2 2 3" xfId="9613" xr:uid="{8526C6C4-BC55-47FA-B1B8-54C0C44AD551}"/>
    <cellStyle name="Normal 63 5 12 2 3" xfId="9614" xr:uid="{CA99AED8-538A-45CC-8FC3-39A8297BD031}"/>
    <cellStyle name="Normal 63 5 12 2 4" xfId="9615" xr:uid="{8C963084-F1F1-482B-BD51-1EF7D484E968}"/>
    <cellStyle name="Normal 63 5 12 3" xfId="9616" xr:uid="{3E793770-6D14-4249-AA9E-8CAEB2DF747D}"/>
    <cellStyle name="Normal 63 5 12 3 2" xfId="9617" xr:uid="{1D966FA4-8C07-41CA-82FA-B77261DD1478}"/>
    <cellStyle name="Normal 63 5 12 3 3" xfId="9618" xr:uid="{29BC54CF-026B-469E-8645-401EB07C2CCE}"/>
    <cellStyle name="Normal 63 5 12 4" xfId="9619" xr:uid="{8DCAE51A-BF02-4752-9323-9922D4F6A31C}"/>
    <cellStyle name="Normal 63 5 12 5" xfId="9620" xr:uid="{6AE5B774-D06F-450B-8920-DFB1280063A8}"/>
    <cellStyle name="Normal 63 5 13" xfId="9621" xr:uid="{FD1CF215-033D-42D2-A874-0B26EBB22C5B}"/>
    <cellStyle name="Normal 63 5 13 2" xfId="9622" xr:uid="{C650DAE4-CC02-4EE1-AB89-46DC283A9891}"/>
    <cellStyle name="Normal 63 5 13 2 2" xfId="9623" xr:uid="{2AB9BDFD-0E0E-429F-9575-BD221C9618D7}"/>
    <cellStyle name="Normal 63 5 13 2 2 2" xfId="9624" xr:uid="{F5A14FAA-7360-44CA-998D-36701B94BDDC}"/>
    <cellStyle name="Normal 63 5 13 2 2 3" xfId="9625" xr:uid="{49DA9695-0CB6-44B4-9029-401F022F5ECF}"/>
    <cellStyle name="Normal 63 5 13 2 3" xfId="9626" xr:uid="{43A7A7AD-6174-4694-AFDC-3610FA99222C}"/>
    <cellStyle name="Normal 63 5 13 2 4" xfId="9627" xr:uid="{11940884-3037-4BBC-A844-DCF0791FD1F5}"/>
    <cellStyle name="Normal 63 5 13 3" xfId="9628" xr:uid="{DEDA6D02-D9DF-40FC-835E-D22DF35BBEB6}"/>
    <cellStyle name="Normal 63 5 13 3 2" xfId="9629" xr:uid="{CD862229-74D9-4AC0-8845-82597EF428B6}"/>
    <cellStyle name="Normal 63 5 13 3 3" xfId="9630" xr:uid="{F8869ADB-A0A0-41AF-B05E-97A9FBE48E87}"/>
    <cellStyle name="Normal 63 5 13 4" xfId="9631" xr:uid="{11471E3C-55B0-400C-9ABD-87125CAAA125}"/>
    <cellStyle name="Normal 63 5 13 5" xfId="9632" xr:uid="{AB6E9116-18EB-46C0-B57C-384E806E3EBB}"/>
    <cellStyle name="Normal 63 5 14" xfId="9633" xr:uid="{595E56C2-7ADD-4FAA-ACFD-E3ED8DCB2B37}"/>
    <cellStyle name="Normal 63 5 14 2" xfId="9634" xr:uid="{84D98CB9-9D0F-4F59-BC1A-9370F39D0F4A}"/>
    <cellStyle name="Normal 63 5 14 2 2" xfId="9635" xr:uid="{70D8AB3C-027B-4625-8F37-3A7B9C97F931}"/>
    <cellStyle name="Normal 63 5 14 2 2 2" xfId="9636" xr:uid="{418CDD1F-38B8-401E-9CA8-DA0128A8BCC1}"/>
    <cellStyle name="Normal 63 5 14 2 2 3" xfId="9637" xr:uid="{9E0E772F-1CD3-4241-BD2C-7FA739BE2BB3}"/>
    <cellStyle name="Normal 63 5 14 2 3" xfId="9638" xr:uid="{0A575553-E7F3-42C5-A9A8-9F2F4EBB8C9A}"/>
    <cellStyle name="Normal 63 5 14 2 4" xfId="9639" xr:uid="{60396FDE-000C-40A6-83F2-8FE0B26BD9D9}"/>
    <cellStyle name="Normal 63 5 14 3" xfId="9640" xr:uid="{79D64169-3E68-45EE-B226-3164A9A9758E}"/>
    <cellStyle name="Normal 63 5 14 3 2" xfId="9641" xr:uid="{AA227EA2-C57C-475D-8B46-489FBF20743F}"/>
    <cellStyle name="Normal 63 5 14 3 3" xfId="9642" xr:uid="{57FFA69C-470F-4E79-8ACD-6B3C7894B072}"/>
    <cellStyle name="Normal 63 5 14 4" xfId="9643" xr:uid="{EC9AA54D-8A25-443E-A06F-320F86603F66}"/>
    <cellStyle name="Normal 63 5 14 5" xfId="9644" xr:uid="{43B62996-896C-4E7A-90F8-F868F7A37F6F}"/>
    <cellStyle name="Normal 63 5 15" xfId="9645" xr:uid="{1F97FC54-74C6-435E-8C0F-0224AEB52C0D}"/>
    <cellStyle name="Normal 63 5 15 2" xfId="9646" xr:uid="{16330379-9073-47E8-ABA1-7F5EC0B538D8}"/>
    <cellStyle name="Normal 63 5 15 2 2" xfId="9647" xr:uid="{1806748D-FD0F-4D66-9918-00F42AF1B776}"/>
    <cellStyle name="Normal 63 5 15 2 2 2" xfId="9648" xr:uid="{1C3BBA81-9AA1-4B64-80A3-DFD5452FA6C4}"/>
    <cellStyle name="Normal 63 5 15 2 2 3" xfId="9649" xr:uid="{695B4C31-8CC2-4A90-B0A1-B9E16BA30BE9}"/>
    <cellStyle name="Normal 63 5 15 2 3" xfId="9650" xr:uid="{580C0AF1-7376-4F8C-B85E-E4D386EC085A}"/>
    <cellStyle name="Normal 63 5 15 2 4" xfId="9651" xr:uid="{04546943-A013-4153-8D72-931BBA57E0C9}"/>
    <cellStyle name="Normal 63 5 15 3" xfId="9652" xr:uid="{D342B593-CD82-4F03-A18D-F3E94FBD45CE}"/>
    <cellStyle name="Normal 63 5 15 3 2" xfId="9653" xr:uid="{D3D2E92B-F1D4-4B0B-AC1E-1CC2FBC98443}"/>
    <cellStyle name="Normal 63 5 15 3 3" xfId="9654" xr:uid="{BC96AFD1-66E1-401F-ADED-FB8B02C3A988}"/>
    <cellStyle name="Normal 63 5 15 4" xfId="9655" xr:uid="{8B556A0A-A700-450B-AFE0-99D23C5B3626}"/>
    <cellStyle name="Normal 63 5 15 5" xfId="9656" xr:uid="{472BD5C5-2CBD-47E3-A048-71C73477E873}"/>
    <cellStyle name="Normal 63 5 16" xfId="9657" xr:uid="{F76D91C0-726A-49DB-8792-056D6C7F4541}"/>
    <cellStyle name="Normal 63 5 16 2" xfId="9658" xr:uid="{AFBC1A15-D803-4AFE-BDB4-7A361B08F7D6}"/>
    <cellStyle name="Normal 63 5 16 2 2" xfId="9659" xr:uid="{4A8CC73B-7C7E-48D5-9828-0C3F9EFAD188}"/>
    <cellStyle name="Normal 63 5 16 2 2 2" xfId="9660" xr:uid="{7BF09C1C-F075-499E-A2B8-FC60C132D6FC}"/>
    <cellStyle name="Normal 63 5 16 2 2 3" xfId="9661" xr:uid="{F186229C-3AA5-4A70-AE3C-975EEFD2219C}"/>
    <cellStyle name="Normal 63 5 16 2 3" xfId="9662" xr:uid="{D82910DC-6E2D-4780-870E-F1B536BC958C}"/>
    <cellStyle name="Normal 63 5 16 2 4" xfId="9663" xr:uid="{5157D510-D999-4625-A744-EC5B154E8922}"/>
    <cellStyle name="Normal 63 5 16 3" xfId="9664" xr:uid="{A158F560-86F9-47E1-8549-8A377E4AD95C}"/>
    <cellStyle name="Normal 63 5 16 3 2" xfId="9665" xr:uid="{C864B489-606D-4470-A582-74828BBA7DCE}"/>
    <cellStyle name="Normal 63 5 16 3 3" xfId="9666" xr:uid="{72E55140-A2C2-415A-83EA-D6EF1BFCF6CA}"/>
    <cellStyle name="Normal 63 5 16 4" xfId="9667" xr:uid="{3B96224E-6339-4E68-B338-12F0ECC51E1A}"/>
    <cellStyle name="Normal 63 5 16 5" xfId="9668" xr:uid="{99A8A0E1-200B-4DAC-B10F-B2E7B6DF5DF5}"/>
    <cellStyle name="Normal 63 5 17" xfId="9669" xr:uid="{98FFF3B1-AA2A-451C-8CBD-F216FDD46C68}"/>
    <cellStyle name="Normal 63 5 17 2" xfId="9670" xr:uid="{481302D7-657E-4E4B-A707-4C9E26509C38}"/>
    <cellStyle name="Normal 63 5 17 2 2" xfId="9671" xr:uid="{E2D11927-4739-4287-A7E4-1C1F3EE05778}"/>
    <cellStyle name="Normal 63 5 17 2 2 2" xfId="9672" xr:uid="{78CC1F4D-9869-4F22-BC0F-4C2E8BA52476}"/>
    <cellStyle name="Normal 63 5 17 2 2 3" xfId="9673" xr:uid="{8BF54FE2-3ED9-44BC-8E91-F92A549A3E43}"/>
    <cellStyle name="Normal 63 5 17 2 3" xfId="9674" xr:uid="{17073095-BE5D-40B3-806E-6C6D11246622}"/>
    <cellStyle name="Normal 63 5 17 2 4" xfId="9675" xr:uid="{2B5F85FF-FBE8-42ED-A53C-678E00C356FE}"/>
    <cellStyle name="Normal 63 5 17 3" xfId="9676" xr:uid="{81DBB84B-C01D-4004-9DEA-35003977EF27}"/>
    <cellStyle name="Normal 63 5 17 3 2" xfId="9677" xr:uid="{58D3DE6D-A876-40AC-8F5A-EE16C133D5D7}"/>
    <cellStyle name="Normal 63 5 17 3 3" xfId="9678" xr:uid="{E8617EA1-14F1-4374-A745-0EBC232F84A0}"/>
    <cellStyle name="Normal 63 5 17 4" xfId="9679" xr:uid="{4A8B5759-FF9E-4F84-8CAE-6025B9A4C33C}"/>
    <cellStyle name="Normal 63 5 17 5" xfId="9680" xr:uid="{0CCD1443-0244-433C-8D23-FC95D7E39349}"/>
    <cellStyle name="Normal 63 5 18" xfId="9681" xr:uid="{F23A7052-9D5B-44CB-A955-748E12F99286}"/>
    <cellStyle name="Normal 63 5 18 2" xfId="9682" xr:uid="{03715298-ACE4-4878-A0F0-B83BA9FE8216}"/>
    <cellStyle name="Normal 63 5 18 2 2" xfId="9683" xr:uid="{18F8F93E-13AB-4A07-8EC3-19CAE0452EA6}"/>
    <cellStyle name="Normal 63 5 18 2 2 2" xfId="9684" xr:uid="{6D23CC0E-5612-4794-B578-60178D826E1F}"/>
    <cellStyle name="Normal 63 5 18 2 2 3" xfId="9685" xr:uid="{E519A808-B9FA-48B2-9367-F4F1401A9FAE}"/>
    <cellStyle name="Normal 63 5 18 2 3" xfId="9686" xr:uid="{6FA1FA7D-2715-4C6E-A1EB-6F391F6B4588}"/>
    <cellStyle name="Normal 63 5 18 2 4" xfId="9687" xr:uid="{EBD87901-EA56-42D4-A175-DE6AB41BE19E}"/>
    <cellStyle name="Normal 63 5 18 3" xfId="9688" xr:uid="{D71880B2-4A1E-4116-8C41-077EA7E1269F}"/>
    <cellStyle name="Normal 63 5 18 3 2" xfId="9689" xr:uid="{C58F5FBA-89E9-4186-8DDE-F5DCD587E42E}"/>
    <cellStyle name="Normal 63 5 18 3 3" xfId="9690" xr:uid="{A792B3AB-8C41-44B2-99BF-EDBB5AE59695}"/>
    <cellStyle name="Normal 63 5 18 4" xfId="9691" xr:uid="{F932BCB4-0B5B-4154-9CBC-1125EDABDCAF}"/>
    <cellStyle name="Normal 63 5 18 5" xfId="9692" xr:uid="{2C40223D-8C0F-46C2-8C25-A76E71E35FFF}"/>
    <cellStyle name="Normal 63 5 19" xfId="9693" xr:uid="{1CEBA60A-4FCB-40F1-8557-72D57F5FE80C}"/>
    <cellStyle name="Normal 63 5 19 2" xfId="9694" xr:uid="{CD9886F5-E714-4FB0-B67B-3C48002C099E}"/>
    <cellStyle name="Normal 63 5 19 2 2" xfId="9695" xr:uid="{50DC5BB7-8039-49DA-8F99-164389DBC8DC}"/>
    <cellStyle name="Normal 63 5 19 2 2 2" xfId="9696" xr:uid="{866A9B13-DA85-4BED-8DFB-2FE984602017}"/>
    <cellStyle name="Normal 63 5 19 2 2 3" xfId="9697" xr:uid="{16FD933A-1C19-45D0-A8BE-98A0D0107E38}"/>
    <cellStyle name="Normal 63 5 19 2 3" xfId="9698" xr:uid="{D9BDCDFD-8F3D-4F18-A489-C6E6E087F8F7}"/>
    <cellStyle name="Normal 63 5 19 2 4" xfId="9699" xr:uid="{F5452EA4-7C43-498D-A2D1-616D62F9676E}"/>
    <cellStyle name="Normal 63 5 19 3" xfId="9700" xr:uid="{9D95EF73-E884-42DC-9644-0FEDC2436A31}"/>
    <cellStyle name="Normal 63 5 19 3 2" xfId="9701" xr:uid="{78FB5876-EE78-4578-B1EE-5E74D147A270}"/>
    <cellStyle name="Normal 63 5 19 3 3" xfId="9702" xr:uid="{88A35E8C-6E1B-4D66-9714-961857F1F135}"/>
    <cellStyle name="Normal 63 5 19 4" xfId="9703" xr:uid="{6D069FCB-AA92-4F27-AD10-DBFCDFF1EA67}"/>
    <cellStyle name="Normal 63 5 19 5" xfId="9704" xr:uid="{AFAC63CB-F753-4E4A-92CE-CB444B7432C2}"/>
    <cellStyle name="Normal 63 5 2" xfId="9705" xr:uid="{D067C64C-C6BB-48C0-9FDC-39167C35E256}"/>
    <cellStyle name="Normal 63 5 2 2" xfId="9706" xr:uid="{7A02A356-3B14-4E03-BECE-588B32724DD2}"/>
    <cellStyle name="Normal 63 5 2 2 2" xfId="9707" xr:uid="{BB35BC42-37D9-4687-99B5-26C1060D129D}"/>
    <cellStyle name="Normal 63 5 2 2 2 2" xfId="9708" xr:uid="{41858C48-DC5C-4081-A9DF-84C4F942FF24}"/>
    <cellStyle name="Normal 63 5 2 2 2 3" xfId="9709" xr:uid="{23316D8E-C988-43DE-8906-4CFA4A00A050}"/>
    <cellStyle name="Normal 63 5 2 2 3" xfId="9710" xr:uid="{6AF4B5A1-6460-406A-9F51-098F828E009E}"/>
    <cellStyle name="Normal 63 5 2 2 4" xfId="9711" xr:uid="{CD04BAB9-D141-4D14-B07A-19A35409F7BE}"/>
    <cellStyle name="Normal 63 5 2 3" xfId="9712" xr:uid="{28C721EB-0666-44D1-A0CB-F8EE7AABE648}"/>
    <cellStyle name="Normal 63 5 2 3 2" xfId="9713" xr:uid="{A8930665-B751-4D3C-B50B-F91E205F7959}"/>
    <cellStyle name="Normal 63 5 2 3 3" xfId="9714" xr:uid="{A5EAF2E2-116D-4046-B6FC-612574999DE1}"/>
    <cellStyle name="Normal 63 5 2 4" xfId="9715" xr:uid="{6C1F50F3-B70F-4292-B768-140D8D35293D}"/>
    <cellStyle name="Normal 63 5 2 5" xfId="9716" xr:uid="{6927F6B5-E789-4549-ACD4-4894058EF724}"/>
    <cellStyle name="Normal 63 5 20" xfId="9717" xr:uid="{9D39D3AA-4F27-45D1-AB1F-BF126C897DF1}"/>
    <cellStyle name="Normal 63 5 20 2" xfId="9718" xr:uid="{066A5184-2F74-4E93-9E03-AEFA4BB89CD2}"/>
    <cellStyle name="Normal 63 5 20 2 2" xfId="9719" xr:uid="{C27D3DDB-E14A-40F3-9A41-DF599DD6816C}"/>
    <cellStyle name="Normal 63 5 20 2 3" xfId="9720" xr:uid="{E95A2354-2BE4-4D9A-96ED-0133361292B9}"/>
    <cellStyle name="Normal 63 5 20 3" xfId="9721" xr:uid="{511F8CB3-BFDE-4ADA-9CB4-93E8657248B8}"/>
    <cellStyle name="Normal 63 5 20 4" xfId="9722" xr:uid="{8E2A612C-7B09-43BB-975D-04DFD35F8289}"/>
    <cellStyle name="Normal 63 5 21" xfId="9723" xr:uid="{DFA1E89B-5A37-4871-8B45-6AC716742E4C}"/>
    <cellStyle name="Normal 63 5 21 2" xfId="9724" xr:uid="{08B74C6E-2DE6-4FA1-BDD5-5E2EB5EBCD9D}"/>
    <cellStyle name="Normal 63 5 21 3" xfId="9725" xr:uid="{7230CE49-386E-41B6-92D0-2811CDB206B4}"/>
    <cellStyle name="Normal 63 5 22" xfId="9726" xr:uid="{E5234D9C-21A7-487A-90A6-5BD31DF4187A}"/>
    <cellStyle name="Normal 63 5 23" xfId="9727" xr:uid="{9E99B1F7-0637-4626-A3B1-8CFFC9895D19}"/>
    <cellStyle name="Normal 63 5 3" xfId="9728" xr:uid="{00215A4B-B8D4-49A6-B3B6-AEAAF9D5D2A2}"/>
    <cellStyle name="Normal 63 5 3 2" xfId="9729" xr:uid="{907C9671-8B64-42BE-858D-9D7265BDB015}"/>
    <cellStyle name="Normal 63 5 3 2 2" xfId="9730" xr:uid="{CE337F7A-6E02-448C-B924-F5DBAB0545C8}"/>
    <cellStyle name="Normal 63 5 3 2 2 2" xfId="9731" xr:uid="{2FF6848E-A227-44EB-9759-C9708F9EE71E}"/>
    <cellStyle name="Normal 63 5 3 2 2 3" xfId="9732" xr:uid="{79722A79-2E7B-4670-8E6E-B10C43BC6BD9}"/>
    <cellStyle name="Normal 63 5 3 2 3" xfId="9733" xr:uid="{8FD5EE5B-1244-4215-BF30-BB9DD48B7BAF}"/>
    <cellStyle name="Normal 63 5 3 2 4" xfId="9734" xr:uid="{26FC02F4-DB3E-4B6B-B678-7131C1BB921F}"/>
    <cellStyle name="Normal 63 5 3 3" xfId="9735" xr:uid="{856638B8-0DDD-4AAD-9D42-930E5D64A377}"/>
    <cellStyle name="Normal 63 5 3 3 2" xfId="9736" xr:uid="{D455F379-E315-4291-9025-85277B034C7F}"/>
    <cellStyle name="Normal 63 5 3 3 3" xfId="9737" xr:uid="{34579947-5FDD-4D2A-84B2-D96F48430091}"/>
    <cellStyle name="Normal 63 5 3 4" xfId="9738" xr:uid="{EC0C0D4C-F301-4615-8139-E76E43471E33}"/>
    <cellStyle name="Normal 63 5 3 5" xfId="9739" xr:uid="{CB17B1F3-8C7B-4FCC-929E-455EF0598663}"/>
    <cellStyle name="Normal 63 5 4" xfId="9740" xr:uid="{50DDF864-260E-44E6-A781-AFF4727047F5}"/>
    <cellStyle name="Normal 63 5 4 2" xfId="9741" xr:uid="{0E7A02A0-0B61-4217-BB61-31275D2C9F93}"/>
    <cellStyle name="Normal 63 5 4 2 2" xfId="9742" xr:uid="{412B0804-8994-470B-AA22-41131FAA24A2}"/>
    <cellStyle name="Normal 63 5 4 2 2 2" xfId="9743" xr:uid="{541A42B4-F97D-48B9-9BCD-897B0EF6059C}"/>
    <cellStyle name="Normal 63 5 4 2 2 3" xfId="9744" xr:uid="{98177170-F953-4296-8034-7EB3643AD33F}"/>
    <cellStyle name="Normal 63 5 4 2 3" xfId="9745" xr:uid="{D98260C4-09C5-40EA-995D-F35778505934}"/>
    <cellStyle name="Normal 63 5 4 2 4" xfId="9746" xr:uid="{7B0D091F-2957-4926-A094-682887B0877C}"/>
    <cellStyle name="Normal 63 5 4 3" xfId="9747" xr:uid="{56B55B84-155A-4F1A-BF9F-EF2E73826FAE}"/>
    <cellStyle name="Normal 63 5 4 3 2" xfId="9748" xr:uid="{B8F6AC2C-A20F-4CAB-B6EF-706BD1D8BC04}"/>
    <cellStyle name="Normal 63 5 4 3 3" xfId="9749" xr:uid="{2960FCCE-6DB0-473F-A7C2-22EB21A60711}"/>
    <cellStyle name="Normal 63 5 4 4" xfId="9750" xr:uid="{112972FB-5819-40D5-B2F8-C5715C56947E}"/>
    <cellStyle name="Normal 63 5 4 5" xfId="9751" xr:uid="{7E4AC278-1D75-4FC3-9FB3-7A20C563C5E3}"/>
    <cellStyle name="Normal 63 5 5" xfId="9752" xr:uid="{136A94F8-4E5B-4F6B-AD8C-75B228EFA59D}"/>
    <cellStyle name="Normal 63 5 5 2" xfId="9753" xr:uid="{F209B9D9-B951-456D-8A31-9D90376B9B6F}"/>
    <cellStyle name="Normal 63 5 5 2 2" xfId="9754" xr:uid="{AD3454EC-648A-4F2C-8515-B03BB341CD0A}"/>
    <cellStyle name="Normal 63 5 5 2 2 2" xfId="9755" xr:uid="{A51D6CCE-86D0-45A2-90B2-EC0F243B58E9}"/>
    <cellStyle name="Normal 63 5 5 2 2 3" xfId="9756" xr:uid="{7E7A1BEC-050D-4942-B70F-945132F43F07}"/>
    <cellStyle name="Normal 63 5 5 2 3" xfId="9757" xr:uid="{907317CC-3FC7-4E58-BC58-1EE527C88E41}"/>
    <cellStyle name="Normal 63 5 5 2 4" xfId="9758" xr:uid="{243A0D14-CDE2-4B71-9703-D773714D51E8}"/>
    <cellStyle name="Normal 63 5 5 3" xfId="9759" xr:uid="{1E341654-FB8F-4975-95D5-ED46E78A719B}"/>
    <cellStyle name="Normal 63 5 5 3 2" xfId="9760" xr:uid="{DFF24003-CF83-44D3-B0F0-5B02ABA51A4F}"/>
    <cellStyle name="Normal 63 5 5 3 3" xfId="9761" xr:uid="{654EE121-F264-4D7A-82FF-4932ADC3578B}"/>
    <cellStyle name="Normal 63 5 5 4" xfId="9762" xr:uid="{3FC81005-7664-4A4C-84FF-1656FA0052BA}"/>
    <cellStyle name="Normal 63 5 5 5" xfId="9763" xr:uid="{219C31BC-7369-4601-A25C-55967FB29916}"/>
    <cellStyle name="Normal 63 5 6" xfId="9764" xr:uid="{F6647128-4B22-498C-AB5B-8027E66715E1}"/>
    <cellStyle name="Normal 63 5 6 2" xfId="9765" xr:uid="{4FF12C9C-BCEF-4ACD-9F14-CFC52D0E96A5}"/>
    <cellStyle name="Normal 63 5 6 2 2" xfId="9766" xr:uid="{BF0C5507-1B7A-43F0-9E91-3E19B9713772}"/>
    <cellStyle name="Normal 63 5 6 2 2 2" xfId="9767" xr:uid="{623C6881-7CB0-4E23-AC9D-70A5F9352EC6}"/>
    <cellStyle name="Normal 63 5 6 2 2 3" xfId="9768" xr:uid="{61AC0227-801C-48A0-9053-D573F6564BE9}"/>
    <cellStyle name="Normal 63 5 6 2 3" xfId="9769" xr:uid="{A54FDB6E-89F4-4A73-9CA6-7C1348B8D19D}"/>
    <cellStyle name="Normal 63 5 6 2 4" xfId="9770" xr:uid="{7EB4B5E8-0B57-45BF-B463-0FF25BB7C4A9}"/>
    <cellStyle name="Normal 63 5 6 3" xfId="9771" xr:uid="{91FDEA5C-7B90-4125-A7C5-9343BE67BCD9}"/>
    <cellStyle name="Normal 63 5 6 3 2" xfId="9772" xr:uid="{C3A57A71-8F92-4C03-8831-AFD62126D4D9}"/>
    <cellStyle name="Normal 63 5 6 3 3" xfId="9773" xr:uid="{DCA968B5-0D39-4C40-BEA1-9A1ED51496B9}"/>
    <cellStyle name="Normal 63 5 6 4" xfId="9774" xr:uid="{3BA23834-2D60-42F2-8043-3C85038F03A3}"/>
    <cellStyle name="Normal 63 5 6 5" xfId="9775" xr:uid="{82C0D529-0497-4E37-9E81-56147E990957}"/>
    <cellStyle name="Normal 63 5 7" xfId="9776" xr:uid="{4D9F257C-7D0A-42F8-9D97-E4E8DAABB9A0}"/>
    <cellStyle name="Normal 63 5 7 2" xfId="9777" xr:uid="{EB0ECB4C-EBE5-4B96-9832-F779B1CDAFDB}"/>
    <cellStyle name="Normal 63 5 7 2 2" xfId="9778" xr:uid="{03981F81-0AC7-41B0-BAF4-06CC8311B9FD}"/>
    <cellStyle name="Normal 63 5 7 2 2 2" xfId="9779" xr:uid="{0260C578-2140-4C34-AC1F-7EAA19A5D6E5}"/>
    <cellStyle name="Normal 63 5 7 2 2 3" xfId="9780" xr:uid="{314809A9-7420-4EEF-8CAD-9A9DDE162319}"/>
    <cellStyle name="Normal 63 5 7 2 3" xfId="9781" xr:uid="{372AF463-2581-43A0-82E5-C3270B9945D7}"/>
    <cellStyle name="Normal 63 5 7 2 4" xfId="9782" xr:uid="{AB99151B-42DD-4EDB-BABE-1E9870D0D896}"/>
    <cellStyle name="Normal 63 5 7 3" xfId="9783" xr:uid="{F2896DD4-6A70-4E25-AB8A-649A59FD3DC1}"/>
    <cellStyle name="Normal 63 5 7 3 2" xfId="9784" xr:uid="{D153C383-5FC6-4007-8F24-BE5400CE3F6F}"/>
    <cellStyle name="Normal 63 5 7 3 3" xfId="9785" xr:uid="{ADFF9CFF-054D-4EA1-9FF5-AECB33CBCC3C}"/>
    <cellStyle name="Normal 63 5 7 4" xfId="9786" xr:uid="{2D66A7A4-0CD8-416F-8838-1AF27565A1D7}"/>
    <cellStyle name="Normal 63 5 7 5" xfId="9787" xr:uid="{4B2ED957-B000-4833-B656-158AE558F760}"/>
    <cellStyle name="Normal 63 5 8" xfId="9788" xr:uid="{533D1382-4D55-4D78-8D3A-946746ACB383}"/>
    <cellStyle name="Normal 63 5 8 2" xfId="9789" xr:uid="{0B203767-8042-47FF-9375-CB4693DAB4A0}"/>
    <cellStyle name="Normal 63 5 8 2 2" xfId="9790" xr:uid="{91A9BE73-7E9F-4FBC-B4E8-C88CE23BB0A1}"/>
    <cellStyle name="Normal 63 5 8 2 2 2" xfId="9791" xr:uid="{1D8CD65E-EFE2-4744-9CFB-90C63193CDB8}"/>
    <cellStyle name="Normal 63 5 8 2 2 3" xfId="9792" xr:uid="{B2762205-C92F-490F-BEDB-42F65B035118}"/>
    <cellStyle name="Normal 63 5 8 2 3" xfId="9793" xr:uid="{CAD350C8-B6D0-47D0-B7C1-FDAE76CB54A9}"/>
    <cellStyle name="Normal 63 5 8 2 4" xfId="9794" xr:uid="{9C4466C3-78C0-414C-B638-6423147161FA}"/>
    <cellStyle name="Normal 63 5 8 3" xfId="9795" xr:uid="{7AB2969A-BFDB-428A-841E-9011FFC75532}"/>
    <cellStyle name="Normal 63 5 8 3 2" xfId="9796" xr:uid="{E95835EA-DD7B-4FD2-8850-5C9AD753EF50}"/>
    <cellStyle name="Normal 63 5 8 3 3" xfId="9797" xr:uid="{631A67A4-D54E-4AD6-AFBC-DE374E123409}"/>
    <cellStyle name="Normal 63 5 8 4" xfId="9798" xr:uid="{739086A7-1717-46BF-B12D-3EC9CE6DA6F2}"/>
    <cellStyle name="Normal 63 5 8 5" xfId="9799" xr:uid="{CAE13713-3987-4921-9C26-4BD294028C2E}"/>
    <cellStyle name="Normal 63 5 9" xfId="9800" xr:uid="{94746697-DABE-493E-A3E8-5FBFB14935C9}"/>
    <cellStyle name="Normal 63 5 9 2" xfId="9801" xr:uid="{A0837192-CF27-46DC-BF3C-0D2F36A122C9}"/>
    <cellStyle name="Normal 63 5 9 2 2" xfId="9802" xr:uid="{AA6867EC-B5B9-48E2-BC7D-23CB84613976}"/>
    <cellStyle name="Normal 63 5 9 2 2 2" xfId="9803" xr:uid="{B2676D27-FE10-4083-83CC-920A71FECFE3}"/>
    <cellStyle name="Normal 63 5 9 2 2 3" xfId="9804" xr:uid="{276AC2AC-33C8-4869-9108-0B5BE5CA7642}"/>
    <cellStyle name="Normal 63 5 9 2 3" xfId="9805" xr:uid="{8B970265-AF43-47AA-A63C-7934D6D2C0DD}"/>
    <cellStyle name="Normal 63 5 9 2 4" xfId="9806" xr:uid="{66CA7ECF-99D2-4D9C-9F44-C5CC915A815D}"/>
    <cellStyle name="Normal 63 5 9 3" xfId="9807" xr:uid="{579B0B23-14D1-4090-8D80-BA05464D3B19}"/>
    <cellStyle name="Normal 63 5 9 3 2" xfId="9808" xr:uid="{BBFCAB2E-0C76-48C9-8376-FDCF86C70F7B}"/>
    <cellStyle name="Normal 63 5 9 3 3" xfId="9809" xr:uid="{FEED41FF-8812-475A-88D1-37BA34ED2922}"/>
    <cellStyle name="Normal 63 5 9 4" xfId="9810" xr:uid="{0FD37E15-C33D-4167-ACF8-B5564845C174}"/>
    <cellStyle name="Normal 63 5 9 5" xfId="9811" xr:uid="{E44E43C0-64C2-41B2-A06A-32F04A3EE45B}"/>
    <cellStyle name="Normal 63 6" xfId="9812" xr:uid="{F4C72396-0B60-454D-837E-F41600521C75}"/>
    <cellStyle name="Normal 63 6 2" xfId="9813" xr:uid="{0CC93B4B-C292-4FCB-BCC5-5277AF4CEA67}"/>
    <cellStyle name="Normal 63 6 2 2" xfId="9814" xr:uid="{645FB6B9-BBC3-4EA2-846B-F8FD977A3798}"/>
    <cellStyle name="Normal 63 6 2 2 2" xfId="9815" xr:uid="{C013AD91-0C42-4B72-B5E1-8AF69C2524BF}"/>
    <cellStyle name="Normal 63 6 2 2 3" xfId="9816" xr:uid="{4573BA0A-B9D9-426D-8716-8C2FA825B102}"/>
    <cellStyle name="Normal 63 6 2 3" xfId="9817" xr:uid="{CC30BBC6-A218-4F6E-8218-FEABD7684601}"/>
    <cellStyle name="Normal 63 6 2 4" xfId="9818" xr:uid="{4957A6BD-B88D-4945-87B4-52582E872DAC}"/>
    <cellStyle name="Normal 63 6 3" xfId="9819" xr:uid="{BED3BECC-57B9-4CA4-BFFD-A690924B3E0B}"/>
    <cellStyle name="Normal 63 6 3 2" xfId="9820" xr:uid="{5F93BC9F-E142-4849-B19D-E399904AA6FD}"/>
    <cellStyle name="Normal 63 6 3 3" xfId="9821" xr:uid="{8C461CE2-4AEC-42EC-8195-57B70461740F}"/>
    <cellStyle name="Normal 63 6 4" xfId="9822" xr:uid="{9229F8A9-47D0-49D3-9B0E-5DFFFF2ACAC0}"/>
    <cellStyle name="Normal 63 6 5" xfId="9823" xr:uid="{81286FDD-F29D-4744-9171-02D59B96F240}"/>
    <cellStyle name="Normal 63 7" xfId="9824" xr:uid="{EDAB196E-F073-47CD-8F94-0AE1E33E8647}"/>
    <cellStyle name="Normal 63 7 2" xfId="9825" xr:uid="{82D33512-DCBD-4911-A64A-29E427F0E9C3}"/>
    <cellStyle name="Normal 63 7 2 2" xfId="9826" xr:uid="{F27D8EDF-F995-4FE0-B56F-1438AF6AA3C9}"/>
    <cellStyle name="Normal 63 7 2 2 2" xfId="9827" xr:uid="{730E09FA-83FC-41D5-918D-FC608A27896F}"/>
    <cellStyle name="Normal 63 7 2 2 3" xfId="9828" xr:uid="{48D43310-3229-4A1D-AF8F-025C1997C823}"/>
    <cellStyle name="Normal 63 7 2 3" xfId="9829" xr:uid="{07AF70BB-1B4F-4D15-9127-0F63FCE487F6}"/>
    <cellStyle name="Normal 63 7 2 4" xfId="9830" xr:uid="{0D831A0D-CE2F-484D-980C-3934B369AE47}"/>
    <cellStyle name="Normal 63 7 3" xfId="9831" xr:uid="{0CB23BC7-0B31-4239-B46F-970B64A47F1B}"/>
    <cellStyle name="Normal 63 7 3 2" xfId="9832" xr:uid="{7000C105-B633-44B2-A5B8-72F667DB4E39}"/>
    <cellStyle name="Normal 63 7 3 3" xfId="9833" xr:uid="{AAA6B05F-8144-476B-AC29-128A2EBD32F0}"/>
    <cellStyle name="Normal 63 7 4" xfId="9834" xr:uid="{B94C463C-DE09-47DE-AB72-41D2AFCD8897}"/>
    <cellStyle name="Normal 63 7 5" xfId="9835" xr:uid="{006A1EB9-52EE-4DD6-8F92-F6891F448835}"/>
    <cellStyle name="Normal 63 8" xfId="9836" xr:uid="{40DEDDB4-9680-4256-A0C4-80F49FBA8336}"/>
    <cellStyle name="Normal 63 8 2" xfId="9837" xr:uid="{9DEF0A47-91BE-448C-82AE-93256EB32E21}"/>
    <cellStyle name="Normal 63 8 2 2" xfId="9838" xr:uid="{B24223A9-C7F0-4DA4-9170-38E234A91CAD}"/>
    <cellStyle name="Normal 63 8 2 2 2" xfId="9839" xr:uid="{E0839892-302B-439A-99BD-963FA5556CD7}"/>
    <cellStyle name="Normal 63 8 2 2 3" xfId="9840" xr:uid="{FEB1B668-D575-44A7-9C8B-BB919C5DCBF0}"/>
    <cellStyle name="Normal 63 8 2 3" xfId="9841" xr:uid="{E2F29A86-AD85-40BE-A82A-404EC997F72A}"/>
    <cellStyle name="Normal 63 8 2 4" xfId="9842" xr:uid="{2F63037F-6E31-4D0C-8BCD-8AEB5AA40EE9}"/>
    <cellStyle name="Normal 63 8 3" xfId="9843" xr:uid="{4EBAB5C6-7E78-4716-B920-C69825DF3724}"/>
    <cellStyle name="Normal 63 8 3 2" xfId="9844" xr:uid="{4E305739-EC6C-44C1-9E0D-EA615ED0AC92}"/>
    <cellStyle name="Normal 63 8 3 3" xfId="9845" xr:uid="{067007CB-981D-4B87-82C5-92AF378B46F4}"/>
    <cellStyle name="Normal 63 8 4" xfId="9846" xr:uid="{59B83B53-181A-457C-9882-F3B78624073D}"/>
    <cellStyle name="Normal 63 8 5" xfId="9847" xr:uid="{5C9A25F3-4322-4AE5-8F8D-113E63BDEE38}"/>
    <cellStyle name="Normal 63 9" xfId="9848" xr:uid="{681AD487-9373-4B5C-AF32-B7107F1BF14B}"/>
    <cellStyle name="Normal 63 9 2" xfId="9849" xr:uid="{331FA078-4DBB-43EB-9184-727F762FF717}"/>
    <cellStyle name="Normal 63 9 2 2" xfId="9850" xr:uid="{416B134D-15E4-4736-ADD4-C41DC5400647}"/>
    <cellStyle name="Normal 63 9 2 2 2" xfId="9851" xr:uid="{AED453F5-77ED-48BF-8FD8-D02E9070D6B7}"/>
    <cellStyle name="Normal 63 9 2 2 3" xfId="9852" xr:uid="{F0D1307E-A94A-4600-B478-940C7E7A467D}"/>
    <cellStyle name="Normal 63 9 2 3" xfId="9853" xr:uid="{F14F0A11-8F2A-4DA9-8E66-A0C96212491A}"/>
    <cellStyle name="Normal 63 9 2 4" xfId="9854" xr:uid="{29CFF5A9-7DD9-45D3-A8BA-B5DE3E9FFF32}"/>
    <cellStyle name="Normal 63 9 3" xfId="9855" xr:uid="{5DD0CCBF-1031-4036-9F4F-865E2AAF761F}"/>
    <cellStyle name="Normal 63 9 3 2" xfId="9856" xr:uid="{7CE8B89B-DC62-484B-A574-C53E6809183B}"/>
    <cellStyle name="Normal 63 9 3 3" xfId="9857" xr:uid="{DB51D6FA-0A73-4659-AE0B-2EEFE59D153B}"/>
    <cellStyle name="Normal 63 9 4" xfId="9858" xr:uid="{10A997BD-902D-442F-9A3F-3138017C314E}"/>
    <cellStyle name="Normal 63 9 5" xfId="9859" xr:uid="{F4C299DD-73B8-4889-A02D-5806AC8584F4}"/>
    <cellStyle name="Normal 64" xfId="9860" xr:uid="{71A6DB64-0A0B-4ED0-BC5C-E0B763F51DF3}"/>
    <cellStyle name="Normal 64 10" xfId="9861" xr:uid="{A92C5013-FFF6-40CB-BFD0-4A11A4ADE847}"/>
    <cellStyle name="Normal 64 10 2" xfId="9862" xr:uid="{431C5EF1-DF95-44F0-95E3-9EF6B7606F9D}"/>
    <cellStyle name="Normal 64 10 2 2" xfId="9863" xr:uid="{167D708E-C268-49F4-8FC3-6281DAB7F1CB}"/>
    <cellStyle name="Normal 64 10 2 2 2" xfId="9864" xr:uid="{7B84D332-360C-4096-BD57-CD76AAB473BD}"/>
    <cellStyle name="Normal 64 10 2 2 3" xfId="9865" xr:uid="{7F427324-55C0-48FB-9E93-7273B7711C3F}"/>
    <cellStyle name="Normal 64 10 2 3" xfId="9866" xr:uid="{7F017627-9BD9-4B0D-A0B4-C46369BCEBE5}"/>
    <cellStyle name="Normal 64 10 2 4" xfId="9867" xr:uid="{68585A6C-A5D9-433E-888E-736EAC853B46}"/>
    <cellStyle name="Normal 64 10 3" xfId="9868" xr:uid="{5DB95E7A-0DB6-4C7A-8EFE-0475D89CEC89}"/>
    <cellStyle name="Normal 64 10 3 2" xfId="9869" xr:uid="{17924A91-FA09-4CF6-8B07-886E3EC9C15D}"/>
    <cellStyle name="Normal 64 10 3 3" xfId="9870" xr:uid="{E269681D-C26A-4D36-B869-9E4117ED07BB}"/>
    <cellStyle name="Normal 64 10 4" xfId="9871" xr:uid="{1CB28626-CA4F-48C7-A6AC-7425D6299E41}"/>
    <cellStyle name="Normal 64 10 5" xfId="9872" xr:uid="{5C1797D5-2D19-4847-94A9-645891E91822}"/>
    <cellStyle name="Normal 64 11" xfId="9873" xr:uid="{5C431378-77B7-4E70-8740-0FC63E2C7AA2}"/>
    <cellStyle name="Normal 64 11 2" xfId="9874" xr:uid="{DA550F2F-1ED1-440B-9E64-F216634CFF37}"/>
    <cellStyle name="Normal 64 11 2 2" xfId="9875" xr:uid="{DA3944C9-E6BC-4403-BBBD-6513D1421E89}"/>
    <cellStyle name="Normal 64 11 2 2 2" xfId="9876" xr:uid="{84806852-58B8-4D39-9786-4EEA9CE42E94}"/>
    <cellStyle name="Normal 64 11 2 2 3" xfId="9877" xr:uid="{202D8C7C-4DFC-4B1C-AEB1-6818EAA0ABD4}"/>
    <cellStyle name="Normal 64 11 2 3" xfId="9878" xr:uid="{5432E898-F471-45B9-B72B-FFDBE92ED0BB}"/>
    <cellStyle name="Normal 64 11 2 4" xfId="9879" xr:uid="{54624794-D9E4-45BC-BB2E-96348DD8FCC8}"/>
    <cellStyle name="Normal 64 11 3" xfId="9880" xr:uid="{91BDAA4D-28BC-4010-A12F-9D65C500A6A4}"/>
    <cellStyle name="Normal 64 11 3 2" xfId="9881" xr:uid="{B7D84759-046A-4E09-A091-914F63E80C18}"/>
    <cellStyle name="Normal 64 11 3 3" xfId="9882" xr:uid="{DECE1753-E9E5-43E4-B6F2-B24AE980E402}"/>
    <cellStyle name="Normal 64 11 4" xfId="9883" xr:uid="{F7BA16B2-8D6D-4F21-ADF5-BF4227CBF6CE}"/>
    <cellStyle name="Normal 64 11 5" xfId="9884" xr:uid="{CEF954ED-C95C-448B-ADD0-8FD469290A1A}"/>
    <cellStyle name="Normal 64 12" xfId="9885" xr:uid="{BECDF048-BF20-4A28-8D67-2A37E7DC4CC5}"/>
    <cellStyle name="Normal 64 12 2" xfId="9886" xr:uid="{3879E70C-16C3-4B96-9ACC-4B74E4ED7831}"/>
    <cellStyle name="Normal 64 12 2 2" xfId="9887" xr:uid="{80785F54-216F-46CA-94FB-484A8DAFD5CD}"/>
    <cellStyle name="Normal 64 12 2 2 2" xfId="9888" xr:uid="{67AE47F1-9C23-4FDC-B72F-BB3D4470E524}"/>
    <cellStyle name="Normal 64 12 2 2 3" xfId="9889" xr:uid="{E007AF93-2F00-4504-89A1-F9D08822305E}"/>
    <cellStyle name="Normal 64 12 2 3" xfId="9890" xr:uid="{821A0754-A6DD-48E2-B027-5F3AEE817D7E}"/>
    <cellStyle name="Normal 64 12 2 4" xfId="9891" xr:uid="{1AA429FD-1009-4A7E-A8E0-40B5C9AE53BB}"/>
    <cellStyle name="Normal 64 12 3" xfId="9892" xr:uid="{970FE01B-C28B-4D49-B006-24FAC6106568}"/>
    <cellStyle name="Normal 64 12 3 2" xfId="9893" xr:uid="{BA9E6366-E640-4D06-8C80-3619E4E4BA89}"/>
    <cellStyle name="Normal 64 12 3 3" xfId="9894" xr:uid="{17FB5AC5-59AD-41F1-B02F-75BD34D1F35A}"/>
    <cellStyle name="Normal 64 12 4" xfId="9895" xr:uid="{55F30059-5E70-402E-98F6-F3D4090D6D4F}"/>
    <cellStyle name="Normal 64 12 5" xfId="9896" xr:uid="{DEC7DB6C-B905-4285-9EC9-0F08173D01A9}"/>
    <cellStyle name="Normal 64 13" xfId="9897" xr:uid="{3096E410-18EB-4E74-AB83-D104152E0C65}"/>
    <cellStyle name="Normal 64 13 2" xfId="9898" xr:uid="{FD308A37-D4F5-488E-A092-878EFB800920}"/>
    <cellStyle name="Normal 64 13 2 2" xfId="9899" xr:uid="{DC9B44B0-D9DE-48DD-B829-0C0EC0D636AD}"/>
    <cellStyle name="Normal 64 13 2 2 2" xfId="9900" xr:uid="{FF2DCEA0-D2F7-48C9-BC73-C6D5D4775819}"/>
    <cellStyle name="Normal 64 13 2 2 3" xfId="9901" xr:uid="{243A9629-17FC-460A-B5F1-438B5EAF70F3}"/>
    <cellStyle name="Normal 64 13 2 3" xfId="9902" xr:uid="{C41E88F5-7E8D-41CD-BF12-DB78B2FF30A8}"/>
    <cellStyle name="Normal 64 13 2 4" xfId="9903" xr:uid="{F820AEDC-F94D-4EAA-94C5-C6DF09A76210}"/>
    <cellStyle name="Normal 64 13 3" xfId="9904" xr:uid="{E39EC839-02D4-41C4-A466-A6AE20A298AA}"/>
    <cellStyle name="Normal 64 13 3 2" xfId="9905" xr:uid="{EAC6E0CA-D2F6-4376-BDEE-6C3C9341F50C}"/>
    <cellStyle name="Normal 64 13 3 3" xfId="9906" xr:uid="{A57AB35A-0B37-48E6-A029-EACC7423BB7E}"/>
    <cellStyle name="Normal 64 13 4" xfId="9907" xr:uid="{45A1AAA1-84A0-43FE-B0A5-B5C1763B4A64}"/>
    <cellStyle name="Normal 64 13 5" xfId="9908" xr:uid="{08D36D96-CA9A-4752-942C-219900E6632F}"/>
    <cellStyle name="Normal 64 14" xfId="9909" xr:uid="{2DE6738D-60F0-4B18-A00E-CDD499D32C14}"/>
    <cellStyle name="Normal 64 14 2" xfId="9910" xr:uid="{6D39F7E9-5020-4697-8927-4B63DB238E31}"/>
    <cellStyle name="Normal 64 14 2 2" xfId="9911" xr:uid="{388BFCBD-F70C-4DC2-9F46-B55857946F78}"/>
    <cellStyle name="Normal 64 14 2 2 2" xfId="9912" xr:uid="{A9EA16CC-9BEA-4677-A49C-C23806E4764F}"/>
    <cellStyle name="Normal 64 14 2 2 3" xfId="9913" xr:uid="{9CBDFC96-7DD0-4B01-BC8C-539936D31087}"/>
    <cellStyle name="Normal 64 14 2 3" xfId="9914" xr:uid="{0449BD2E-F6C6-48A9-845E-324AE48B0A2D}"/>
    <cellStyle name="Normal 64 14 2 4" xfId="9915" xr:uid="{BF6270D4-5670-48DF-A01B-98B5E389BB98}"/>
    <cellStyle name="Normal 64 14 3" xfId="9916" xr:uid="{82C69D61-A143-45C6-9354-51EB77F855AB}"/>
    <cellStyle name="Normal 64 14 3 2" xfId="9917" xr:uid="{178374D0-74DF-4969-B65E-FE0D17D90E84}"/>
    <cellStyle name="Normal 64 14 3 3" xfId="9918" xr:uid="{2D7263BD-1EA5-46C4-B64B-A157D79CEA50}"/>
    <cellStyle name="Normal 64 14 4" xfId="9919" xr:uid="{77EB5D4A-61C8-4574-8543-4ED10F7F5B86}"/>
    <cellStyle name="Normal 64 14 5" xfId="9920" xr:uid="{779A948A-E8D0-4561-9C9B-C56645610984}"/>
    <cellStyle name="Normal 64 15" xfId="9921" xr:uid="{F4631F35-C980-49E6-9DDD-8199D282B321}"/>
    <cellStyle name="Normal 64 15 2" xfId="9922" xr:uid="{0672A2C9-D29A-403A-95BB-842807217590}"/>
    <cellStyle name="Normal 64 15 2 2" xfId="9923" xr:uid="{E4C37CB6-499B-4929-85D5-AF8F4F7CE9DE}"/>
    <cellStyle name="Normal 64 15 2 2 2" xfId="9924" xr:uid="{7E329DEE-9CF8-4255-9411-EDC554A5D1D4}"/>
    <cellStyle name="Normal 64 15 2 2 3" xfId="9925" xr:uid="{56898047-493D-45F2-81A6-C236D290116B}"/>
    <cellStyle name="Normal 64 15 2 3" xfId="9926" xr:uid="{554B3301-8A47-4BF2-A125-3DAF0765F5A9}"/>
    <cellStyle name="Normal 64 15 2 4" xfId="9927" xr:uid="{42DBD015-F928-4950-915F-8DE2659466D0}"/>
    <cellStyle name="Normal 64 15 3" xfId="9928" xr:uid="{4E833C97-34B1-4E54-8E67-243F5268711F}"/>
    <cellStyle name="Normal 64 15 3 2" xfId="9929" xr:uid="{B9E50EE2-15FC-4B81-B769-7EDAB4065F15}"/>
    <cellStyle name="Normal 64 15 3 3" xfId="9930" xr:uid="{743F75AC-19AE-4D21-ABA8-32574045DF08}"/>
    <cellStyle name="Normal 64 15 4" xfId="9931" xr:uid="{4420D496-A8CF-4903-87CD-91B921708648}"/>
    <cellStyle name="Normal 64 15 5" xfId="9932" xr:uid="{566108F1-D48A-46C2-BC22-A7B0C388E90D}"/>
    <cellStyle name="Normal 64 16" xfId="9933" xr:uid="{7AB8679C-1186-4BA7-A820-7A2803C4EDEF}"/>
    <cellStyle name="Normal 64 16 2" xfId="9934" xr:uid="{C04F1260-7A96-45C3-A155-F1D00EA17504}"/>
    <cellStyle name="Normal 64 16 2 2" xfId="9935" xr:uid="{0665A732-EA4D-40E0-AA7A-D07916E050E4}"/>
    <cellStyle name="Normal 64 16 2 2 2" xfId="9936" xr:uid="{29284C72-8468-497B-8741-B4AC171ED48A}"/>
    <cellStyle name="Normal 64 16 2 2 3" xfId="9937" xr:uid="{35013020-8281-4F58-811A-E800BAF82EEF}"/>
    <cellStyle name="Normal 64 16 2 3" xfId="9938" xr:uid="{F9546253-E543-4DD1-B168-BCB14EE807C2}"/>
    <cellStyle name="Normal 64 16 2 4" xfId="9939" xr:uid="{F2E44250-E537-4D7F-9A3E-E8EC83066AAB}"/>
    <cellStyle name="Normal 64 16 3" xfId="9940" xr:uid="{22A9B68A-C2EA-427B-AD04-BAEE03E9F900}"/>
    <cellStyle name="Normal 64 16 3 2" xfId="9941" xr:uid="{A28C6FB6-B5EE-4DDF-8A02-4A5DA37F4F1B}"/>
    <cellStyle name="Normal 64 16 3 3" xfId="9942" xr:uid="{516625C8-6114-4CD3-8FB5-E85B4B580B68}"/>
    <cellStyle name="Normal 64 16 4" xfId="9943" xr:uid="{10AFF370-6EF7-4A97-B8BE-39F24E528B6F}"/>
    <cellStyle name="Normal 64 16 5" xfId="9944" xr:uid="{E501AB3B-2CA5-444E-876C-8838CDEACC21}"/>
    <cellStyle name="Normal 64 17" xfId="9945" xr:uid="{F366A065-B9D8-471A-B1DF-3A4EE3D84F77}"/>
    <cellStyle name="Normal 64 17 2" xfId="9946" xr:uid="{45850E74-A107-43AE-8346-A913AE8D8E71}"/>
    <cellStyle name="Normal 64 17 2 2" xfId="9947" xr:uid="{0541E5B1-8013-4F06-8AE2-196AC9FE1B47}"/>
    <cellStyle name="Normal 64 17 2 2 2" xfId="9948" xr:uid="{78094121-ACDE-4851-B705-EABED3C272DA}"/>
    <cellStyle name="Normal 64 17 2 2 3" xfId="9949" xr:uid="{48196DCF-BDCA-4E5E-B0AD-844743BC4A73}"/>
    <cellStyle name="Normal 64 17 2 3" xfId="9950" xr:uid="{21810658-ECE9-4037-B46A-732C316A6CEE}"/>
    <cellStyle name="Normal 64 17 2 4" xfId="9951" xr:uid="{B482BAFB-DCA4-4040-BB93-8B548648DCC1}"/>
    <cellStyle name="Normal 64 17 3" xfId="9952" xr:uid="{C0DEF28B-7CA9-4A32-BD5E-C11F56D60457}"/>
    <cellStyle name="Normal 64 17 3 2" xfId="9953" xr:uid="{004A0569-DC6C-48A7-A221-5A9FC0B98153}"/>
    <cellStyle name="Normal 64 17 3 3" xfId="9954" xr:uid="{A77268DC-250F-4FEA-8C05-533489A466D4}"/>
    <cellStyle name="Normal 64 17 4" xfId="9955" xr:uid="{E157C78A-CBC0-4A49-8290-D3BA60C9B6A8}"/>
    <cellStyle name="Normal 64 17 5" xfId="9956" xr:uid="{2AC1DD4D-A6A2-4345-924E-2A526ED94DFE}"/>
    <cellStyle name="Normal 64 18" xfId="9957" xr:uid="{3490F8D7-C505-4A3E-985D-7319F7A66AD7}"/>
    <cellStyle name="Normal 64 18 2" xfId="9958" xr:uid="{BC1CC536-1172-4C54-8698-172A1711DBC4}"/>
    <cellStyle name="Normal 64 18 2 2" xfId="9959" xr:uid="{BD78D748-29CE-4986-BFC6-E8506304464C}"/>
    <cellStyle name="Normal 64 18 2 2 2" xfId="9960" xr:uid="{25448CE8-7A70-43A7-AE21-F93EE2B9AD5C}"/>
    <cellStyle name="Normal 64 18 2 2 3" xfId="9961" xr:uid="{AA106DFA-8703-4BFA-A3F0-7DE3BE9AD302}"/>
    <cellStyle name="Normal 64 18 2 3" xfId="9962" xr:uid="{01556FBA-E8D5-4076-8EC7-C48DB38191B8}"/>
    <cellStyle name="Normal 64 18 2 4" xfId="9963" xr:uid="{E7ADDAEF-B1A8-4F88-8D77-49F2589109EB}"/>
    <cellStyle name="Normal 64 18 3" xfId="9964" xr:uid="{77FE5C5E-9EED-4B3D-9F69-FA298C2499BF}"/>
    <cellStyle name="Normal 64 18 3 2" xfId="9965" xr:uid="{1A96A311-94CF-4BC5-882E-DB04916871C9}"/>
    <cellStyle name="Normal 64 18 3 3" xfId="9966" xr:uid="{6551C275-E59F-431E-B829-A554466543EF}"/>
    <cellStyle name="Normal 64 18 4" xfId="9967" xr:uid="{A09B554A-ABF9-424E-BABE-1FB087A6D4A5}"/>
    <cellStyle name="Normal 64 18 5" xfId="9968" xr:uid="{D48CBB8E-872D-48D8-AA13-5527CAEC340A}"/>
    <cellStyle name="Normal 64 19" xfId="9969" xr:uid="{A8B8BC7E-A5A8-4F6E-B4E8-1906129EA309}"/>
    <cellStyle name="Normal 64 19 2" xfId="9970" xr:uid="{F306A07A-F605-477D-91D9-A4C33EAD11EF}"/>
    <cellStyle name="Normal 64 19 2 2" xfId="9971" xr:uid="{C033D83D-3C5E-4903-B35D-900DBAAB8C9D}"/>
    <cellStyle name="Normal 64 19 2 2 2" xfId="9972" xr:uid="{69AAC3BA-34A9-4321-A75E-50C2F31AC8FA}"/>
    <cellStyle name="Normal 64 19 2 2 3" xfId="9973" xr:uid="{EF355AB0-BF62-4A30-84FB-5DB1BB4F7214}"/>
    <cellStyle name="Normal 64 19 2 3" xfId="9974" xr:uid="{24E9F180-083E-4A70-92EB-D2A5C7E85F82}"/>
    <cellStyle name="Normal 64 19 2 4" xfId="9975" xr:uid="{14E7FBAA-B915-4FAF-AF46-C9C7D0301F65}"/>
    <cellStyle name="Normal 64 19 3" xfId="9976" xr:uid="{49943885-D349-4259-A930-801AF4ADA63F}"/>
    <cellStyle name="Normal 64 19 3 2" xfId="9977" xr:uid="{49EDC0B0-17CE-43C4-AFA0-5F49EFA21CD1}"/>
    <cellStyle name="Normal 64 19 3 3" xfId="9978" xr:uid="{D85DE80B-4CE0-4AB9-A797-59EB4EA682FA}"/>
    <cellStyle name="Normal 64 19 4" xfId="9979" xr:uid="{23993605-395F-4176-9B5B-9F5A3A3BC06B}"/>
    <cellStyle name="Normal 64 19 5" xfId="9980" xr:uid="{3E1F8199-C4BA-483C-AB06-A5A3BCE4ABE5}"/>
    <cellStyle name="Normal 64 2" xfId="9981" xr:uid="{920C1CAA-8D31-40EC-80EC-01C361DBA2AB}"/>
    <cellStyle name="Normal 64 2 10" xfId="9982" xr:uid="{11355FBD-5E09-4EB9-AC88-CD3EE428662E}"/>
    <cellStyle name="Normal 64 2 10 2" xfId="9983" xr:uid="{B10262D5-8FC8-496D-B277-B9B993B790F3}"/>
    <cellStyle name="Normal 64 2 10 2 2" xfId="9984" xr:uid="{C9946540-B06F-422E-A457-8794CB0B336F}"/>
    <cellStyle name="Normal 64 2 10 2 2 2" xfId="9985" xr:uid="{A579827A-0DC2-42A3-8DED-E9791E2E7BAE}"/>
    <cellStyle name="Normal 64 2 10 2 2 3" xfId="9986" xr:uid="{F6030F6B-11F0-41F1-B8F6-FF85AC70DE82}"/>
    <cellStyle name="Normal 64 2 10 2 3" xfId="9987" xr:uid="{D8F8F4CB-FFA3-4B59-963F-9040DBBFC141}"/>
    <cellStyle name="Normal 64 2 10 2 4" xfId="9988" xr:uid="{52E5312E-19DE-42E9-B308-CC1880703815}"/>
    <cellStyle name="Normal 64 2 10 3" xfId="9989" xr:uid="{0A93C130-D268-4935-9FF2-E2DF098FF78F}"/>
    <cellStyle name="Normal 64 2 10 3 2" xfId="9990" xr:uid="{77A00510-11E1-4B89-A599-C04F878F8FFA}"/>
    <cellStyle name="Normal 64 2 10 3 3" xfId="9991" xr:uid="{AFFC5D73-3352-4343-8B1D-8A7EBA39C18A}"/>
    <cellStyle name="Normal 64 2 10 4" xfId="9992" xr:uid="{5A3A1E49-FE65-4A7D-9DFF-0060FAF2A176}"/>
    <cellStyle name="Normal 64 2 10 5" xfId="9993" xr:uid="{14AE9CFD-0F1B-4B9C-AF1F-ECEFBC5292DA}"/>
    <cellStyle name="Normal 64 2 11" xfId="9994" xr:uid="{0C23FA8D-CDD5-4700-971A-FFA0436BD16F}"/>
    <cellStyle name="Normal 64 2 11 2" xfId="9995" xr:uid="{DAA6E4CC-8BC6-410C-989B-E03F579C0C42}"/>
    <cellStyle name="Normal 64 2 11 2 2" xfId="9996" xr:uid="{6AB68CB7-7D6F-4021-A66F-50B27B99E5C9}"/>
    <cellStyle name="Normal 64 2 11 2 2 2" xfId="9997" xr:uid="{27F6DB93-9B6E-435A-B27F-6B39751D658B}"/>
    <cellStyle name="Normal 64 2 11 2 2 3" xfId="9998" xr:uid="{71E0AC82-8023-4026-A496-57E566C1E4ED}"/>
    <cellStyle name="Normal 64 2 11 2 3" xfId="9999" xr:uid="{210981ED-FAC3-4EE7-BC3A-824BF6724BF1}"/>
    <cellStyle name="Normal 64 2 11 2 4" xfId="10000" xr:uid="{C17BED16-FB76-4EB6-A527-D326EACCD149}"/>
    <cellStyle name="Normal 64 2 11 3" xfId="10001" xr:uid="{3904F6FC-F8F0-42C5-9C92-11BE645F55E0}"/>
    <cellStyle name="Normal 64 2 11 3 2" xfId="10002" xr:uid="{0BA3D1A8-E55E-48F8-9C4D-0F0794B1ADA7}"/>
    <cellStyle name="Normal 64 2 11 3 3" xfId="10003" xr:uid="{66796A65-D3CA-45A5-99CE-1BCA81266FBA}"/>
    <cellStyle name="Normal 64 2 11 4" xfId="10004" xr:uid="{697C4FCB-F45B-4552-9D34-2AC4267B11F3}"/>
    <cellStyle name="Normal 64 2 11 5" xfId="10005" xr:uid="{3C72C404-D16D-4856-96F4-162DDB953381}"/>
    <cellStyle name="Normal 64 2 12" xfId="10006" xr:uid="{724A73DF-C27E-424A-83D0-9BA86906DEE5}"/>
    <cellStyle name="Normal 64 2 12 2" xfId="10007" xr:uid="{7A21735A-8EE9-4392-A3CB-5146658AB3AF}"/>
    <cellStyle name="Normal 64 2 12 2 2" xfId="10008" xr:uid="{0A624D1A-B3B4-496E-93A9-D48D1FE229B8}"/>
    <cellStyle name="Normal 64 2 12 2 2 2" xfId="10009" xr:uid="{EE97CBFC-E318-4D5D-908D-39F594A47CF0}"/>
    <cellStyle name="Normal 64 2 12 2 2 3" xfId="10010" xr:uid="{860EA617-87C6-4875-8E4B-31464FE920EB}"/>
    <cellStyle name="Normal 64 2 12 2 3" xfId="10011" xr:uid="{05A5A36B-0A26-4D73-8F8D-CC44BD3CE47A}"/>
    <cellStyle name="Normal 64 2 12 2 4" xfId="10012" xr:uid="{04745715-DF5B-4F7E-AFCC-A7A85ABE95C0}"/>
    <cellStyle name="Normal 64 2 12 3" xfId="10013" xr:uid="{8F0AFA42-C39F-4CE4-9395-45DF00794BD0}"/>
    <cellStyle name="Normal 64 2 12 3 2" xfId="10014" xr:uid="{3A24BF7F-5CFA-4EB0-9C00-76741F11A39F}"/>
    <cellStyle name="Normal 64 2 12 3 3" xfId="10015" xr:uid="{168E0075-BB78-46ED-B16A-BED2A50E877A}"/>
    <cellStyle name="Normal 64 2 12 4" xfId="10016" xr:uid="{CCE9F65C-72DC-494D-B89C-6C624C48FAED}"/>
    <cellStyle name="Normal 64 2 12 5" xfId="10017" xr:uid="{081A83C0-F864-46F0-B7EC-BB51A612D553}"/>
    <cellStyle name="Normal 64 2 13" xfId="10018" xr:uid="{E667D4D5-862C-4E01-B641-0C0E16AE5700}"/>
    <cellStyle name="Normal 64 2 13 2" xfId="10019" xr:uid="{C0F54F04-DCF5-4781-8FDC-A1F1BF331E8D}"/>
    <cellStyle name="Normal 64 2 13 2 2" xfId="10020" xr:uid="{79DACA03-CD5C-41E9-BACF-ED34E29D8DF1}"/>
    <cellStyle name="Normal 64 2 13 2 2 2" xfId="10021" xr:uid="{72445124-5841-4C69-B899-3312CF2A7769}"/>
    <cellStyle name="Normal 64 2 13 2 2 3" xfId="10022" xr:uid="{A42172AD-864C-4F1F-B817-BC24299BA131}"/>
    <cellStyle name="Normal 64 2 13 2 3" xfId="10023" xr:uid="{62D53AB0-A142-4348-AFFE-C883973CA072}"/>
    <cellStyle name="Normal 64 2 13 2 4" xfId="10024" xr:uid="{01901AD3-A796-4EE6-A285-CB03EFE3FC18}"/>
    <cellStyle name="Normal 64 2 13 3" xfId="10025" xr:uid="{A49BB980-FF8F-433B-B481-9B6372F262F7}"/>
    <cellStyle name="Normal 64 2 13 3 2" xfId="10026" xr:uid="{F78A6AAA-C3D4-4CEA-BEFA-76DE843A5BCE}"/>
    <cellStyle name="Normal 64 2 13 3 3" xfId="10027" xr:uid="{3617F9B1-5BD5-41DF-80D3-FB48F473DB9A}"/>
    <cellStyle name="Normal 64 2 13 4" xfId="10028" xr:uid="{64DCB261-017A-484A-B43E-660994B05BEF}"/>
    <cellStyle name="Normal 64 2 13 5" xfId="10029" xr:uid="{B0D9C09F-B996-4D30-BB24-833C8AE05F8F}"/>
    <cellStyle name="Normal 64 2 14" xfId="10030" xr:uid="{89D7A33A-1F6F-44A1-811A-56A67D42D278}"/>
    <cellStyle name="Normal 64 2 14 2" xfId="10031" xr:uid="{9EC871FB-880D-432C-960A-1D3900C64592}"/>
    <cellStyle name="Normal 64 2 14 2 2" xfId="10032" xr:uid="{2BAC4C96-0DB4-458B-BA5F-A1D77FAF7404}"/>
    <cellStyle name="Normal 64 2 14 2 2 2" xfId="10033" xr:uid="{90524561-824D-4C63-95D6-D2EAA14AED20}"/>
    <cellStyle name="Normal 64 2 14 2 2 3" xfId="10034" xr:uid="{4EBA0793-1989-468A-B4CC-8DA91EF1941D}"/>
    <cellStyle name="Normal 64 2 14 2 3" xfId="10035" xr:uid="{30E4E32F-63DF-4CE9-AF52-C78B60148F7A}"/>
    <cellStyle name="Normal 64 2 14 2 4" xfId="10036" xr:uid="{EDE74007-A2F8-4B33-B439-DC357801866F}"/>
    <cellStyle name="Normal 64 2 14 3" xfId="10037" xr:uid="{8D977B2F-6796-42FF-8F61-ECEFC30C75ED}"/>
    <cellStyle name="Normal 64 2 14 3 2" xfId="10038" xr:uid="{300B18AE-0E0A-4DCC-A32C-43BBD5E92DD2}"/>
    <cellStyle name="Normal 64 2 14 3 3" xfId="10039" xr:uid="{ACF00DF3-B5CC-4AB2-AD35-891DABEBA895}"/>
    <cellStyle name="Normal 64 2 14 4" xfId="10040" xr:uid="{505808F6-5BEF-4298-A376-70AFF9F65826}"/>
    <cellStyle name="Normal 64 2 14 5" xfId="10041" xr:uid="{4D792C77-C448-460D-AE04-DC324785FC13}"/>
    <cellStyle name="Normal 64 2 15" xfId="10042" xr:uid="{19AC93D9-046B-44DB-B433-0398A1563CA3}"/>
    <cellStyle name="Normal 64 2 15 2" xfId="10043" xr:uid="{4EECD550-5AFA-4B16-BCB7-4ABC9780C753}"/>
    <cellStyle name="Normal 64 2 15 2 2" xfId="10044" xr:uid="{F5507AEF-B9E8-4A7C-A8D0-BFE413B85C10}"/>
    <cellStyle name="Normal 64 2 15 2 2 2" xfId="10045" xr:uid="{C5C0C789-9306-4E70-BDF2-476DFF58DD99}"/>
    <cellStyle name="Normal 64 2 15 2 2 3" xfId="10046" xr:uid="{856070F9-1CE2-4945-9696-F2B01EBAC8EA}"/>
    <cellStyle name="Normal 64 2 15 2 3" xfId="10047" xr:uid="{17EC537A-E7AE-45DB-BAFE-F3D89F2E1913}"/>
    <cellStyle name="Normal 64 2 15 2 4" xfId="10048" xr:uid="{6C9A0495-3A18-4EAA-90D1-7AF3B5C97DDC}"/>
    <cellStyle name="Normal 64 2 15 3" xfId="10049" xr:uid="{870A8A4C-138A-48B6-A1A2-E8722ACB7CE9}"/>
    <cellStyle name="Normal 64 2 15 3 2" xfId="10050" xr:uid="{68579E8C-242C-490D-982C-09E3185A8399}"/>
    <cellStyle name="Normal 64 2 15 3 3" xfId="10051" xr:uid="{F2A667EA-64E9-42CE-8A99-ACF8EFFA891F}"/>
    <cellStyle name="Normal 64 2 15 4" xfId="10052" xr:uid="{974AF22F-6CE2-4D21-BC8D-77683DD048FA}"/>
    <cellStyle name="Normal 64 2 15 5" xfId="10053" xr:uid="{2EEE2179-2FB9-416F-B6FD-9432693D40BA}"/>
    <cellStyle name="Normal 64 2 16" xfId="10054" xr:uid="{CC1782B6-AD18-4409-ADDF-1A239A9C0965}"/>
    <cellStyle name="Normal 64 2 16 2" xfId="10055" xr:uid="{A4028BC0-FECF-4483-889E-5C5DBFBB0532}"/>
    <cellStyle name="Normal 64 2 16 2 2" xfId="10056" xr:uid="{01331336-7996-474A-B632-520B70269324}"/>
    <cellStyle name="Normal 64 2 16 2 2 2" xfId="10057" xr:uid="{ED4CB283-B67D-45A0-9769-C12BF5911E03}"/>
    <cellStyle name="Normal 64 2 16 2 2 3" xfId="10058" xr:uid="{6E96BFF8-EC70-4548-853F-FA985615C6D1}"/>
    <cellStyle name="Normal 64 2 16 2 3" xfId="10059" xr:uid="{5206A3F3-025A-4D86-B9F8-991B93373F49}"/>
    <cellStyle name="Normal 64 2 16 2 4" xfId="10060" xr:uid="{5F880DC1-017E-40B3-ACE4-03F0B4EB4AC7}"/>
    <cellStyle name="Normal 64 2 16 3" xfId="10061" xr:uid="{4FCBDA9B-7DD6-4B6D-9977-D3DA4FE08E0B}"/>
    <cellStyle name="Normal 64 2 16 3 2" xfId="10062" xr:uid="{56B501FC-433A-40FD-A39A-C5553916EA3E}"/>
    <cellStyle name="Normal 64 2 16 3 3" xfId="10063" xr:uid="{BC5B39D7-451D-40BD-8DDF-E7754B67063C}"/>
    <cellStyle name="Normal 64 2 16 4" xfId="10064" xr:uid="{045DEDD3-E9F8-497D-AB45-CF550CDB0CF4}"/>
    <cellStyle name="Normal 64 2 16 5" xfId="10065" xr:uid="{2C288849-2515-44D1-87E3-3592AFBB02D1}"/>
    <cellStyle name="Normal 64 2 17" xfId="10066" xr:uid="{665665A7-9A43-45A1-8B5A-C1E5CD14C569}"/>
    <cellStyle name="Normal 64 2 17 2" xfId="10067" xr:uid="{CE6BBC4E-409D-4036-B024-B80666FCD156}"/>
    <cellStyle name="Normal 64 2 17 2 2" xfId="10068" xr:uid="{2048BBA1-97E2-432D-9FD6-DCADB95399BB}"/>
    <cellStyle name="Normal 64 2 17 2 2 2" xfId="10069" xr:uid="{6F9F22CE-756C-4FBC-A8CE-486F799356F4}"/>
    <cellStyle name="Normal 64 2 17 2 2 3" xfId="10070" xr:uid="{B42E8B56-4F5C-4416-8760-33BD5AAE7E00}"/>
    <cellStyle name="Normal 64 2 17 2 3" xfId="10071" xr:uid="{C7AB7638-1383-4524-AD73-EDF000BC0EB3}"/>
    <cellStyle name="Normal 64 2 17 2 4" xfId="10072" xr:uid="{D3BFC1D4-853E-489C-BDEE-089FA99742C4}"/>
    <cellStyle name="Normal 64 2 17 3" xfId="10073" xr:uid="{B51F70CE-2BA4-4EC1-A2A8-5AF2D84D224E}"/>
    <cellStyle name="Normal 64 2 17 3 2" xfId="10074" xr:uid="{D5EC868D-2162-4872-B989-BF1B72F2345E}"/>
    <cellStyle name="Normal 64 2 17 3 3" xfId="10075" xr:uid="{FC1432C5-9267-4CC0-86B4-05CD2501AA85}"/>
    <cellStyle name="Normal 64 2 17 4" xfId="10076" xr:uid="{97B32192-58C0-473B-8CCB-F1D2D7346422}"/>
    <cellStyle name="Normal 64 2 17 5" xfId="10077" xr:uid="{4F0077EF-5162-4255-B2BC-8993F71BDC97}"/>
    <cellStyle name="Normal 64 2 18" xfId="10078" xr:uid="{E347EA0B-26EA-41CC-847A-CC2866E8E06B}"/>
    <cellStyle name="Normal 64 2 18 2" xfId="10079" xr:uid="{A1DE2532-73E0-4664-AA95-47E660203706}"/>
    <cellStyle name="Normal 64 2 18 2 2" xfId="10080" xr:uid="{9B501763-83B9-49F8-B95B-A947AFDEB2FE}"/>
    <cellStyle name="Normal 64 2 18 2 2 2" xfId="10081" xr:uid="{168E8514-FE8E-4254-9AA0-06358ECB10C2}"/>
    <cellStyle name="Normal 64 2 18 2 2 3" xfId="10082" xr:uid="{2CA71BEC-4623-423C-82DF-353B6C802BE0}"/>
    <cellStyle name="Normal 64 2 18 2 3" xfId="10083" xr:uid="{8DF89757-FFCC-406F-9328-2158D0750678}"/>
    <cellStyle name="Normal 64 2 18 2 4" xfId="10084" xr:uid="{BEC574BD-4563-46A2-A0B0-BFD90ED3B455}"/>
    <cellStyle name="Normal 64 2 18 3" xfId="10085" xr:uid="{48B47EC6-2908-460A-8624-3F1C43B82280}"/>
    <cellStyle name="Normal 64 2 18 3 2" xfId="10086" xr:uid="{2C2FEFE0-5609-4A51-88A6-E8479470E5A4}"/>
    <cellStyle name="Normal 64 2 18 3 3" xfId="10087" xr:uid="{F2D6BF52-84A5-43C2-AFFC-AEB061C67424}"/>
    <cellStyle name="Normal 64 2 18 4" xfId="10088" xr:uid="{AC9970E0-96AE-4467-B8E9-93685E779889}"/>
    <cellStyle name="Normal 64 2 18 5" xfId="10089" xr:uid="{49E1AFF2-755B-45E3-97F5-E4BA85C91774}"/>
    <cellStyle name="Normal 64 2 19" xfId="10090" xr:uid="{AAEB2471-AC3C-49B1-9DBC-208598B23B12}"/>
    <cellStyle name="Normal 64 2 19 2" xfId="10091" xr:uid="{83063E3D-B256-42DD-9E96-35E1F5E22BFA}"/>
    <cellStyle name="Normal 64 2 19 2 2" xfId="10092" xr:uid="{48F19906-F6D3-4F80-968A-FE804B8A4947}"/>
    <cellStyle name="Normal 64 2 19 2 2 2" xfId="10093" xr:uid="{A51AC397-B680-4CF0-AA1E-26B8C9FC1575}"/>
    <cellStyle name="Normal 64 2 19 2 2 3" xfId="10094" xr:uid="{990D14E5-ACEA-4BFD-AF5F-A5B346471EE0}"/>
    <cellStyle name="Normal 64 2 19 2 3" xfId="10095" xr:uid="{AE9D6EF1-5AF7-48CB-98B8-25D27798D98B}"/>
    <cellStyle name="Normal 64 2 19 2 4" xfId="10096" xr:uid="{0E664329-B4B3-4833-BA0B-D1BFA70ACA2E}"/>
    <cellStyle name="Normal 64 2 19 3" xfId="10097" xr:uid="{8BFF01DE-3A11-4123-985A-C35F7EBD0B3F}"/>
    <cellStyle name="Normal 64 2 19 3 2" xfId="10098" xr:uid="{CD29335A-FDF8-41C3-8DE4-5E75F514DB2C}"/>
    <cellStyle name="Normal 64 2 19 3 3" xfId="10099" xr:uid="{6843FB18-642F-4D92-944B-D6D091F87D32}"/>
    <cellStyle name="Normal 64 2 19 4" xfId="10100" xr:uid="{B11075C6-08B3-49B6-872E-1D6021114540}"/>
    <cellStyle name="Normal 64 2 19 5" xfId="10101" xr:uid="{7E710E93-84DB-4027-A01C-54A3FC0545D9}"/>
    <cellStyle name="Normal 64 2 2" xfId="10102" xr:uid="{0438F421-909B-4EF1-AF0D-67A2FC3618BF}"/>
    <cellStyle name="Normal 64 2 2 2" xfId="10103" xr:uid="{FF7787E4-E4A8-4816-9CA1-75C8ABFA77C2}"/>
    <cellStyle name="Normal 64 2 2 2 2" xfId="10104" xr:uid="{466B0C17-0E80-4F98-8394-19B7DA08F783}"/>
    <cellStyle name="Normal 64 2 2 2 2 2" xfId="10105" xr:uid="{08958B89-E0E5-4C09-8E20-67F18A571986}"/>
    <cellStyle name="Normal 64 2 2 2 2 3" xfId="10106" xr:uid="{AE6B1163-6D84-4498-8204-4663300EB1EA}"/>
    <cellStyle name="Normal 64 2 2 2 3" xfId="10107" xr:uid="{49F6CEE1-235B-4433-B9FE-E4038CE2C016}"/>
    <cellStyle name="Normal 64 2 2 2 4" xfId="10108" xr:uid="{1BB4F637-4CB2-4680-BE8F-023FF9FA89E0}"/>
    <cellStyle name="Normal 64 2 2 3" xfId="10109" xr:uid="{FD2D9735-FCC2-4FCB-8CD8-3AC5D28F5134}"/>
    <cellStyle name="Normal 64 2 2 3 2" xfId="10110" xr:uid="{71F12D53-B368-4F0F-9BEE-515F905E0CEC}"/>
    <cellStyle name="Normal 64 2 2 3 3" xfId="10111" xr:uid="{CBDB92B0-B5AE-4B5D-B22D-7319AB15A7B4}"/>
    <cellStyle name="Normal 64 2 2 4" xfId="10112" xr:uid="{0C2FB232-7095-4E92-8432-AEB193978BD3}"/>
    <cellStyle name="Normal 64 2 2 5" xfId="10113" xr:uid="{C3617330-998A-4CF5-B464-7EB3C100B7F3}"/>
    <cellStyle name="Normal 64 2 20" xfId="10114" xr:uid="{37B7582C-8310-4EF8-BA98-EA6CA8DB38F8}"/>
    <cellStyle name="Normal 64 2 20 2" xfId="10115" xr:uid="{FFF4AC95-B869-4E38-9960-02ECED893DB6}"/>
    <cellStyle name="Normal 64 2 20 2 2" xfId="10116" xr:uid="{EB3C5605-970E-494C-BAA2-9F1611DDC1DF}"/>
    <cellStyle name="Normal 64 2 20 2 3" xfId="10117" xr:uid="{2E2F3F7C-DEA9-46ED-85CA-A6E90CA17F78}"/>
    <cellStyle name="Normal 64 2 20 3" xfId="10118" xr:uid="{21D0F0F7-77C1-428E-B8D1-4266E885F2F6}"/>
    <cellStyle name="Normal 64 2 20 4" xfId="10119" xr:uid="{7F0B2557-9100-47D3-AF9E-A5A72550DA8E}"/>
    <cellStyle name="Normal 64 2 21" xfId="10120" xr:uid="{BBCE2A20-E90C-4DC2-8370-1172992407C3}"/>
    <cellStyle name="Normal 64 2 21 2" xfId="10121" xr:uid="{B8072DC5-7C33-4B68-8839-3F105761DD33}"/>
    <cellStyle name="Normal 64 2 21 3" xfId="10122" xr:uid="{4DAC4791-8A29-41A7-9ACD-8309C3CC419C}"/>
    <cellStyle name="Normal 64 2 22" xfId="10123" xr:uid="{E02D16B4-E3E5-4059-AE2E-B695892A330A}"/>
    <cellStyle name="Normal 64 2 23" xfId="10124" xr:uid="{3BA1E970-70DD-494C-8373-A80A56192312}"/>
    <cellStyle name="Normal 64 2 3" xfId="10125" xr:uid="{F651074D-EAE9-4CFC-AB9F-80045BF18C46}"/>
    <cellStyle name="Normal 64 2 3 2" xfId="10126" xr:uid="{070DA0BB-4578-4432-BA35-0642853D7053}"/>
    <cellStyle name="Normal 64 2 3 2 2" xfId="10127" xr:uid="{6D805277-8EA0-4075-9914-07D244833B39}"/>
    <cellStyle name="Normal 64 2 3 2 2 2" xfId="10128" xr:uid="{ED416875-7E9E-4732-AB08-1AD74989C150}"/>
    <cellStyle name="Normal 64 2 3 2 2 3" xfId="10129" xr:uid="{EA5CF03B-2FA6-485F-B230-D81523F7965E}"/>
    <cellStyle name="Normal 64 2 3 2 3" xfId="10130" xr:uid="{19A04D18-9326-49EC-945F-A49C57D85ED2}"/>
    <cellStyle name="Normal 64 2 3 2 4" xfId="10131" xr:uid="{DEB7847B-24DA-4713-818E-1626A4874414}"/>
    <cellStyle name="Normal 64 2 3 3" xfId="10132" xr:uid="{B30ECC46-BB0C-4881-8457-D98F016BA2F3}"/>
    <cellStyle name="Normal 64 2 3 3 2" xfId="10133" xr:uid="{8B6B003F-6FFA-4FF5-9EC2-453885343EEB}"/>
    <cellStyle name="Normal 64 2 3 3 3" xfId="10134" xr:uid="{D57A05B2-5A01-40B0-B037-CC9F27A3A4F3}"/>
    <cellStyle name="Normal 64 2 3 4" xfId="10135" xr:uid="{40A886AD-9F75-4E79-B558-25057454017D}"/>
    <cellStyle name="Normal 64 2 3 5" xfId="10136" xr:uid="{0B0FC6BC-9AAB-497B-BCE3-476BCEF9CCF2}"/>
    <cellStyle name="Normal 64 2 4" xfId="10137" xr:uid="{1DE2F11D-8675-400B-A033-C3E53E3FF860}"/>
    <cellStyle name="Normal 64 2 4 2" xfId="10138" xr:uid="{14E157E1-8753-4723-8A43-F825EAF2C32D}"/>
    <cellStyle name="Normal 64 2 4 2 2" xfId="10139" xr:uid="{155DEA8F-B11C-4CF1-A6C3-D3997919C829}"/>
    <cellStyle name="Normal 64 2 4 2 2 2" xfId="10140" xr:uid="{D94C9300-E358-4A2F-9710-A0662C4A940C}"/>
    <cellStyle name="Normal 64 2 4 2 2 3" xfId="10141" xr:uid="{1483B1FC-8807-4C00-9ACA-772D7C2606CD}"/>
    <cellStyle name="Normal 64 2 4 2 3" xfId="10142" xr:uid="{014A9F98-967C-4CCC-BDE2-D038427AE205}"/>
    <cellStyle name="Normal 64 2 4 2 4" xfId="10143" xr:uid="{5BF431AB-0E4C-40DB-AF0F-6A3CAA53FC63}"/>
    <cellStyle name="Normal 64 2 4 3" xfId="10144" xr:uid="{8ABAB00D-1737-42BA-B7F6-A24644867F1E}"/>
    <cellStyle name="Normal 64 2 4 3 2" xfId="10145" xr:uid="{F35D215F-AB84-449A-9DC2-EAA8230C63CE}"/>
    <cellStyle name="Normal 64 2 4 3 3" xfId="10146" xr:uid="{D7E95364-A7C5-484E-82AC-3D08C550B9A6}"/>
    <cellStyle name="Normal 64 2 4 4" xfId="10147" xr:uid="{644C5CAE-26D6-4837-B199-00DD991E356E}"/>
    <cellStyle name="Normal 64 2 4 5" xfId="10148" xr:uid="{6D402526-7CAF-4777-AF9F-8CDB21DEB842}"/>
    <cellStyle name="Normal 64 2 5" xfId="10149" xr:uid="{E7FE2C73-7542-4710-B51A-A10884879008}"/>
    <cellStyle name="Normal 64 2 5 2" xfId="10150" xr:uid="{41EE0C22-280F-47C7-BB3F-925B9B37DA34}"/>
    <cellStyle name="Normal 64 2 5 2 2" xfId="10151" xr:uid="{94B392A7-15BD-4CD0-8ADF-14968D2D4EAC}"/>
    <cellStyle name="Normal 64 2 5 2 2 2" xfId="10152" xr:uid="{75C21BFA-D2A9-4CFB-AB58-4CA630D14AAD}"/>
    <cellStyle name="Normal 64 2 5 2 2 3" xfId="10153" xr:uid="{B3836FF0-CB16-4C72-A8ED-7D8A034E6FF1}"/>
    <cellStyle name="Normal 64 2 5 2 3" xfId="10154" xr:uid="{14861FC9-58A1-4BDA-BC39-8FA1078F3C39}"/>
    <cellStyle name="Normal 64 2 5 2 4" xfId="10155" xr:uid="{253B6635-D2BA-4467-93E9-B3FCB09EDCFE}"/>
    <cellStyle name="Normal 64 2 5 3" xfId="10156" xr:uid="{E92594DA-B3A9-4D36-90E6-F0AC718C3D3C}"/>
    <cellStyle name="Normal 64 2 5 3 2" xfId="10157" xr:uid="{8F8E65A8-A32B-4D26-8510-3860FB18BC5C}"/>
    <cellStyle name="Normal 64 2 5 3 3" xfId="10158" xr:uid="{ED2AC6B6-0905-498C-927A-DA78908C686F}"/>
    <cellStyle name="Normal 64 2 5 4" xfId="10159" xr:uid="{7D892742-9ED3-4E91-8D50-42C88F0DD3A0}"/>
    <cellStyle name="Normal 64 2 5 5" xfId="10160" xr:uid="{B14BF914-8134-4FE6-AAC0-627E1F714035}"/>
    <cellStyle name="Normal 64 2 6" xfId="10161" xr:uid="{060FC798-1B66-4043-B702-B4828E5E26F0}"/>
    <cellStyle name="Normal 64 2 6 2" xfId="10162" xr:uid="{0202852D-C792-446A-B1D2-84820A8106F7}"/>
    <cellStyle name="Normal 64 2 6 2 2" xfId="10163" xr:uid="{3C926D8C-B595-4504-A97C-B2A97CD3FB5B}"/>
    <cellStyle name="Normal 64 2 6 2 2 2" xfId="10164" xr:uid="{F321D459-9285-4DAF-9B17-DC559006CDBC}"/>
    <cellStyle name="Normal 64 2 6 2 2 3" xfId="10165" xr:uid="{D858DBEB-3D4E-4D1D-A773-6A0E8197BF31}"/>
    <cellStyle name="Normal 64 2 6 2 3" xfId="10166" xr:uid="{A0B1FA39-C893-40C6-BBF3-59EC46FA3E56}"/>
    <cellStyle name="Normal 64 2 6 2 4" xfId="10167" xr:uid="{819A8642-9A06-4579-9093-C22EFCF56D7E}"/>
    <cellStyle name="Normal 64 2 6 3" xfId="10168" xr:uid="{78F60FBF-5D8A-44FC-8228-4C71B5FB24FB}"/>
    <cellStyle name="Normal 64 2 6 3 2" xfId="10169" xr:uid="{5E0879D8-D824-48BD-9541-8C66326560E4}"/>
    <cellStyle name="Normal 64 2 6 3 3" xfId="10170" xr:uid="{12872492-BDF3-4282-942C-641AC41E7473}"/>
    <cellStyle name="Normal 64 2 6 4" xfId="10171" xr:uid="{8855A1D4-E099-4880-B7BB-9A8F4B876B21}"/>
    <cellStyle name="Normal 64 2 6 5" xfId="10172" xr:uid="{EAD4BABA-B665-463C-AAEC-CA1E0AF5CCA3}"/>
    <cellStyle name="Normal 64 2 7" xfId="10173" xr:uid="{9EC916EA-826B-4263-944E-2BF3EA509A73}"/>
    <cellStyle name="Normal 64 2 7 2" xfId="10174" xr:uid="{8CBD1DBD-FAA1-444C-A18F-26FB036DF7FF}"/>
    <cellStyle name="Normal 64 2 7 2 2" xfId="10175" xr:uid="{F3EE32DC-0BAA-4761-B43C-65DA9E8FC373}"/>
    <cellStyle name="Normal 64 2 7 2 2 2" xfId="10176" xr:uid="{3397CE9D-7746-4940-9CC9-9CCA9F3B7BFC}"/>
    <cellStyle name="Normal 64 2 7 2 2 3" xfId="10177" xr:uid="{A627C523-7FB2-470A-AB57-2ACC0BB29EBF}"/>
    <cellStyle name="Normal 64 2 7 2 3" xfId="10178" xr:uid="{70881200-65D0-4292-A2D2-E7DDBDF9F171}"/>
    <cellStyle name="Normal 64 2 7 2 4" xfId="10179" xr:uid="{ABA2CA5E-4D57-41B7-B4B4-D9C9CC2EDCDE}"/>
    <cellStyle name="Normal 64 2 7 3" xfId="10180" xr:uid="{D1595536-9423-4FCD-B77E-F9A0527315D4}"/>
    <cellStyle name="Normal 64 2 7 3 2" xfId="10181" xr:uid="{AB14972F-8D90-4696-A293-4A364C61BF2B}"/>
    <cellStyle name="Normal 64 2 7 3 3" xfId="10182" xr:uid="{22C40EAC-69A2-429F-913A-5E39536B726E}"/>
    <cellStyle name="Normal 64 2 7 4" xfId="10183" xr:uid="{A3D9E56D-4DBE-4427-9A45-E3F3427D3CB0}"/>
    <cellStyle name="Normal 64 2 7 5" xfId="10184" xr:uid="{55F0CF0C-8529-4549-9279-72C3986A4AFD}"/>
    <cellStyle name="Normal 64 2 8" xfId="10185" xr:uid="{BF181B86-6F68-47CD-8198-0FDCB7D1CE10}"/>
    <cellStyle name="Normal 64 2 8 2" xfId="10186" xr:uid="{45C72370-23E7-46AD-9CA4-C14BCCD3A8EE}"/>
    <cellStyle name="Normal 64 2 8 2 2" xfId="10187" xr:uid="{026065D1-6189-4451-97BC-394BF0C67305}"/>
    <cellStyle name="Normal 64 2 8 2 2 2" xfId="10188" xr:uid="{10076390-5982-4B8C-8B99-78BCDBC3B332}"/>
    <cellStyle name="Normal 64 2 8 2 2 3" xfId="10189" xr:uid="{67293696-1A7C-4538-94F5-679C4C39CE80}"/>
    <cellStyle name="Normal 64 2 8 2 3" xfId="10190" xr:uid="{66E2A958-9D42-41D7-8BE8-5B367B379EF1}"/>
    <cellStyle name="Normal 64 2 8 2 4" xfId="10191" xr:uid="{3E499563-195B-40CB-BB87-E1FD17899AD7}"/>
    <cellStyle name="Normal 64 2 8 3" xfId="10192" xr:uid="{28C23DA1-1590-4E05-95B2-0F85141946D3}"/>
    <cellStyle name="Normal 64 2 8 3 2" xfId="10193" xr:uid="{99790D03-3A0D-4077-AF20-52F55733AF03}"/>
    <cellStyle name="Normal 64 2 8 3 3" xfId="10194" xr:uid="{FF8D5491-441B-4C12-A4AE-8AD051329D0D}"/>
    <cellStyle name="Normal 64 2 8 4" xfId="10195" xr:uid="{6B3D6C38-B26B-492E-A456-26D28C104966}"/>
    <cellStyle name="Normal 64 2 8 5" xfId="10196" xr:uid="{A7DE93D8-C4AD-4AA7-93F7-FC3957292319}"/>
    <cellStyle name="Normal 64 2 9" xfId="10197" xr:uid="{E1459D76-27EF-4A2B-B82E-8D7BBBA27B7B}"/>
    <cellStyle name="Normal 64 2 9 2" xfId="10198" xr:uid="{85E2F9ED-F62C-439B-8B35-7865E2C52BCF}"/>
    <cellStyle name="Normal 64 2 9 2 2" xfId="10199" xr:uid="{8F9EB522-64AA-4E73-A1EF-30107BD4B796}"/>
    <cellStyle name="Normal 64 2 9 2 2 2" xfId="10200" xr:uid="{29750E42-772B-4AEF-BBDD-B6957EDB15FB}"/>
    <cellStyle name="Normal 64 2 9 2 2 3" xfId="10201" xr:uid="{55053F9A-1FE2-44B6-8406-1BD5B668E6A3}"/>
    <cellStyle name="Normal 64 2 9 2 3" xfId="10202" xr:uid="{B8F75779-FADC-403C-96A6-ACFCF5466754}"/>
    <cellStyle name="Normal 64 2 9 2 4" xfId="10203" xr:uid="{1864171A-0D02-4841-BAEA-B3A3D5A39CD5}"/>
    <cellStyle name="Normal 64 2 9 3" xfId="10204" xr:uid="{28EE7F8D-F004-42E7-A93D-125D6B4D185D}"/>
    <cellStyle name="Normal 64 2 9 3 2" xfId="10205" xr:uid="{C4E7BBE0-EE9C-4DF7-941A-1A7716321832}"/>
    <cellStyle name="Normal 64 2 9 3 3" xfId="10206" xr:uid="{9DD5D7D4-5D04-400B-A764-6079E2D1FA32}"/>
    <cellStyle name="Normal 64 2 9 4" xfId="10207" xr:uid="{82C4257B-E024-4EF8-81D7-DB22C511D450}"/>
    <cellStyle name="Normal 64 2 9 5" xfId="10208" xr:uid="{E5FC5C3C-9CE2-41D5-9130-E2C7AF5903F9}"/>
    <cellStyle name="Normal 64 20" xfId="10209" xr:uid="{171CBFA3-4272-4FBA-A342-B634D3842FD9}"/>
    <cellStyle name="Normal 64 20 2" xfId="10210" xr:uid="{63B29296-6041-4476-9555-DE5FF93F7471}"/>
    <cellStyle name="Normal 64 20 2 2" xfId="10211" xr:uid="{9CD3C7EA-3CD1-4D41-BCB2-B455E440EB13}"/>
    <cellStyle name="Normal 64 20 2 2 2" xfId="10212" xr:uid="{A49A9831-FD0C-450D-A353-85945954D278}"/>
    <cellStyle name="Normal 64 20 2 2 3" xfId="10213" xr:uid="{A011A569-1B96-4E3E-BB34-64C2F9E43547}"/>
    <cellStyle name="Normal 64 20 2 3" xfId="10214" xr:uid="{003CCE85-3BA5-4DFC-A015-6C1B36232AF6}"/>
    <cellStyle name="Normal 64 20 2 4" xfId="10215" xr:uid="{44FAC9F0-920D-4808-81BF-47392EEC346D}"/>
    <cellStyle name="Normal 64 20 3" xfId="10216" xr:uid="{A724F527-A2B3-4DA4-A5F3-7F00F1DFCF43}"/>
    <cellStyle name="Normal 64 20 3 2" xfId="10217" xr:uid="{1976E6AF-4B3F-4CDA-A1BF-8C41ABE068F1}"/>
    <cellStyle name="Normal 64 20 3 3" xfId="10218" xr:uid="{D8112282-2004-445B-AC65-9B1CFFBFCA29}"/>
    <cellStyle name="Normal 64 20 4" xfId="10219" xr:uid="{17C3D738-4E5F-4D6F-9AFF-915E97AC04BB}"/>
    <cellStyle name="Normal 64 20 5" xfId="10220" xr:uid="{84FD6D2A-68C6-453F-8167-63DC0216050E}"/>
    <cellStyle name="Normal 64 21" xfId="10221" xr:uid="{81E466E6-2539-4BFB-9D12-A9F87075AE93}"/>
    <cellStyle name="Normal 64 21 2" xfId="10222" xr:uid="{D4F372C3-408F-4104-8135-300FC2812DE5}"/>
    <cellStyle name="Normal 64 21 2 2" xfId="10223" xr:uid="{0E2D46EC-C064-490F-B8D6-0B1FFEE277EF}"/>
    <cellStyle name="Normal 64 21 2 2 2" xfId="10224" xr:uid="{7A795FEB-F52D-4B60-8E3F-F84EE2017B9C}"/>
    <cellStyle name="Normal 64 21 2 2 3" xfId="10225" xr:uid="{D4871F4F-8B39-4210-B9F3-FB0AFF4EC288}"/>
    <cellStyle name="Normal 64 21 2 3" xfId="10226" xr:uid="{FCDEF30B-383B-47B7-AFD7-DD9A8AC411C5}"/>
    <cellStyle name="Normal 64 21 2 4" xfId="10227" xr:uid="{053F4CF6-B8C3-4EF8-B3F0-F63D00983C7C}"/>
    <cellStyle name="Normal 64 21 3" xfId="10228" xr:uid="{71FD33C9-AD54-4101-9C1E-FD6D204F65A8}"/>
    <cellStyle name="Normal 64 21 3 2" xfId="10229" xr:uid="{E5DBFAF8-BCC3-41B5-B21C-3EF78B2DE305}"/>
    <cellStyle name="Normal 64 21 3 3" xfId="10230" xr:uid="{7B65EF2B-A072-40BE-8FB1-33F6B5E58AF5}"/>
    <cellStyle name="Normal 64 21 4" xfId="10231" xr:uid="{9532A999-E6E4-4119-AD2A-DC357C2D0912}"/>
    <cellStyle name="Normal 64 21 5" xfId="10232" xr:uid="{BA2AC93C-14D5-4D55-A94B-1C2C0F0D7126}"/>
    <cellStyle name="Normal 64 22" xfId="10233" xr:uid="{4C966E1F-4AAB-4158-952C-155DCB2E2FB6}"/>
    <cellStyle name="Normal 64 22 2" xfId="10234" xr:uid="{428420A8-323F-4B54-A8AE-F874EB083C5E}"/>
    <cellStyle name="Normal 64 22 2 2" xfId="10235" xr:uid="{16F87423-FE08-443E-95FA-F4ACB12B8CDF}"/>
    <cellStyle name="Normal 64 22 2 2 2" xfId="10236" xr:uid="{13DBBD3B-F117-4398-A2CD-587D5FDEAD3D}"/>
    <cellStyle name="Normal 64 22 2 2 3" xfId="10237" xr:uid="{D5682D11-58F3-48EC-A1ED-96B40A9CBBB6}"/>
    <cellStyle name="Normal 64 22 2 3" xfId="10238" xr:uid="{390C23C2-E8FB-4924-913C-5689360A9CCE}"/>
    <cellStyle name="Normal 64 22 2 4" xfId="10239" xr:uid="{77471CB2-2E42-47D0-A6B6-F731C66EF2BA}"/>
    <cellStyle name="Normal 64 22 3" xfId="10240" xr:uid="{00BA6041-2EBB-4233-884C-9B6D057EB45D}"/>
    <cellStyle name="Normal 64 22 3 2" xfId="10241" xr:uid="{C5392C97-310F-40AB-8E91-C9DC987B04EE}"/>
    <cellStyle name="Normal 64 22 3 3" xfId="10242" xr:uid="{898233B5-8935-4534-89A5-84998FA32D48}"/>
    <cellStyle name="Normal 64 22 4" xfId="10243" xr:uid="{320F3F86-3A43-424F-A27A-263BCB4D4F18}"/>
    <cellStyle name="Normal 64 22 5" xfId="10244" xr:uid="{DC4D6D44-2F9D-42F6-BD08-0DEF2F1F0D2D}"/>
    <cellStyle name="Normal 64 23" xfId="10245" xr:uid="{AE8321A4-8FAC-41C8-93E1-5188167C2D9E}"/>
    <cellStyle name="Normal 64 23 2" xfId="10246" xr:uid="{ECDA7DEE-0A93-4067-8D4B-4F2A575EC122}"/>
    <cellStyle name="Normal 64 23 2 2" xfId="10247" xr:uid="{0EC4CE1A-FB59-4A38-9F9D-418EB4478D48}"/>
    <cellStyle name="Normal 64 23 2 2 2" xfId="10248" xr:uid="{8233E511-7149-4D07-847D-5F92930BE618}"/>
    <cellStyle name="Normal 64 23 2 2 3" xfId="10249" xr:uid="{F33A5A64-1729-4CA5-9F1A-05E52EA23E9D}"/>
    <cellStyle name="Normal 64 23 2 3" xfId="10250" xr:uid="{F4E9436F-478C-4FE8-8F66-F0618310BD76}"/>
    <cellStyle name="Normal 64 23 2 4" xfId="10251" xr:uid="{98439C9C-99CE-4926-AD54-ADEE44BF9701}"/>
    <cellStyle name="Normal 64 23 3" xfId="10252" xr:uid="{21405D9F-9247-4275-A27B-C0A1F468FA2F}"/>
    <cellStyle name="Normal 64 23 3 2" xfId="10253" xr:uid="{3626A74E-1130-4EC8-A644-2D433038D8FA}"/>
    <cellStyle name="Normal 64 23 3 3" xfId="10254" xr:uid="{75C46A7D-2F16-40D1-88A5-A331B621532C}"/>
    <cellStyle name="Normal 64 23 4" xfId="10255" xr:uid="{4414E35F-32DA-45E5-BD23-006688AA64DC}"/>
    <cellStyle name="Normal 64 23 5" xfId="10256" xr:uid="{60D5350D-9DB7-4C97-A069-FD3192789EE2}"/>
    <cellStyle name="Normal 64 24" xfId="10257" xr:uid="{D19CB56B-1EDE-4A52-80AB-3D18C137A1A6}"/>
    <cellStyle name="Normal 64 24 2" xfId="10258" xr:uid="{D936B215-315F-45C3-A3D4-AD28F3A6AEDE}"/>
    <cellStyle name="Normal 64 24 2 2" xfId="10259" xr:uid="{4FFD7D2F-5984-442A-9244-9A43F126A716}"/>
    <cellStyle name="Normal 64 24 2 3" xfId="10260" xr:uid="{6A0BF3E9-AC1B-4E93-A408-9506D6BFBF9A}"/>
    <cellStyle name="Normal 64 24 3" xfId="10261" xr:uid="{D359853B-0B80-4250-BB5A-022B68173C76}"/>
    <cellStyle name="Normal 64 24 4" xfId="10262" xr:uid="{309A14C1-C0A5-48F6-B7AA-7C58CEF40EFD}"/>
    <cellStyle name="Normal 64 25" xfId="10263" xr:uid="{09896747-DE67-49C7-94A3-DB8BB7DC5279}"/>
    <cellStyle name="Normal 64 25 2" xfId="10264" xr:uid="{56C1580D-B211-4A8B-82E4-9B4232DF4CF4}"/>
    <cellStyle name="Normal 64 25 3" xfId="10265" xr:uid="{C040A989-690D-48A4-BEC6-6A2C57F09035}"/>
    <cellStyle name="Normal 64 26" xfId="10266" xr:uid="{F6936245-A813-4E36-A3FD-37435DC2EE9E}"/>
    <cellStyle name="Normal 64 27" xfId="10267" xr:uid="{12AFC16C-E9E2-4129-A1AC-9151A66BEF1C}"/>
    <cellStyle name="Normal 64 3" xfId="10268" xr:uid="{CCB14D49-767A-4767-9D93-3D427634073F}"/>
    <cellStyle name="Normal 64 3 10" xfId="10269" xr:uid="{9ADFC46A-270A-4AFE-82EC-BAD150297C28}"/>
    <cellStyle name="Normal 64 3 10 2" xfId="10270" xr:uid="{31E3610D-AB03-4B6E-A6F7-7AEEEA3CA828}"/>
    <cellStyle name="Normal 64 3 10 2 2" xfId="10271" xr:uid="{F28B91E1-1795-44B8-A3DE-90CD387254A7}"/>
    <cellStyle name="Normal 64 3 10 2 2 2" xfId="10272" xr:uid="{BA948FD6-4C96-4AF1-BFF0-C3FCD92AA4DF}"/>
    <cellStyle name="Normal 64 3 10 2 2 3" xfId="10273" xr:uid="{213A4577-9709-4BA5-B10D-6AAC08335CFB}"/>
    <cellStyle name="Normal 64 3 10 2 3" xfId="10274" xr:uid="{4F273375-B6B1-46C6-85D1-ADD1C1C8DC26}"/>
    <cellStyle name="Normal 64 3 10 2 4" xfId="10275" xr:uid="{02C85D70-80DB-415C-B514-BCF43CC1FF3D}"/>
    <cellStyle name="Normal 64 3 10 3" xfId="10276" xr:uid="{3772DF71-9866-4408-9D49-9AFCE7B291D3}"/>
    <cellStyle name="Normal 64 3 10 3 2" xfId="10277" xr:uid="{09EA84EA-11D5-4D02-92EE-CDC63D9D9AE5}"/>
    <cellStyle name="Normal 64 3 10 3 3" xfId="10278" xr:uid="{361D354C-12C9-4D1F-8842-35F7D3C24148}"/>
    <cellStyle name="Normal 64 3 10 4" xfId="10279" xr:uid="{FCD888EA-AB1A-4358-B5A0-DF9F1D536F6C}"/>
    <cellStyle name="Normal 64 3 10 5" xfId="10280" xr:uid="{CC934EAF-E736-4153-8EF4-1C83159102F9}"/>
    <cellStyle name="Normal 64 3 11" xfId="10281" xr:uid="{EC905FE3-26BF-4B6B-B7EA-9565280A5DC1}"/>
    <cellStyle name="Normal 64 3 11 2" xfId="10282" xr:uid="{F4E3D1B7-25B4-43C0-B3AE-7BD2B144E3C2}"/>
    <cellStyle name="Normal 64 3 11 2 2" xfId="10283" xr:uid="{77F7C875-0A02-4C5B-B702-7BB5EC36E481}"/>
    <cellStyle name="Normal 64 3 11 2 2 2" xfId="10284" xr:uid="{4A992214-DE02-4FAE-8630-C5F34B052610}"/>
    <cellStyle name="Normal 64 3 11 2 2 3" xfId="10285" xr:uid="{E09238EB-3048-449A-A6B7-0D69039D1108}"/>
    <cellStyle name="Normal 64 3 11 2 3" xfId="10286" xr:uid="{2A9F717B-17BE-4DEE-851E-B1F0D1AD92C6}"/>
    <cellStyle name="Normal 64 3 11 2 4" xfId="10287" xr:uid="{EF38D71F-CD6D-4517-B323-D4AAB7F4644D}"/>
    <cellStyle name="Normal 64 3 11 3" xfId="10288" xr:uid="{5D4EA00A-B864-40F8-AF61-21081C19C553}"/>
    <cellStyle name="Normal 64 3 11 3 2" xfId="10289" xr:uid="{F7A3EA9F-5CAD-4562-ADB3-0BAC30D14613}"/>
    <cellStyle name="Normal 64 3 11 3 3" xfId="10290" xr:uid="{7F26DCA6-ABE2-4B73-A74C-871962F66A29}"/>
    <cellStyle name="Normal 64 3 11 4" xfId="10291" xr:uid="{69294397-AF2E-4F0D-9C2B-5357376BA16B}"/>
    <cellStyle name="Normal 64 3 11 5" xfId="10292" xr:uid="{BB35D9A3-07BE-4AE6-A24B-E97AF54AB515}"/>
    <cellStyle name="Normal 64 3 12" xfId="10293" xr:uid="{6E7F5C1D-7DB2-44FD-8557-2AE364443239}"/>
    <cellStyle name="Normal 64 3 12 2" xfId="10294" xr:uid="{3708D51B-F2E5-4B32-A9A5-395BF627F078}"/>
    <cellStyle name="Normal 64 3 12 2 2" xfId="10295" xr:uid="{A1B69E81-9A95-4585-AEBE-65735D1C662E}"/>
    <cellStyle name="Normal 64 3 12 2 2 2" xfId="10296" xr:uid="{DED9FB64-2D29-4F52-8FD9-0463B049B6BE}"/>
    <cellStyle name="Normal 64 3 12 2 2 3" xfId="10297" xr:uid="{BD4A861B-C9BF-483A-B304-56DEFE98950F}"/>
    <cellStyle name="Normal 64 3 12 2 3" xfId="10298" xr:uid="{880B1E97-B6C4-45FA-AC9B-A3EFEA5AF027}"/>
    <cellStyle name="Normal 64 3 12 2 4" xfId="10299" xr:uid="{047254D6-D12F-47F9-8FDB-03301B996AFF}"/>
    <cellStyle name="Normal 64 3 12 3" xfId="10300" xr:uid="{88423D93-477F-4F00-811E-32616CC24DBE}"/>
    <cellStyle name="Normal 64 3 12 3 2" xfId="10301" xr:uid="{AB1FC699-72EC-4414-9720-ED720BEDC8AC}"/>
    <cellStyle name="Normal 64 3 12 3 3" xfId="10302" xr:uid="{41B41351-5FCF-4CA3-89E3-78263527749D}"/>
    <cellStyle name="Normal 64 3 12 4" xfId="10303" xr:uid="{C11EA998-9C22-456D-A8A6-33AB5FAED951}"/>
    <cellStyle name="Normal 64 3 12 5" xfId="10304" xr:uid="{0F25D489-3C02-4E48-AC00-F87586AACEF1}"/>
    <cellStyle name="Normal 64 3 13" xfId="10305" xr:uid="{37BC4981-D3B7-439E-9334-2709922C5F97}"/>
    <cellStyle name="Normal 64 3 13 2" xfId="10306" xr:uid="{2C38CD9C-B53A-4C3A-976A-431472A42E10}"/>
    <cellStyle name="Normal 64 3 13 2 2" xfId="10307" xr:uid="{1F72F16B-292E-4580-B705-908E74E915FD}"/>
    <cellStyle name="Normal 64 3 13 2 2 2" xfId="10308" xr:uid="{5C0169E6-780D-4D24-9D0F-78696CE53592}"/>
    <cellStyle name="Normal 64 3 13 2 2 3" xfId="10309" xr:uid="{F2AAACE8-8682-46A0-90BD-1B75B883A814}"/>
    <cellStyle name="Normal 64 3 13 2 3" xfId="10310" xr:uid="{DA4940C3-6D29-40A4-9233-31A94921DEDE}"/>
    <cellStyle name="Normal 64 3 13 2 4" xfId="10311" xr:uid="{888E2DB7-901F-430F-81DA-9C2906382ED8}"/>
    <cellStyle name="Normal 64 3 13 3" xfId="10312" xr:uid="{60270758-DC68-4334-8FAB-EE74315B6F54}"/>
    <cellStyle name="Normal 64 3 13 3 2" xfId="10313" xr:uid="{45831050-69A5-4CE8-A3D5-8CFEDAFF2C0E}"/>
    <cellStyle name="Normal 64 3 13 3 3" xfId="10314" xr:uid="{B0F40F7E-3816-49C1-A390-3A80AB7881D1}"/>
    <cellStyle name="Normal 64 3 13 4" xfId="10315" xr:uid="{BA958AC3-CD9A-4B74-A128-80790417EDCA}"/>
    <cellStyle name="Normal 64 3 13 5" xfId="10316" xr:uid="{804FAFF3-92D9-4429-B939-72CA848EB54E}"/>
    <cellStyle name="Normal 64 3 14" xfId="10317" xr:uid="{1F3F5E7D-DE35-45C7-B2F7-DDD451F89C43}"/>
    <cellStyle name="Normal 64 3 14 2" xfId="10318" xr:uid="{E3FF9798-052A-431E-B191-1610EA149766}"/>
    <cellStyle name="Normal 64 3 14 2 2" xfId="10319" xr:uid="{A78E66B0-0EAB-47AA-AB84-8B87F852FFF3}"/>
    <cellStyle name="Normal 64 3 14 2 2 2" xfId="10320" xr:uid="{3C2C5C01-970B-4784-AEF1-F1C10D0D271C}"/>
    <cellStyle name="Normal 64 3 14 2 2 3" xfId="10321" xr:uid="{3524DF0D-C36F-41BB-8026-09E7A729DCFC}"/>
    <cellStyle name="Normal 64 3 14 2 3" xfId="10322" xr:uid="{284F89D1-9E06-4770-8153-BF0DE6186A3A}"/>
    <cellStyle name="Normal 64 3 14 2 4" xfId="10323" xr:uid="{1D980B6F-AF34-4ADC-81F9-5DED6DEB0881}"/>
    <cellStyle name="Normal 64 3 14 3" xfId="10324" xr:uid="{4BCEC2E9-75E4-48F4-AE41-F1256D30751A}"/>
    <cellStyle name="Normal 64 3 14 3 2" xfId="10325" xr:uid="{1429F29F-D4B9-470E-8082-7E16CE4C793F}"/>
    <cellStyle name="Normal 64 3 14 3 3" xfId="10326" xr:uid="{BB29E079-3D55-4430-9082-0A78AC138D49}"/>
    <cellStyle name="Normal 64 3 14 4" xfId="10327" xr:uid="{42F33BFB-9E42-4F79-A55A-A7FFC4BCE4DB}"/>
    <cellStyle name="Normal 64 3 14 5" xfId="10328" xr:uid="{BC005164-A0E7-49B8-8DD3-A58491375EAE}"/>
    <cellStyle name="Normal 64 3 15" xfId="10329" xr:uid="{D26CE1FF-A2FA-4DCB-BEB2-CF4E8CEEC261}"/>
    <cellStyle name="Normal 64 3 15 2" xfId="10330" xr:uid="{566AC3D3-37DA-4C6A-9E05-D366A8C0E055}"/>
    <cellStyle name="Normal 64 3 15 2 2" xfId="10331" xr:uid="{B5C914EA-8919-48FA-AE44-FE8330DA89D5}"/>
    <cellStyle name="Normal 64 3 15 2 2 2" xfId="10332" xr:uid="{BD6E38A8-1233-49D6-9271-374C940268E5}"/>
    <cellStyle name="Normal 64 3 15 2 2 3" xfId="10333" xr:uid="{33A44449-2174-47C8-A847-5EE82DA81261}"/>
    <cellStyle name="Normal 64 3 15 2 3" xfId="10334" xr:uid="{FFEE4DA0-5A94-4D28-934F-247BD09FD0D0}"/>
    <cellStyle name="Normal 64 3 15 2 4" xfId="10335" xr:uid="{D66362F4-21B4-4A6D-8D0C-8980AED95E1A}"/>
    <cellStyle name="Normal 64 3 15 3" xfId="10336" xr:uid="{6635D732-7BB3-44A6-AC41-643EFBFE56C7}"/>
    <cellStyle name="Normal 64 3 15 3 2" xfId="10337" xr:uid="{919AAB81-4D4E-4602-AFC3-49425B5F7C3F}"/>
    <cellStyle name="Normal 64 3 15 3 3" xfId="10338" xr:uid="{2D14FD59-D52A-46F3-917C-0DBAEC72A920}"/>
    <cellStyle name="Normal 64 3 15 4" xfId="10339" xr:uid="{6D97672F-0010-4770-AD37-51D5B3C3EC15}"/>
    <cellStyle name="Normal 64 3 15 5" xfId="10340" xr:uid="{6500B2F5-0417-423F-9050-DDCA35159DE3}"/>
    <cellStyle name="Normal 64 3 16" xfId="10341" xr:uid="{03373074-1F72-4C4D-8AE4-587A79C93F00}"/>
    <cellStyle name="Normal 64 3 16 2" xfId="10342" xr:uid="{995F71FC-EA5E-4FDE-84E4-A686E9F9C02C}"/>
    <cellStyle name="Normal 64 3 16 2 2" xfId="10343" xr:uid="{A27F590E-8C63-48F9-B5BC-527C1C37E5CA}"/>
    <cellStyle name="Normal 64 3 16 2 2 2" xfId="10344" xr:uid="{B9812EB9-2F47-4026-9693-6AF88BEB9408}"/>
    <cellStyle name="Normal 64 3 16 2 2 3" xfId="10345" xr:uid="{0FF18D83-EFC3-476C-89CE-FFC18E543F4A}"/>
    <cellStyle name="Normal 64 3 16 2 3" xfId="10346" xr:uid="{15754D03-C1D8-49A0-8240-E92E46CFB334}"/>
    <cellStyle name="Normal 64 3 16 2 4" xfId="10347" xr:uid="{3C0BE12F-D212-4F02-91CE-93399B5DF0DE}"/>
    <cellStyle name="Normal 64 3 16 3" xfId="10348" xr:uid="{4408D2C0-002F-4AA3-9A19-928D05542BCA}"/>
    <cellStyle name="Normal 64 3 16 3 2" xfId="10349" xr:uid="{82D78EE5-FAA9-49A3-BFEB-12C5DE5FDD43}"/>
    <cellStyle name="Normal 64 3 16 3 3" xfId="10350" xr:uid="{C305943A-F313-4783-81CD-CCE1687D8AAD}"/>
    <cellStyle name="Normal 64 3 16 4" xfId="10351" xr:uid="{5024966A-7CDB-4D09-9717-CFB4A8780F0B}"/>
    <cellStyle name="Normal 64 3 16 5" xfId="10352" xr:uid="{AEE54E48-AACF-4D34-8656-AE7D30A7D1A6}"/>
    <cellStyle name="Normal 64 3 17" xfId="10353" xr:uid="{B452F0B6-9388-4BFD-9418-BCF818D83106}"/>
    <cellStyle name="Normal 64 3 17 2" xfId="10354" xr:uid="{FBC87B97-3DD0-4F44-B9B8-E069689BEA50}"/>
    <cellStyle name="Normal 64 3 17 2 2" xfId="10355" xr:uid="{CC07CBE7-10C8-4449-A43A-D510A639AD44}"/>
    <cellStyle name="Normal 64 3 17 2 2 2" xfId="10356" xr:uid="{5C2317D8-519B-4024-B3CB-9197B0BA45E9}"/>
    <cellStyle name="Normal 64 3 17 2 2 3" xfId="10357" xr:uid="{111EF4CE-1C3B-49B8-B4F0-E39E891AA508}"/>
    <cellStyle name="Normal 64 3 17 2 3" xfId="10358" xr:uid="{A1D86CF2-9768-41BE-B188-5F4B03284DB4}"/>
    <cellStyle name="Normal 64 3 17 2 4" xfId="10359" xr:uid="{A4A04604-B06A-4C37-A313-C652F882E5BE}"/>
    <cellStyle name="Normal 64 3 17 3" xfId="10360" xr:uid="{1031FB0E-5D93-45E1-ACEF-B130A5AB83F3}"/>
    <cellStyle name="Normal 64 3 17 3 2" xfId="10361" xr:uid="{AFFF01DD-380F-4DDE-952F-FF48CCF9648C}"/>
    <cellStyle name="Normal 64 3 17 3 3" xfId="10362" xr:uid="{FD5A042B-3CDB-451C-9AF5-090DEEB8E0E0}"/>
    <cellStyle name="Normal 64 3 17 4" xfId="10363" xr:uid="{EEA1615E-45A3-4355-83D8-3816AE5FC4A6}"/>
    <cellStyle name="Normal 64 3 17 5" xfId="10364" xr:uid="{7A98A517-4D7D-4906-9F3C-68A30A49539E}"/>
    <cellStyle name="Normal 64 3 18" xfId="10365" xr:uid="{3045197D-646C-409E-98DF-07EB231282B0}"/>
    <cellStyle name="Normal 64 3 18 2" xfId="10366" xr:uid="{CBF55975-60DF-44DE-878F-4C4D2082C286}"/>
    <cellStyle name="Normal 64 3 18 2 2" xfId="10367" xr:uid="{93A8E924-4D88-4C18-BBFF-C01EA094AA1B}"/>
    <cellStyle name="Normal 64 3 18 2 2 2" xfId="10368" xr:uid="{CB3C298F-034C-45E1-BF8B-1D10427E8087}"/>
    <cellStyle name="Normal 64 3 18 2 2 3" xfId="10369" xr:uid="{CFFC3B11-14AB-4FB1-BAD8-B6E0C26E0189}"/>
    <cellStyle name="Normal 64 3 18 2 3" xfId="10370" xr:uid="{4CE9D420-7C2C-4F08-959A-DCD1AEF924C9}"/>
    <cellStyle name="Normal 64 3 18 2 4" xfId="10371" xr:uid="{C8A6FBAA-BD22-4832-A053-D6C2BBFFB735}"/>
    <cellStyle name="Normal 64 3 18 3" xfId="10372" xr:uid="{8705462D-D56C-404F-8B37-5971B5831264}"/>
    <cellStyle name="Normal 64 3 18 3 2" xfId="10373" xr:uid="{E66DF514-95D0-4576-9AE5-B08A99470E37}"/>
    <cellStyle name="Normal 64 3 18 3 3" xfId="10374" xr:uid="{3B3AA571-8A79-405A-9EB9-7575936196E0}"/>
    <cellStyle name="Normal 64 3 18 4" xfId="10375" xr:uid="{5385C2F2-9A9E-42AA-84F6-2AD70178C12D}"/>
    <cellStyle name="Normal 64 3 18 5" xfId="10376" xr:uid="{E028F57D-DB6B-4C3E-AF84-467ABD030070}"/>
    <cellStyle name="Normal 64 3 19" xfId="10377" xr:uid="{CA17C053-69EF-47F1-A03B-1E6CDA557CEC}"/>
    <cellStyle name="Normal 64 3 19 2" xfId="10378" xr:uid="{0731D7DE-2FBC-48A1-992D-3F1C5017D34F}"/>
    <cellStyle name="Normal 64 3 19 2 2" xfId="10379" xr:uid="{296733C9-A718-4D7E-9E6F-57C350C53B5B}"/>
    <cellStyle name="Normal 64 3 19 2 2 2" xfId="10380" xr:uid="{71875179-51B3-4A86-9365-52DA1C33AE83}"/>
    <cellStyle name="Normal 64 3 19 2 2 3" xfId="10381" xr:uid="{89CCFFD3-3A8C-4BF6-BFFB-5661EAAD58A9}"/>
    <cellStyle name="Normal 64 3 19 2 3" xfId="10382" xr:uid="{3F3E0270-4B90-431C-B9DA-01EF07BCE81C}"/>
    <cellStyle name="Normal 64 3 19 2 4" xfId="10383" xr:uid="{F1681F3F-6596-4E8C-886F-688CF8A96BA7}"/>
    <cellStyle name="Normal 64 3 19 3" xfId="10384" xr:uid="{0EBA625D-C7E4-4F0A-9218-938F6B8EA97B}"/>
    <cellStyle name="Normal 64 3 19 3 2" xfId="10385" xr:uid="{17848001-F028-414D-BEB8-A43AF822604F}"/>
    <cellStyle name="Normal 64 3 19 3 3" xfId="10386" xr:uid="{2406FC2B-A5D7-4116-B6E8-D790D94B2F76}"/>
    <cellStyle name="Normal 64 3 19 4" xfId="10387" xr:uid="{8A4BB04E-5DB5-4CC8-A668-1DB68D1B9ABC}"/>
    <cellStyle name="Normal 64 3 19 5" xfId="10388" xr:uid="{D8F8D59C-FB5E-48D0-BCF1-1318FC2772E1}"/>
    <cellStyle name="Normal 64 3 2" xfId="10389" xr:uid="{864EC260-2500-478B-9203-DD5F94A8D3EC}"/>
    <cellStyle name="Normal 64 3 2 2" xfId="10390" xr:uid="{49D9B6A3-E8FE-4E93-9EDA-208ACAFEB3DE}"/>
    <cellStyle name="Normal 64 3 2 2 2" xfId="10391" xr:uid="{F790C8A2-95BD-461F-938C-8B34C60FE18F}"/>
    <cellStyle name="Normal 64 3 2 2 2 2" xfId="10392" xr:uid="{372059F3-04E4-4F5A-BDEC-4669640D2AE2}"/>
    <cellStyle name="Normal 64 3 2 2 2 3" xfId="10393" xr:uid="{19254262-CCDE-4495-8FBB-45414ABC6A1B}"/>
    <cellStyle name="Normal 64 3 2 2 3" xfId="10394" xr:uid="{3491F427-1688-4DD1-83FC-16E0287F18C1}"/>
    <cellStyle name="Normal 64 3 2 2 4" xfId="10395" xr:uid="{FDBF5C19-E290-487A-B986-5C325D68AC6F}"/>
    <cellStyle name="Normal 64 3 2 3" xfId="10396" xr:uid="{415B1F23-7E48-46A7-8A00-796C0FCBB165}"/>
    <cellStyle name="Normal 64 3 2 3 2" xfId="10397" xr:uid="{306104B4-0805-4B13-B125-DC087D3393A5}"/>
    <cellStyle name="Normal 64 3 2 3 3" xfId="10398" xr:uid="{9DE673D5-ED7D-452C-ADFB-BB611BA9D103}"/>
    <cellStyle name="Normal 64 3 2 4" xfId="10399" xr:uid="{2FD0CCD0-12B8-4091-97E1-97388853B68F}"/>
    <cellStyle name="Normal 64 3 2 5" xfId="10400" xr:uid="{F5C60282-4436-4431-8DDD-88767C7E8529}"/>
    <cellStyle name="Normal 64 3 20" xfId="10401" xr:uid="{537DB616-72A8-4855-903D-D8749DBFC154}"/>
    <cellStyle name="Normal 64 3 20 2" xfId="10402" xr:uid="{B7055637-FEDD-4632-BA3D-77E68E38CF9B}"/>
    <cellStyle name="Normal 64 3 20 2 2" xfId="10403" xr:uid="{478CE1D1-DC6F-450D-BA7A-0CFFF0673AEA}"/>
    <cellStyle name="Normal 64 3 20 2 3" xfId="10404" xr:uid="{B1E568D8-11B7-46B0-98D9-AF4B76974B47}"/>
    <cellStyle name="Normal 64 3 20 3" xfId="10405" xr:uid="{967A487D-2176-4A06-8BE1-F02282399607}"/>
    <cellStyle name="Normal 64 3 20 4" xfId="10406" xr:uid="{060C078B-ECFE-4084-95C1-EB8ECF3737D8}"/>
    <cellStyle name="Normal 64 3 21" xfId="10407" xr:uid="{651FFAF7-127C-4F50-A779-32E58EA05CB9}"/>
    <cellStyle name="Normal 64 3 21 2" xfId="10408" xr:uid="{A0A6C676-80AA-4DDB-AA9E-C74607AA7A40}"/>
    <cellStyle name="Normal 64 3 21 3" xfId="10409" xr:uid="{6809B086-8238-4EA2-8DCA-251B7C849F91}"/>
    <cellStyle name="Normal 64 3 22" xfId="10410" xr:uid="{CF3F4009-418D-4E3D-90BD-EAC5F5C80D6C}"/>
    <cellStyle name="Normal 64 3 23" xfId="10411" xr:uid="{0FAD84D4-EADD-42DA-8C8D-F454B2978504}"/>
    <cellStyle name="Normal 64 3 3" xfId="10412" xr:uid="{89E03CD1-6A02-463E-93FE-CCBA52DC0231}"/>
    <cellStyle name="Normal 64 3 3 2" xfId="10413" xr:uid="{2A5A26D2-80C6-47FD-A7A6-A3D321A6FF71}"/>
    <cellStyle name="Normal 64 3 3 2 2" xfId="10414" xr:uid="{BFD482B4-D11E-4C2C-A914-CF34EEC7EC07}"/>
    <cellStyle name="Normal 64 3 3 2 2 2" xfId="10415" xr:uid="{BCE33964-4D66-44AB-8A08-D457B07BB64C}"/>
    <cellStyle name="Normal 64 3 3 2 2 3" xfId="10416" xr:uid="{7B7F34AF-CBD2-40BA-B1DB-D0E91B9C834B}"/>
    <cellStyle name="Normal 64 3 3 2 3" xfId="10417" xr:uid="{8CB717C9-F746-4495-9750-43961EBEAB4A}"/>
    <cellStyle name="Normal 64 3 3 2 4" xfId="10418" xr:uid="{D44F2680-CCA7-4A4A-9F0B-CD58B3809380}"/>
    <cellStyle name="Normal 64 3 3 3" xfId="10419" xr:uid="{4CDAEDF5-A042-4616-ADDC-9E160D5A2A73}"/>
    <cellStyle name="Normal 64 3 3 3 2" xfId="10420" xr:uid="{B6EC4605-56D0-4105-A6B5-7B72E8EBD231}"/>
    <cellStyle name="Normal 64 3 3 3 3" xfId="10421" xr:uid="{93F31B65-654F-42F8-936A-CF9971DA8148}"/>
    <cellStyle name="Normal 64 3 3 4" xfId="10422" xr:uid="{EDB98632-2824-4757-A082-F9A07A4F2855}"/>
    <cellStyle name="Normal 64 3 3 5" xfId="10423" xr:uid="{077B8114-94D8-4901-9FE3-EB455439C1AE}"/>
    <cellStyle name="Normal 64 3 4" xfId="10424" xr:uid="{79EDD4A5-4A25-42A0-8E5C-91917B9BE78F}"/>
    <cellStyle name="Normal 64 3 4 2" xfId="10425" xr:uid="{4A02830D-D2A6-43C0-BD82-1C8488F29B73}"/>
    <cellStyle name="Normal 64 3 4 2 2" xfId="10426" xr:uid="{748BEA2E-2261-4384-9156-624192DAF80F}"/>
    <cellStyle name="Normal 64 3 4 2 2 2" xfId="10427" xr:uid="{4AC3C77B-A274-49D3-9356-2D030613BCE9}"/>
    <cellStyle name="Normal 64 3 4 2 2 3" xfId="10428" xr:uid="{EFEF4652-A37D-4B73-B2C7-167EE63EBE73}"/>
    <cellStyle name="Normal 64 3 4 2 3" xfId="10429" xr:uid="{EE3F8360-C4A3-447F-912F-BFE94F5A8BD8}"/>
    <cellStyle name="Normal 64 3 4 2 4" xfId="10430" xr:uid="{C292AA38-7F8F-4E19-913B-8CF7B2BB258D}"/>
    <cellStyle name="Normal 64 3 4 3" xfId="10431" xr:uid="{57A8E4E9-FADD-441C-98E7-64E7C364FDC8}"/>
    <cellStyle name="Normal 64 3 4 3 2" xfId="10432" xr:uid="{09550008-2445-4E9D-9273-ADD58EA55AD0}"/>
    <cellStyle name="Normal 64 3 4 3 3" xfId="10433" xr:uid="{DA7B131C-70B5-48B3-8B24-27822C2B89C2}"/>
    <cellStyle name="Normal 64 3 4 4" xfId="10434" xr:uid="{19F53DC0-E272-45E7-858F-F510A866428A}"/>
    <cellStyle name="Normal 64 3 4 5" xfId="10435" xr:uid="{70F8EDA3-6C07-4F8D-8643-4B11FB35A775}"/>
    <cellStyle name="Normal 64 3 5" xfId="10436" xr:uid="{177DC426-6073-4F88-BA82-EEDD3E1D4274}"/>
    <cellStyle name="Normal 64 3 5 2" xfId="10437" xr:uid="{25D26BBA-24FD-4A05-94B2-EB01DAB0FA07}"/>
    <cellStyle name="Normal 64 3 5 2 2" xfId="10438" xr:uid="{DBA08EE1-CE5B-489B-957A-E4D81F007A8E}"/>
    <cellStyle name="Normal 64 3 5 2 2 2" xfId="10439" xr:uid="{FA8FA945-2B03-4C28-99D6-DFE42324FF10}"/>
    <cellStyle name="Normal 64 3 5 2 2 3" xfId="10440" xr:uid="{6D432573-A7A4-4785-B080-4E727AECA8DA}"/>
    <cellStyle name="Normal 64 3 5 2 3" xfId="10441" xr:uid="{4988FE92-CCEE-41CC-8F73-514C57B556C9}"/>
    <cellStyle name="Normal 64 3 5 2 4" xfId="10442" xr:uid="{CC3E4233-8BD3-4D1A-8E9A-E6CF2B2F783B}"/>
    <cellStyle name="Normal 64 3 5 3" xfId="10443" xr:uid="{9BE53B0E-2423-41DE-8F46-0DC01919C6F8}"/>
    <cellStyle name="Normal 64 3 5 3 2" xfId="10444" xr:uid="{63A04BF4-269C-46C0-97B0-C7E278B53C7F}"/>
    <cellStyle name="Normal 64 3 5 3 3" xfId="10445" xr:uid="{BDB52230-FC82-499A-B9BE-F6607C6187FB}"/>
    <cellStyle name="Normal 64 3 5 4" xfId="10446" xr:uid="{698C4734-4E6F-4398-B71D-85C6C4EB9D35}"/>
    <cellStyle name="Normal 64 3 5 5" xfId="10447" xr:uid="{F4B085EA-A6CB-41B6-BD2A-7C69BD5B9A44}"/>
    <cellStyle name="Normal 64 3 6" xfId="10448" xr:uid="{4BF130A2-F1D2-4E9D-A67A-FDD988C8196F}"/>
    <cellStyle name="Normal 64 3 6 2" xfId="10449" xr:uid="{F968BC8C-150F-4413-A468-286C19586835}"/>
    <cellStyle name="Normal 64 3 6 2 2" xfId="10450" xr:uid="{E3216D66-2142-4A7F-87D5-7AB10F328E0C}"/>
    <cellStyle name="Normal 64 3 6 2 2 2" xfId="10451" xr:uid="{2624A6DA-BDFC-473D-A556-E1DCEA02BBDD}"/>
    <cellStyle name="Normal 64 3 6 2 2 3" xfId="10452" xr:uid="{81D3B4E9-C5AC-495D-A45C-F67CBD6F4DDF}"/>
    <cellStyle name="Normal 64 3 6 2 3" xfId="10453" xr:uid="{513D43F0-52F6-4BD0-B1E2-C88DCD83B24B}"/>
    <cellStyle name="Normal 64 3 6 2 4" xfId="10454" xr:uid="{022A4E38-CBB6-4087-818F-BE5095C62BCD}"/>
    <cellStyle name="Normal 64 3 6 3" xfId="10455" xr:uid="{7111B71F-ACE5-427A-873B-FE34DA635657}"/>
    <cellStyle name="Normal 64 3 6 3 2" xfId="10456" xr:uid="{480B71C9-3057-4E3C-B704-2DF09BD5563D}"/>
    <cellStyle name="Normal 64 3 6 3 3" xfId="10457" xr:uid="{CC283AE7-2798-40F4-B92C-CC80A0C43AC9}"/>
    <cellStyle name="Normal 64 3 6 4" xfId="10458" xr:uid="{5E837DCC-A26B-4C4F-8180-89D47CB64BCD}"/>
    <cellStyle name="Normal 64 3 6 5" xfId="10459" xr:uid="{7291C177-2D6C-45D0-9CF2-E31D8F4AC19C}"/>
    <cellStyle name="Normal 64 3 7" xfId="10460" xr:uid="{0C12CCE4-7766-435B-BE47-80F4D13CDAA3}"/>
    <cellStyle name="Normal 64 3 7 2" xfId="10461" xr:uid="{61EA6C87-70AA-4D02-81D4-D011EF901010}"/>
    <cellStyle name="Normal 64 3 7 2 2" xfId="10462" xr:uid="{08C98AB3-5455-45EF-AD80-AF3B229729F7}"/>
    <cellStyle name="Normal 64 3 7 2 2 2" xfId="10463" xr:uid="{B1B96E66-2BF1-45D8-AE2E-40B96D427C83}"/>
    <cellStyle name="Normal 64 3 7 2 2 3" xfId="10464" xr:uid="{295F72C7-9DBA-4280-8EB7-4ADFB09E18BF}"/>
    <cellStyle name="Normal 64 3 7 2 3" xfId="10465" xr:uid="{CDFC717E-443A-4255-AB14-1BDBCECED4D6}"/>
    <cellStyle name="Normal 64 3 7 2 4" xfId="10466" xr:uid="{DCA066DE-17B6-4BED-83A8-757B2CCA42CE}"/>
    <cellStyle name="Normal 64 3 7 3" xfId="10467" xr:uid="{026700B4-ED13-4911-A375-C313DB8AFC3A}"/>
    <cellStyle name="Normal 64 3 7 3 2" xfId="10468" xr:uid="{F8E9C34C-E360-4937-B6EB-9641FE38F561}"/>
    <cellStyle name="Normal 64 3 7 3 3" xfId="10469" xr:uid="{741EFCCD-8737-4638-BD8F-25B07A00F65B}"/>
    <cellStyle name="Normal 64 3 7 4" xfId="10470" xr:uid="{B9895106-F9CF-4E95-9605-6C00AAE5CA03}"/>
    <cellStyle name="Normal 64 3 7 5" xfId="10471" xr:uid="{DA9A716F-403B-404F-AC5B-5C500D1C72E9}"/>
    <cellStyle name="Normal 64 3 8" xfId="10472" xr:uid="{75EB32B7-6867-4A30-802E-0A6E4FCB1C25}"/>
    <cellStyle name="Normal 64 3 8 2" xfId="10473" xr:uid="{BB9CDDA5-EE35-4D4C-9815-B389BD4E3767}"/>
    <cellStyle name="Normal 64 3 8 2 2" xfId="10474" xr:uid="{695A474D-54A8-4B5A-AE1B-C94CABB5D9B1}"/>
    <cellStyle name="Normal 64 3 8 2 2 2" xfId="10475" xr:uid="{6974BCA6-045C-4853-828A-2B50ECEA5657}"/>
    <cellStyle name="Normal 64 3 8 2 2 3" xfId="10476" xr:uid="{A1597681-F3A2-4C56-9424-3B4405A6F78B}"/>
    <cellStyle name="Normal 64 3 8 2 3" xfId="10477" xr:uid="{63FD6D10-89DA-474D-860D-3948984C33B8}"/>
    <cellStyle name="Normal 64 3 8 2 4" xfId="10478" xr:uid="{15DEA95E-6A99-4D1F-ABA0-0E657A49CB6B}"/>
    <cellStyle name="Normal 64 3 8 3" xfId="10479" xr:uid="{AFEF439B-81D9-4C38-B070-6B3652E98DC5}"/>
    <cellStyle name="Normal 64 3 8 3 2" xfId="10480" xr:uid="{1AB7BED4-37DA-45D1-BFC7-1E087CF8789F}"/>
    <cellStyle name="Normal 64 3 8 3 3" xfId="10481" xr:uid="{B140C938-AE49-45EC-AD76-43306CB8A6A2}"/>
    <cellStyle name="Normal 64 3 8 4" xfId="10482" xr:uid="{F6F891D2-3C36-49D2-821F-2C20C0EDD92E}"/>
    <cellStyle name="Normal 64 3 8 5" xfId="10483" xr:uid="{4B4C7B46-F36C-4860-AB3F-8306FAA39B08}"/>
    <cellStyle name="Normal 64 3 9" xfId="10484" xr:uid="{AF31B7B8-F287-400D-8AC1-B53E2A25F616}"/>
    <cellStyle name="Normal 64 3 9 2" xfId="10485" xr:uid="{21410359-28D3-46ED-960B-E5667C0BD784}"/>
    <cellStyle name="Normal 64 3 9 2 2" xfId="10486" xr:uid="{D9A525A6-23BE-4A42-9E1F-ACD6224BDCD4}"/>
    <cellStyle name="Normal 64 3 9 2 2 2" xfId="10487" xr:uid="{C7A0F5F1-C9E3-4349-8408-DFBB885989D6}"/>
    <cellStyle name="Normal 64 3 9 2 2 3" xfId="10488" xr:uid="{6E2F6F7B-9EA4-4AA2-9701-D2216B33BB5C}"/>
    <cellStyle name="Normal 64 3 9 2 3" xfId="10489" xr:uid="{60D290D1-8D97-4E98-8297-98581B4D76E1}"/>
    <cellStyle name="Normal 64 3 9 2 4" xfId="10490" xr:uid="{34D89CA5-C466-43AF-BBE8-87317543DE46}"/>
    <cellStyle name="Normal 64 3 9 3" xfId="10491" xr:uid="{82FBF959-7AC1-4C5A-B7CB-ED31C36283CF}"/>
    <cellStyle name="Normal 64 3 9 3 2" xfId="10492" xr:uid="{987541E6-1005-40FC-ADE1-5CF9FB709413}"/>
    <cellStyle name="Normal 64 3 9 3 3" xfId="10493" xr:uid="{88508577-CB3C-4A51-9A23-31478246FAF8}"/>
    <cellStyle name="Normal 64 3 9 4" xfId="10494" xr:uid="{64D2A447-0391-48FD-AE26-9D6A75A42BB5}"/>
    <cellStyle name="Normal 64 3 9 5" xfId="10495" xr:uid="{65206527-4C09-4302-85A7-D99BD0AFAD25}"/>
    <cellStyle name="Normal 64 4" xfId="10496" xr:uid="{2EAE2CBE-DBC2-41CC-82E6-8477ABD805CE}"/>
    <cellStyle name="Normal 64 4 10" xfId="10497" xr:uid="{8A1E9CDA-0293-40DE-92B6-593C91D32E22}"/>
    <cellStyle name="Normal 64 4 10 2" xfId="10498" xr:uid="{F68994AE-1086-48FC-8096-E66B3876BA88}"/>
    <cellStyle name="Normal 64 4 10 2 2" xfId="10499" xr:uid="{DEC98B20-FB8F-46D2-9FD1-C9CCAE88DB71}"/>
    <cellStyle name="Normal 64 4 10 2 2 2" xfId="10500" xr:uid="{456E9A14-AE60-4CDE-A5EA-D84C07AA69F0}"/>
    <cellStyle name="Normal 64 4 10 2 2 3" xfId="10501" xr:uid="{DB34597C-CA3D-4EAB-A771-1F100395A6AF}"/>
    <cellStyle name="Normal 64 4 10 2 3" xfId="10502" xr:uid="{CA280D60-B663-4896-8465-1D40BCCD2AEA}"/>
    <cellStyle name="Normal 64 4 10 2 4" xfId="10503" xr:uid="{F6550BEA-ECE5-4937-B2FD-56BD82628434}"/>
    <cellStyle name="Normal 64 4 10 3" xfId="10504" xr:uid="{301FDA7B-25D5-47B2-A17D-D5C4AF9C3653}"/>
    <cellStyle name="Normal 64 4 10 3 2" xfId="10505" xr:uid="{D3C67D22-A0D2-47EE-9C4C-7E75490435C5}"/>
    <cellStyle name="Normal 64 4 10 3 3" xfId="10506" xr:uid="{0F0798D3-E272-4418-9FF8-DEF225515782}"/>
    <cellStyle name="Normal 64 4 10 4" xfId="10507" xr:uid="{8BC65CBD-C1B5-4171-B163-CCE706EB754D}"/>
    <cellStyle name="Normal 64 4 10 5" xfId="10508" xr:uid="{7DC91320-6ABA-4CD1-9267-ACAE38C827D7}"/>
    <cellStyle name="Normal 64 4 11" xfId="10509" xr:uid="{36945FEE-12BF-491C-BC6E-B044C3A4E327}"/>
    <cellStyle name="Normal 64 4 11 2" xfId="10510" xr:uid="{66CA7DA9-C1FF-43D2-BC2F-76F9AA9CA3B0}"/>
    <cellStyle name="Normal 64 4 11 2 2" xfId="10511" xr:uid="{E9FF7885-FC79-473C-9FBB-D09710CB0385}"/>
    <cellStyle name="Normal 64 4 11 2 2 2" xfId="10512" xr:uid="{17E2EAB2-D272-4F57-B246-1E23795EC9E1}"/>
    <cellStyle name="Normal 64 4 11 2 2 3" xfId="10513" xr:uid="{A2EC8D5D-BB8B-4CDE-8C91-1A4A40578404}"/>
    <cellStyle name="Normal 64 4 11 2 3" xfId="10514" xr:uid="{34AED986-10E0-4A9C-A6AB-86059C6F526D}"/>
    <cellStyle name="Normal 64 4 11 2 4" xfId="10515" xr:uid="{B82BD35B-A25E-49B7-BAF5-30DFDD293C36}"/>
    <cellStyle name="Normal 64 4 11 3" xfId="10516" xr:uid="{713F8A8D-39DF-4A69-A9D2-5E347DB1D8D2}"/>
    <cellStyle name="Normal 64 4 11 3 2" xfId="10517" xr:uid="{0A50800D-9B2D-4ACB-9AF0-B9D9B012A2A2}"/>
    <cellStyle name="Normal 64 4 11 3 3" xfId="10518" xr:uid="{0261E8DF-F504-4C4F-87CD-20F7EB9237A9}"/>
    <cellStyle name="Normal 64 4 11 4" xfId="10519" xr:uid="{1D485C5F-7308-49FB-8EDD-6331BFD4DC56}"/>
    <cellStyle name="Normal 64 4 11 5" xfId="10520" xr:uid="{4357934E-9BB2-4FA9-99A2-D043B980C93D}"/>
    <cellStyle name="Normal 64 4 12" xfId="10521" xr:uid="{31BF68D1-0483-4F39-A908-D991757AA4B1}"/>
    <cellStyle name="Normal 64 4 12 2" xfId="10522" xr:uid="{735D5CEB-582C-4AD7-AA61-5C8E7BD21D18}"/>
    <cellStyle name="Normal 64 4 12 2 2" xfId="10523" xr:uid="{7F3AD675-49CE-4635-BB59-5616BD341803}"/>
    <cellStyle name="Normal 64 4 12 2 2 2" xfId="10524" xr:uid="{B014AAD0-0678-4CB8-BD39-D5C75D0755CB}"/>
    <cellStyle name="Normal 64 4 12 2 2 3" xfId="10525" xr:uid="{285426C1-09D2-4FDB-9134-563A610D9672}"/>
    <cellStyle name="Normal 64 4 12 2 3" xfId="10526" xr:uid="{F8E16DF9-695F-4099-A2F7-B45597E6CD06}"/>
    <cellStyle name="Normal 64 4 12 2 4" xfId="10527" xr:uid="{F57B43D3-F375-4A26-9A8D-98215A623C36}"/>
    <cellStyle name="Normal 64 4 12 3" xfId="10528" xr:uid="{EC191166-1D7A-49C7-B562-E904249A01D6}"/>
    <cellStyle name="Normal 64 4 12 3 2" xfId="10529" xr:uid="{F9A2E515-BB1A-4483-BD84-914571D89515}"/>
    <cellStyle name="Normal 64 4 12 3 3" xfId="10530" xr:uid="{027CCF8C-5B7B-4EF6-A1A3-2D555F1FF88A}"/>
    <cellStyle name="Normal 64 4 12 4" xfId="10531" xr:uid="{8579B1A1-3CAF-4438-9264-3D1550A20526}"/>
    <cellStyle name="Normal 64 4 12 5" xfId="10532" xr:uid="{312883DE-BCE8-4C36-BD5E-EA87FA29F3A1}"/>
    <cellStyle name="Normal 64 4 13" xfId="10533" xr:uid="{4603EFAE-E753-4E0C-87D3-852D79AC935C}"/>
    <cellStyle name="Normal 64 4 13 2" xfId="10534" xr:uid="{E8B0C7ED-16E6-4780-BC8F-0217AC11AD82}"/>
    <cellStyle name="Normal 64 4 13 2 2" xfId="10535" xr:uid="{3658B279-E4E6-4937-93F5-F25CC144E48F}"/>
    <cellStyle name="Normal 64 4 13 2 2 2" xfId="10536" xr:uid="{432CD823-602D-4C23-B320-083415DD1314}"/>
    <cellStyle name="Normal 64 4 13 2 2 3" xfId="10537" xr:uid="{6892A131-9EA8-4F6F-9DE5-D96C5DE6657A}"/>
    <cellStyle name="Normal 64 4 13 2 3" xfId="10538" xr:uid="{779B47C2-2DAC-4311-A961-D3EB955E904A}"/>
    <cellStyle name="Normal 64 4 13 2 4" xfId="10539" xr:uid="{CB1F76CA-E8C5-4702-BA8A-7B6C6CB62ADC}"/>
    <cellStyle name="Normal 64 4 13 3" xfId="10540" xr:uid="{DF36293F-BEEA-4CE5-9307-EC0F6E07A47C}"/>
    <cellStyle name="Normal 64 4 13 3 2" xfId="10541" xr:uid="{B893402F-BD57-41AF-B699-F388EA8C06F5}"/>
    <cellStyle name="Normal 64 4 13 3 3" xfId="10542" xr:uid="{3633855B-48FB-47FE-ACF6-C6D3B3CD7F8A}"/>
    <cellStyle name="Normal 64 4 13 4" xfId="10543" xr:uid="{D1408E2B-FD2C-482C-A008-412BAFD5726E}"/>
    <cellStyle name="Normal 64 4 13 5" xfId="10544" xr:uid="{5FD80A1A-5CF8-41CF-A439-7C9A2D4487D5}"/>
    <cellStyle name="Normal 64 4 14" xfId="10545" xr:uid="{3773361B-A382-45EA-BE1A-12E5D8C83345}"/>
    <cellStyle name="Normal 64 4 14 2" xfId="10546" xr:uid="{49785C84-3A45-4323-A0C9-EAA64A3293E0}"/>
    <cellStyle name="Normal 64 4 14 2 2" xfId="10547" xr:uid="{4612AA1D-7FA9-4B19-B47D-5CD1620337B5}"/>
    <cellStyle name="Normal 64 4 14 2 2 2" xfId="10548" xr:uid="{4AFAEC97-D384-4621-A185-87C168000E8B}"/>
    <cellStyle name="Normal 64 4 14 2 2 3" xfId="10549" xr:uid="{34E58CE2-C311-476C-AB78-66ADAE96F8DA}"/>
    <cellStyle name="Normal 64 4 14 2 3" xfId="10550" xr:uid="{86EC72F7-8E2E-45A5-B7BE-585A83B714BC}"/>
    <cellStyle name="Normal 64 4 14 2 4" xfId="10551" xr:uid="{E814DEAD-2767-47EE-A4FB-3A03D739DA58}"/>
    <cellStyle name="Normal 64 4 14 3" xfId="10552" xr:uid="{A2E7A478-21B8-4CE2-827D-CD4802F40AC7}"/>
    <cellStyle name="Normal 64 4 14 3 2" xfId="10553" xr:uid="{FF5E68F0-D14C-4971-B9E9-62A7B590CFB7}"/>
    <cellStyle name="Normal 64 4 14 3 3" xfId="10554" xr:uid="{1B0C1C87-596B-4466-B130-79522657818A}"/>
    <cellStyle name="Normal 64 4 14 4" xfId="10555" xr:uid="{C73F9BE1-C736-40E5-89C6-DE9F1C4F98C5}"/>
    <cellStyle name="Normal 64 4 14 5" xfId="10556" xr:uid="{1D650416-0E1F-42A7-A74E-78D5B239A1FB}"/>
    <cellStyle name="Normal 64 4 15" xfId="10557" xr:uid="{320A992F-21F9-4E54-A1A9-C4A5EE94B538}"/>
    <cellStyle name="Normal 64 4 15 2" xfId="10558" xr:uid="{28A21DEB-D6EB-4F95-99CB-F7C61F46E4A6}"/>
    <cellStyle name="Normal 64 4 15 2 2" xfId="10559" xr:uid="{67D7D2DE-7622-40D3-8348-7DBEA4C10251}"/>
    <cellStyle name="Normal 64 4 15 2 2 2" xfId="10560" xr:uid="{52B80C62-C038-4A20-BA18-626BDFE2653D}"/>
    <cellStyle name="Normal 64 4 15 2 2 3" xfId="10561" xr:uid="{FDF12048-F341-48F4-906A-35DE43ED69F0}"/>
    <cellStyle name="Normal 64 4 15 2 3" xfId="10562" xr:uid="{7A25A995-77E5-4A25-BECE-3CF6B27B39C6}"/>
    <cellStyle name="Normal 64 4 15 2 4" xfId="10563" xr:uid="{7B5EF90E-3771-4B24-8E50-00B8E09DF107}"/>
    <cellStyle name="Normal 64 4 15 3" xfId="10564" xr:uid="{52AE6B0F-DDE8-409A-8F39-847205F7A161}"/>
    <cellStyle name="Normal 64 4 15 3 2" xfId="10565" xr:uid="{F1A39C66-3999-4509-AA32-D744FC868C3A}"/>
    <cellStyle name="Normal 64 4 15 3 3" xfId="10566" xr:uid="{B5C4CF49-2B92-4E83-B1FB-D29A9135DD3E}"/>
    <cellStyle name="Normal 64 4 15 4" xfId="10567" xr:uid="{29AA2357-7D28-45AC-BCAA-4FF2461D3156}"/>
    <cellStyle name="Normal 64 4 15 5" xfId="10568" xr:uid="{C7761CC0-D546-41D7-BD62-8746C675C55E}"/>
    <cellStyle name="Normal 64 4 16" xfId="10569" xr:uid="{2104B752-E73B-4767-BF18-C9F0D656C3E4}"/>
    <cellStyle name="Normal 64 4 16 2" xfId="10570" xr:uid="{AE6AD557-0044-4B98-B093-6ED2F2F9F02D}"/>
    <cellStyle name="Normal 64 4 16 2 2" xfId="10571" xr:uid="{9BC9CDD4-8AF8-4B20-AACF-44AFF02998BC}"/>
    <cellStyle name="Normal 64 4 16 2 2 2" xfId="10572" xr:uid="{7A12369D-EF90-4E81-ADA9-229C0C5090F8}"/>
    <cellStyle name="Normal 64 4 16 2 2 3" xfId="10573" xr:uid="{646C18D9-6E1D-46C6-851F-AEDC2060F57F}"/>
    <cellStyle name="Normal 64 4 16 2 3" xfId="10574" xr:uid="{7F6D2DC6-98B6-40A3-BB96-7E18CF929F4F}"/>
    <cellStyle name="Normal 64 4 16 2 4" xfId="10575" xr:uid="{AF2F17AB-24FF-4688-A49B-133271184376}"/>
    <cellStyle name="Normal 64 4 16 3" xfId="10576" xr:uid="{50C98337-5E46-4F18-974D-3CDE80E9662B}"/>
    <cellStyle name="Normal 64 4 16 3 2" xfId="10577" xr:uid="{A240F5D8-5DC1-4A9B-BD98-734827F1B381}"/>
    <cellStyle name="Normal 64 4 16 3 3" xfId="10578" xr:uid="{0545A3F1-AD21-4022-B20A-54F84EC59F77}"/>
    <cellStyle name="Normal 64 4 16 4" xfId="10579" xr:uid="{9F78287A-0E45-42A7-AD24-E380BC5EA276}"/>
    <cellStyle name="Normal 64 4 16 5" xfId="10580" xr:uid="{33E6A415-68B9-49DE-82AD-DB8D94EB2DC8}"/>
    <cellStyle name="Normal 64 4 17" xfId="10581" xr:uid="{5C5EA934-0642-42DF-993E-C16A343223C2}"/>
    <cellStyle name="Normal 64 4 17 2" xfId="10582" xr:uid="{952A912B-0D9C-4CBB-8940-BB12403F6693}"/>
    <cellStyle name="Normal 64 4 17 2 2" xfId="10583" xr:uid="{9E6A0832-22E1-416F-95A0-D4BBDDD54CB4}"/>
    <cellStyle name="Normal 64 4 17 2 2 2" xfId="10584" xr:uid="{C7849BB5-B90B-4FF1-ABE4-E2E03BDA5647}"/>
    <cellStyle name="Normal 64 4 17 2 2 3" xfId="10585" xr:uid="{86494A07-311C-4C9E-AF2E-4979D4369FD6}"/>
    <cellStyle name="Normal 64 4 17 2 3" xfId="10586" xr:uid="{419B24CA-5C1F-4CF1-A5E7-985F69D17B3D}"/>
    <cellStyle name="Normal 64 4 17 2 4" xfId="10587" xr:uid="{008AFE0E-716C-4D17-B2E3-37C6EB9A9E51}"/>
    <cellStyle name="Normal 64 4 17 3" xfId="10588" xr:uid="{86952034-B100-42D2-9956-1F11EFB96C2B}"/>
    <cellStyle name="Normal 64 4 17 3 2" xfId="10589" xr:uid="{8629E770-E8EF-4D75-B9EA-55AF53714DCA}"/>
    <cellStyle name="Normal 64 4 17 3 3" xfId="10590" xr:uid="{8EF9034C-4A4B-4D37-948D-9807BFDE51BF}"/>
    <cellStyle name="Normal 64 4 17 4" xfId="10591" xr:uid="{983894D3-87B9-42DF-8FE5-0854F8701BDB}"/>
    <cellStyle name="Normal 64 4 17 5" xfId="10592" xr:uid="{BE7C8375-6D88-40F7-B3CF-3B0109328DFA}"/>
    <cellStyle name="Normal 64 4 18" xfId="10593" xr:uid="{BB1753EF-4DD8-449D-8D65-41A4DF45DF44}"/>
    <cellStyle name="Normal 64 4 18 2" xfId="10594" xr:uid="{DF124C28-7546-46D0-BD5E-B980F243E29B}"/>
    <cellStyle name="Normal 64 4 18 2 2" xfId="10595" xr:uid="{54C2C34B-FD78-4628-9B57-CC5E78B11025}"/>
    <cellStyle name="Normal 64 4 18 2 2 2" xfId="10596" xr:uid="{E0EB2C1E-B9E1-4FC3-8A62-9FADE728BF14}"/>
    <cellStyle name="Normal 64 4 18 2 2 3" xfId="10597" xr:uid="{28649DDE-7C73-4629-BB4E-93C62F383867}"/>
    <cellStyle name="Normal 64 4 18 2 3" xfId="10598" xr:uid="{9B84F7AA-1340-443F-825E-49E71E1F428B}"/>
    <cellStyle name="Normal 64 4 18 2 4" xfId="10599" xr:uid="{100EE204-14DF-4DEB-B057-1218C1D73A81}"/>
    <cellStyle name="Normal 64 4 18 3" xfId="10600" xr:uid="{850FA4D5-B98C-4F93-9961-4ABFAC6DE4C0}"/>
    <cellStyle name="Normal 64 4 18 3 2" xfId="10601" xr:uid="{173EE3AB-B882-4EA3-A8AF-C8EF4F2559C1}"/>
    <cellStyle name="Normal 64 4 18 3 3" xfId="10602" xr:uid="{ABB5EEB5-A85B-4D9F-AD9C-979E7A6A3C22}"/>
    <cellStyle name="Normal 64 4 18 4" xfId="10603" xr:uid="{C5D8850B-6BC7-45D3-A7B4-424D7123BA40}"/>
    <cellStyle name="Normal 64 4 18 5" xfId="10604" xr:uid="{E0B0E20D-3EEE-4887-8B48-714AD20F4EDA}"/>
    <cellStyle name="Normal 64 4 19" xfId="10605" xr:uid="{1CB223D1-9608-4C88-81E2-538351D446E1}"/>
    <cellStyle name="Normal 64 4 19 2" xfId="10606" xr:uid="{09D61356-77F3-41CC-8E3F-6C9B4DF78693}"/>
    <cellStyle name="Normal 64 4 19 2 2" xfId="10607" xr:uid="{1D4FE89E-D07D-4494-9172-2FE70985B479}"/>
    <cellStyle name="Normal 64 4 19 2 2 2" xfId="10608" xr:uid="{B01C8271-42DC-46CA-8772-A2485DE2042F}"/>
    <cellStyle name="Normal 64 4 19 2 2 3" xfId="10609" xr:uid="{89371A84-6111-40B5-8995-47E1A91327A3}"/>
    <cellStyle name="Normal 64 4 19 2 3" xfId="10610" xr:uid="{C27F67EF-4D99-4DFD-B3CD-1F5C0DC83B51}"/>
    <cellStyle name="Normal 64 4 19 2 4" xfId="10611" xr:uid="{6E781F9E-86DF-495C-8E57-D9BB3364AB4A}"/>
    <cellStyle name="Normal 64 4 19 3" xfId="10612" xr:uid="{54B07F3F-51B7-4735-BD13-66F6D0420F27}"/>
    <cellStyle name="Normal 64 4 19 3 2" xfId="10613" xr:uid="{90BEB141-656C-4F54-9FFF-65CD3251994B}"/>
    <cellStyle name="Normal 64 4 19 3 3" xfId="10614" xr:uid="{DA762304-4041-4B6E-B9F9-4E9A78974DC0}"/>
    <cellStyle name="Normal 64 4 19 4" xfId="10615" xr:uid="{C17B00C1-866E-48D9-BDDE-61CA346E4E65}"/>
    <cellStyle name="Normal 64 4 19 5" xfId="10616" xr:uid="{8BE57A07-CD26-4CED-82BA-7B6F347BB8B2}"/>
    <cellStyle name="Normal 64 4 2" xfId="10617" xr:uid="{60CF1380-D01F-42C9-83AC-49ED42F69B11}"/>
    <cellStyle name="Normal 64 4 2 2" xfId="10618" xr:uid="{ABC84F57-F358-470B-B574-B64BF6DDCDE7}"/>
    <cellStyle name="Normal 64 4 2 2 2" xfId="10619" xr:uid="{36FC8B1B-771B-4B00-BE73-A6DB20533E48}"/>
    <cellStyle name="Normal 64 4 2 2 2 2" xfId="10620" xr:uid="{81033692-231E-406A-8C68-2EF0453208E1}"/>
    <cellStyle name="Normal 64 4 2 2 2 3" xfId="10621" xr:uid="{C6530690-D1A8-47FE-B946-42517816D893}"/>
    <cellStyle name="Normal 64 4 2 2 3" xfId="10622" xr:uid="{39CFDA94-E135-405F-952D-F7260249889E}"/>
    <cellStyle name="Normal 64 4 2 2 4" xfId="10623" xr:uid="{C1E638E8-EF8E-4C84-AC74-E18C40B65DD2}"/>
    <cellStyle name="Normal 64 4 2 3" xfId="10624" xr:uid="{9FCD9B8D-4357-4700-86CB-4E97BDFBBEE1}"/>
    <cellStyle name="Normal 64 4 2 3 2" xfId="10625" xr:uid="{C8A2FB90-EC74-42D0-91E8-FCB076DD782D}"/>
    <cellStyle name="Normal 64 4 2 3 3" xfId="10626" xr:uid="{B72D148A-5DE9-4918-9FCE-CF5E8A6C34BF}"/>
    <cellStyle name="Normal 64 4 2 4" xfId="10627" xr:uid="{820B736B-990B-42BE-A664-FADA0AB68E04}"/>
    <cellStyle name="Normal 64 4 2 5" xfId="10628" xr:uid="{05CA3C19-BD59-496C-B150-6DC6F502FACB}"/>
    <cellStyle name="Normal 64 4 20" xfId="10629" xr:uid="{ECEA3DD7-4A8E-4B69-9A90-F87E9F1C9E32}"/>
    <cellStyle name="Normal 64 4 20 2" xfId="10630" xr:uid="{CE528ADE-2F21-4CA9-815B-CB103C9DDFAF}"/>
    <cellStyle name="Normal 64 4 20 2 2" xfId="10631" xr:uid="{F6CCC974-477E-4CC8-B537-F649FE7458F4}"/>
    <cellStyle name="Normal 64 4 20 2 3" xfId="10632" xr:uid="{89A6CD82-1A25-42E7-A0BA-839FD9050437}"/>
    <cellStyle name="Normal 64 4 20 3" xfId="10633" xr:uid="{FC64176D-7B4E-4747-A387-72D1EA1F1D15}"/>
    <cellStyle name="Normal 64 4 20 4" xfId="10634" xr:uid="{5015E0C6-FBCD-42C0-A229-906BC43DB0C3}"/>
    <cellStyle name="Normal 64 4 21" xfId="10635" xr:uid="{8EC8F037-F425-4478-B8CC-A6CE5D4B66F2}"/>
    <cellStyle name="Normal 64 4 21 2" xfId="10636" xr:uid="{774DA679-EFE7-43FF-AA54-4DBE78D2AE23}"/>
    <cellStyle name="Normal 64 4 21 3" xfId="10637" xr:uid="{0F80EE17-DA1A-4FB8-BC79-FC9218D038CC}"/>
    <cellStyle name="Normal 64 4 22" xfId="10638" xr:uid="{0816DA88-39A9-43DF-8B33-ED3A58D0C98C}"/>
    <cellStyle name="Normal 64 4 23" xfId="10639" xr:uid="{010B1E92-E21B-49B0-8C53-39E23B617A3B}"/>
    <cellStyle name="Normal 64 4 3" xfId="10640" xr:uid="{2CDF68F2-04CE-4D89-A80D-282E6E88747C}"/>
    <cellStyle name="Normal 64 4 3 2" xfId="10641" xr:uid="{FFFB4365-1A4B-4A0B-A525-D05516791565}"/>
    <cellStyle name="Normal 64 4 3 2 2" xfId="10642" xr:uid="{54F4CC11-75EC-44E3-8759-2D799DEA851C}"/>
    <cellStyle name="Normal 64 4 3 2 2 2" xfId="10643" xr:uid="{4997BF8F-48EE-4CC8-B2E8-8754A8C2EA0F}"/>
    <cellStyle name="Normal 64 4 3 2 2 3" xfId="10644" xr:uid="{9764925D-1334-4563-B4F0-2710FA491886}"/>
    <cellStyle name="Normal 64 4 3 2 3" xfId="10645" xr:uid="{831CDD42-15F8-4988-8F86-032743135452}"/>
    <cellStyle name="Normal 64 4 3 2 4" xfId="10646" xr:uid="{F3014E61-C6E6-4839-BC2B-B68A7DB8D47E}"/>
    <cellStyle name="Normal 64 4 3 3" xfId="10647" xr:uid="{69B84F80-995E-4C2C-A653-8FFDE83D4B39}"/>
    <cellStyle name="Normal 64 4 3 3 2" xfId="10648" xr:uid="{F4472C11-EC52-4ED9-9799-1F89E12B8912}"/>
    <cellStyle name="Normal 64 4 3 3 3" xfId="10649" xr:uid="{6C0C290B-AE6D-4A2F-8525-A7C9F18434AA}"/>
    <cellStyle name="Normal 64 4 3 4" xfId="10650" xr:uid="{EDA4A172-70A1-4423-997A-AE4769153410}"/>
    <cellStyle name="Normal 64 4 3 5" xfId="10651" xr:uid="{D63FBC93-A335-4B3F-BA09-195A4E8D8548}"/>
    <cellStyle name="Normal 64 4 4" xfId="10652" xr:uid="{C6BA4D5A-66CB-4820-99B9-73B49B630109}"/>
    <cellStyle name="Normal 64 4 4 2" xfId="10653" xr:uid="{BCE46D93-2875-4752-A63B-B12C577752E9}"/>
    <cellStyle name="Normal 64 4 4 2 2" xfId="10654" xr:uid="{14EB9BFD-C01B-40F7-A07A-9A88182E7A8D}"/>
    <cellStyle name="Normal 64 4 4 2 2 2" xfId="10655" xr:uid="{18C3104F-170F-4988-9865-9CF344316AC7}"/>
    <cellStyle name="Normal 64 4 4 2 2 3" xfId="10656" xr:uid="{39FF21F5-11EF-4F8C-821F-9718C03C0E01}"/>
    <cellStyle name="Normal 64 4 4 2 3" xfId="10657" xr:uid="{75659C23-4137-4709-A022-1A0D3A65371C}"/>
    <cellStyle name="Normal 64 4 4 2 4" xfId="10658" xr:uid="{6AF2CED7-B86E-4554-A4CB-23300E40AA17}"/>
    <cellStyle name="Normal 64 4 4 3" xfId="10659" xr:uid="{744B162C-7E90-4778-8639-57F3C5C68FEE}"/>
    <cellStyle name="Normal 64 4 4 3 2" xfId="10660" xr:uid="{214D5571-C493-4889-A321-9562CA685331}"/>
    <cellStyle name="Normal 64 4 4 3 3" xfId="10661" xr:uid="{A5BFF35D-3975-4DFE-8E25-F0A2C20A3FCC}"/>
    <cellStyle name="Normal 64 4 4 4" xfId="10662" xr:uid="{EDB7329D-B131-4015-B638-A877EC708D78}"/>
    <cellStyle name="Normal 64 4 4 5" xfId="10663" xr:uid="{97757FB5-DB77-49D3-BFE2-1123E237B807}"/>
    <cellStyle name="Normal 64 4 5" xfId="10664" xr:uid="{DC4740BB-D9A7-49AE-B84D-096BC2C42651}"/>
    <cellStyle name="Normal 64 4 5 2" xfId="10665" xr:uid="{5D6269F0-5352-4D94-A8D5-A1B8A530B375}"/>
    <cellStyle name="Normal 64 4 5 2 2" xfId="10666" xr:uid="{881A338F-AFC3-48A2-B8D2-1B8A71161B03}"/>
    <cellStyle name="Normal 64 4 5 2 2 2" xfId="10667" xr:uid="{D1C91B6A-0CE9-449B-ABE8-EEB8EE48C28D}"/>
    <cellStyle name="Normal 64 4 5 2 2 3" xfId="10668" xr:uid="{C941CBFE-24FA-4EE8-B6DE-0404F048BFBE}"/>
    <cellStyle name="Normal 64 4 5 2 3" xfId="10669" xr:uid="{D9FE8218-D66E-44D1-8033-E940CD50D8C2}"/>
    <cellStyle name="Normal 64 4 5 2 4" xfId="10670" xr:uid="{BC5D328D-7389-41B1-BC5F-7A9167BED7DB}"/>
    <cellStyle name="Normal 64 4 5 3" xfId="10671" xr:uid="{8F8B64E8-9E15-4666-A501-70441BC32EC6}"/>
    <cellStyle name="Normal 64 4 5 3 2" xfId="10672" xr:uid="{B05AC036-2BEB-4F86-8BD1-02CD40B3AF1F}"/>
    <cellStyle name="Normal 64 4 5 3 3" xfId="10673" xr:uid="{D13E1182-234C-4EA7-A9CD-D267A82E50CA}"/>
    <cellStyle name="Normal 64 4 5 4" xfId="10674" xr:uid="{64F4E7F3-30F2-4187-B97B-6005E703726C}"/>
    <cellStyle name="Normal 64 4 5 5" xfId="10675" xr:uid="{841EEA74-61EA-4DDB-B700-B8BF44B9402C}"/>
    <cellStyle name="Normal 64 4 6" xfId="10676" xr:uid="{0D970152-AC81-4785-8441-D1D80D0B7DA9}"/>
    <cellStyle name="Normal 64 4 6 2" xfId="10677" xr:uid="{41B51481-8092-4FAB-914E-799798434CB9}"/>
    <cellStyle name="Normal 64 4 6 2 2" xfId="10678" xr:uid="{4938D423-5ECA-4248-9551-1EE0E031E44A}"/>
    <cellStyle name="Normal 64 4 6 2 2 2" xfId="10679" xr:uid="{D4AB21F1-471C-4FC4-899A-6149FFBE6FB0}"/>
    <cellStyle name="Normal 64 4 6 2 2 3" xfId="10680" xr:uid="{F1522CD9-4F5E-4A6D-B0C0-03401B4B64EA}"/>
    <cellStyle name="Normal 64 4 6 2 3" xfId="10681" xr:uid="{08599F93-D161-4C22-A47F-79241EBFD45F}"/>
    <cellStyle name="Normal 64 4 6 2 4" xfId="10682" xr:uid="{557C7477-839D-4135-AC7D-5A7214BD8480}"/>
    <cellStyle name="Normal 64 4 6 3" xfId="10683" xr:uid="{CA77E225-E516-47B2-B5B7-DC137CAB058E}"/>
    <cellStyle name="Normal 64 4 6 3 2" xfId="10684" xr:uid="{E6A7B75F-2276-4275-8079-65DB23034BBB}"/>
    <cellStyle name="Normal 64 4 6 3 3" xfId="10685" xr:uid="{6075B233-CD8B-4E42-9E6E-1F1F29A3064E}"/>
    <cellStyle name="Normal 64 4 6 4" xfId="10686" xr:uid="{3A4C5B05-58B7-466D-B7AB-B5B6A7402B6A}"/>
    <cellStyle name="Normal 64 4 6 5" xfId="10687" xr:uid="{7EB295BB-3960-4893-99DF-B11D43E3F2B8}"/>
    <cellStyle name="Normal 64 4 7" xfId="10688" xr:uid="{171C0E90-76D2-41D6-9F98-16008BAE819A}"/>
    <cellStyle name="Normal 64 4 7 2" xfId="10689" xr:uid="{F09CAED7-F391-495C-81F4-60E3474E1087}"/>
    <cellStyle name="Normal 64 4 7 2 2" xfId="10690" xr:uid="{0CA2E62E-6647-452A-819F-1E9FFC530C19}"/>
    <cellStyle name="Normal 64 4 7 2 2 2" xfId="10691" xr:uid="{62946700-694E-4451-8AF9-A704CEDE4892}"/>
    <cellStyle name="Normal 64 4 7 2 2 3" xfId="10692" xr:uid="{9381424C-9AA3-40B4-B47D-C981BC9F4087}"/>
    <cellStyle name="Normal 64 4 7 2 3" xfId="10693" xr:uid="{343CA5AB-A98F-4F4E-88EF-78C0E9273EA8}"/>
    <cellStyle name="Normal 64 4 7 2 4" xfId="10694" xr:uid="{CCC6D2ED-A79D-4596-A072-343C74D4A777}"/>
    <cellStyle name="Normal 64 4 7 3" xfId="10695" xr:uid="{1D74DCFB-6FAE-4DAE-935B-93A5181C5C8B}"/>
    <cellStyle name="Normal 64 4 7 3 2" xfId="10696" xr:uid="{0AE16372-7098-4E2B-B02D-2F087FF3CDA2}"/>
    <cellStyle name="Normal 64 4 7 3 3" xfId="10697" xr:uid="{EFAD502F-746E-4276-A9F0-A8A4B203C1F4}"/>
    <cellStyle name="Normal 64 4 7 4" xfId="10698" xr:uid="{01EC9BB0-8C97-4382-AA0F-F4824B788F76}"/>
    <cellStyle name="Normal 64 4 7 5" xfId="10699" xr:uid="{00417EBD-9583-443B-828A-CF3B5F65C986}"/>
    <cellStyle name="Normal 64 4 8" xfId="10700" xr:uid="{748CCA73-F239-46F5-AFEF-84D1F0554933}"/>
    <cellStyle name="Normal 64 4 8 2" xfId="10701" xr:uid="{65E20B55-E478-4CC9-B6B1-C55BB446D2D4}"/>
    <cellStyle name="Normal 64 4 8 2 2" xfId="10702" xr:uid="{A5148DC3-300F-4897-AEE9-DC2D237F7F40}"/>
    <cellStyle name="Normal 64 4 8 2 2 2" xfId="10703" xr:uid="{B6A151AA-E0CC-407B-93C1-CC56E36FD041}"/>
    <cellStyle name="Normal 64 4 8 2 2 3" xfId="10704" xr:uid="{4D78FCB7-4BE1-4771-BCB5-D578782E2856}"/>
    <cellStyle name="Normal 64 4 8 2 3" xfId="10705" xr:uid="{C3BF51F6-563A-4432-9D79-EFC639EBC058}"/>
    <cellStyle name="Normal 64 4 8 2 4" xfId="10706" xr:uid="{E6C2E123-75D9-4AF8-B551-944386B18539}"/>
    <cellStyle name="Normal 64 4 8 3" xfId="10707" xr:uid="{18ABC344-1A9A-4320-9495-40FD082E8E05}"/>
    <cellStyle name="Normal 64 4 8 3 2" xfId="10708" xr:uid="{0024600A-E359-4AF5-8168-95EE4F1082F1}"/>
    <cellStyle name="Normal 64 4 8 3 3" xfId="10709" xr:uid="{8593E67F-B260-483A-88A1-CB0AAC628E1F}"/>
    <cellStyle name="Normal 64 4 8 4" xfId="10710" xr:uid="{AF4614B6-C277-469D-923C-58F694DF70BD}"/>
    <cellStyle name="Normal 64 4 8 5" xfId="10711" xr:uid="{161EB28B-F7E0-4A72-9D44-398761CA8EFB}"/>
    <cellStyle name="Normal 64 4 9" xfId="10712" xr:uid="{AF02A541-3827-4527-8E80-C2BBDD6A5D21}"/>
    <cellStyle name="Normal 64 4 9 2" xfId="10713" xr:uid="{F1BE645A-606B-4B35-944A-DE1D2819D0D1}"/>
    <cellStyle name="Normal 64 4 9 2 2" xfId="10714" xr:uid="{318A787A-BD71-4C1F-9686-302875563D1C}"/>
    <cellStyle name="Normal 64 4 9 2 2 2" xfId="10715" xr:uid="{5DC70534-6559-4B21-914F-39E055F455F6}"/>
    <cellStyle name="Normal 64 4 9 2 2 3" xfId="10716" xr:uid="{8AC3332B-19E6-4826-86AC-F2BDF8829A54}"/>
    <cellStyle name="Normal 64 4 9 2 3" xfId="10717" xr:uid="{A9D0B613-BD37-4A4C-B5D5-22BD6919BC6D}"/>
    <cellStyle name="Normal 64 4 9 2 4" xfId="10718" xr:uid="{FAC5519F-8811-4847-A452-24DA3D12CEE7}"/>
    <cellStyle name="Normal 64 4 9 3" xfId="10719" xr:uid="{2034AE55-7EEB-4398-833A-9546E7100ED4}"/>
    <cellStyle name="Normal 64 4 9 3 2" xfId="10720" xr:uid="{BB6FC28F-69BB-4477-B2DB-7C91CC64E77D}"/>
    <cellStyle name="Normal 64 4 9 3 3" xfId="10721" xr:uid="{8A9288F5-6AE6-4FE8-8996-30CEE9680007}"/>
    <cellStyle name="Normal 64 4 9 4" xfId="10722" xr:uid="{92A1A72F-7087-4002-B204-776D9521ABCE}"/>
    <cellStyle name="Normal 64 4 9 5" xfId="10723" xr:uid="{95C28D46-6FAE-4263-98AA-1A4D7E14B760}"/>
    <cellStyle name="Normal 64 5" xfId="10724" xr:uid="{C2C6807B-6D8F-4CDE-A02B-10FE7C022A90}"/>
    <cellStyle name="Normal 64 5 10" xfId="10725" xr:uid="{A56B8DEC-E8C1-4FC2-B1A7-FFE03FC9E17B}"/>
    <cellStyle name="Normal 64 5 10 2" xfId="10726" xr:uid="{C93EC9A4-29FD-44A0-A94F-15D707CAD626}"/>
    <cellStyle name="Normal 64 5 10 2 2" xfId="10727" xr:uid="{006B1CDB-3554-4B1D-97ED-B53099C90C12}"/>
    <cellStyle name="Normal 64 5 10 2 2 2" xfId="10728" xr:uid="{DD2BF045-D93D-415F-9356-F6DE7529B24C}"/>
    <cellStyle name="Normal 64 5 10 2 2 3" xfId="10729" xr:uid="{DD4D0FCE-5087-4813-80A1-CDD6C624811A}"/>
    <cellStyle name="Normal 64 5 10 2 3" xfId="10730" xr:uid="{4FD4C06B-FC6F-4FDE-A67F-769DCEA84F8D}"/>
    <cellStyle name="Normal 64 5 10 2 4" xfId="10731" xr:uid="{B2A9B9AD-0C4F-48EE-93CC-152D72F586A5}"/>
    <cellStyle name="Normal 64 5 10 3" xfId="10732" xr:uid="{60407FCC-5CEE-4905-AFBD-0EC2D4577238}"/>
    <cellStyle name="Normal 64 5 10 3 2" xfId="10733" xr:uid="{516A36A7-7D0C-4699-AC56-232E088DF9C4}"/>
    <cellStyle name="Normal 64 5 10 3 3" xfId="10734" xr:uid="{29B4D58C-C71C-49E0-AA7D-F152BA0F24C3}"/>
    <cellStyle name="Normal 64 5 10 4" xfId="10735" xr:uid="{BC5F718D-6E0A-484B-8A4E-422075A5BA65}"/>
    <cellStyle name="Normal 64 5 10 5" xfId="10736" xr:uid="{5FAEEF13-5183-47C8-9E47-2BDBF328A4D4}"/>
    <cellStyle name="Normal 64 5 11" xfId="10737" xr:uid="{8EC9C8BB-C04E-4B3A-8F9A-1B6F4DF557B9}"/>
    <cellStyle name="Normal 64 5 11 2" xfId="10738" xr:uid="{145974CF-8CFB-4A93-852A-95CD01E60807}"/>
    <cellStyle name="Normal 64 5 11 2 2" xfId="10739" xr:uid="{1A4A286E-9FCC-4D27-B946-38A42049DA74}"/>
    <cellStyle name="Normal 64 5 11 2 2 2" xfId="10740" xr:uid="{7ACB116C-5C3C-49CB-A217-07906C923100}"/>
    <cellStyle name="Normal 64 5 11 2 2 3" xfId="10741" xr:uid="{8BFB5D47-2431-49C7-AF7C-6573E6F74021}"/>
    <cellStyle name="Normal 64 5 11 2 3" xfId="10742" xr:uid="{5E437307-1C6F-46C3-8C2D-885A109DFBFF}"/>
    <cellStyle name="Normal 64 5 11 2 4" xfId="10743" xr:uid="{2B524DD0-051D-402D-9BAE-647FB8D5B3B5}"/>
    <cellStyle name="Normal 64 5 11 3" xfId="10744" xr:uid="{DED99348-792E-48F0-B8DB-2E10920C8E7C}"/>
    <cellStyle name="Normal 64 5 11 3 2" xfId="10745" xr:uid="{58131A24-0100-4B9F-A9B9-EB022F495A96}"/>
    <cellStyle name="Normal 64 5 11 3 3" xfId="10746" xr:uid="{0AA3FA91-EA68-4159-8224-34E3F81B7B3A}"/>
    <cellStyle name="Normal 64 5 11 4" xfId="10747" xr:uid="{82104B77-364E-423F-AEFE-FA1D10156742}"/>
    <cellStyle name="Normal 64 5 11 5" xfId="10748" xr:uid="{98499E53-6F7E-4D02-B532-5648AEE87FD0}"/>
    <cellStyle name="Normal 64 5 12" xfId="10749" xr:uid="{978829F3-719E-456E-9719-333C1B03F957}"/>
    <cellStyle name="Normal 64 5 12 2" xfId="10750" xr:uid="{77F1D5A3-A7C0-4EB2-BDD0-FDD5923B430E}"/>
    <cellStyle name="Normal 64 5 12 2 2" xfId="10751" xr:uid="{77C7AA59-42AD-4226-8F5D-F5E1EDAAF43B}"/>
    <cellStyle name="Normal 64 5 12 2 2 2" xfId="10752" xr:uid="{739B1B8A-74F3-4D99-A6C9-8AC5E7ED917D}"/>
    <cellStyle name="Normal 64 5 12 2 2 3" xfId="10753" xr:uid="{F594AE6E-085C-4F74-B316-91C5652CA9BA}"/>
    <cellStyle name="Normal 64 5 12 2 3" xfId="10754" xr:uid="{7B09545F-5E70-4DC6-BA69-4CFB054D9F66}"/>
    <cellStyle name="Normal 64 5 12 2 4" xfId="10755" xr:uid="{7E93A319-3105-4C58-AF5D-50021621F093}"/>
    <cellStyle name="Normal 64 5 12 3" xfId="10756" xr:uid="{53FFC5EB-0631-46CA-9096-1C19DD2EF4CB}"/>
    <cellStyle name="Normal 64 5 12 3 2" xfId="10757" xr:uid="{7667CB18-A154-411B-B9AC-682D48146159}"/>
    <cellStyle name="Normal 64 5 12 3 3" xfId="10758" xr:uid="{DB5CC8DA-2840-4782-B19F-92C7056EA5B2}"/>
    <cellStyle name="Normal 64 5 12 4" xfId="10759" xr:uid="{3B71DB7B-2371-4ABE-97C5-78D3AB736093}"/>
    <cellStyle name="Normal 64 5 12 5" xfId="10760" xr:uid="{DF102378-C874-4ED0-B712-8D9804106B78}"/>
    <cellStyle name="Normal 64 5 13" xfId="10761" xr:uid="{938DD336-C939-4637-9FDA-57087D852FDB}"/>
    <cellStyle name="Normal 64 5 13 2" xfId="10762" xr:uid="{53092B1C-3852-4FCA-94C1-360C17A2E6D8}"/>
    <cellStyle name="Normal 64 5 13 2 2" xfId="10763" xr:uid="{F809EB01-31CE-41C7-90A1-44EF23D9B24A}"/>
    <cellStyle name="Normal 64 5 13 2 2 2" xfId="10764" xr:uid="{D1622FD2-76D5-40D0-B53D-EAD8EF0FB55C}"/>
    <cellStyle name="Normal 64 5 13 2 2 3" xfId="10765" xr:uid="{2E4A80D4-83F6-4644-9E4B-B00CDE81D8EC}"/>
    <cellStyle name="Normal 64 5 13 2 3" xfId="10766" xr:uid="{A8140DC9-005D-4EDC-9EC4-9FEA12F17075}"/>
    <cellStyle name="Normal 64 5 13 2 4" xfId="10767" xr:uid="{66CAE595-AB09-45C1-B95D-AF259A16BF21}"/>
    <cellStyle name="Normal 64 5 13 3" xfId="10768" xr:uid="{46D5EC5C-ED9C-479D-AE2B-E034DA993400}"/>
    <cellStyle name="Normal 64 5 13 3 2" xfId="10769" xr:uid="{58BC41E5-4F2A-486F-A460-452D71D779BA}"/>
    <cellStyle name="Normal 64 5 13 3 3" xfId="10770" xr:uid="{FEC64E5D-C6D9-44F4-8AF6-742B0407FD66}"/>
    <cellStyle name="Normal 64 5 13 4" xfId="10771" xr:uid="{68F97B35-CDDF-490A-A83A-3514D30BDD57}"/>
    <cellStyle name="Normal 64 5 13 5" xfId="10772" xr:uid="{4533A250-C1A0-4EE8-8497-5A97909111BC}"/>
    <cellStyle name="Normal 64 5 14" xfId="10773" xr:uid="{04057679-90AC-4313-8501-DF94E689DC0D}"/>
    <cellStyle name="Normal 64 5 14 2" xfId="10774" xr:uid="{D6110179-BCF2-41D5-9470-EBF81DF26D9E}"/>
    <cellStyle name="Normal 64 5 14 2 2" xfId="10775" xr:uid="{89B553E3-EFF2-46DF-B3F8-FFC7823391F5}"/>
    <cellStyle name="Normal 64 5 14 2 2 2" xfId="10776" xr:uid="{9C41B2E6-7B39-4FE4-A456-8F582C5DAF43}"/>
    <cellStyle name="Normal 64 5 14 2 2 3" xfId="10777" xr:uid="{507CB0C3-7780-4169-8D3E-241B427C0C1E}"/>
    <cellStyle name="Normal 64 5 14 2 3" xfId="10778" xr:uid="{D1D83DA0-ABD3-420C-8EC1-8543054E51C2}"/>
    <cellStyle name="Normal 64 5 14 2 4" xfId="10779" xr:uid="{421FEBD4-69E3-4EFD-B4EE-7ABEEE3B1ABB}"/>
    <cellStyle name="Normal 64 5 14 3" xfId="10780" xr:uid="{D7E06B61-129B-4DCF-B044-88C7BD75FA53}"/>
    <cellStyle name="Normal 64 5 14 3 2" xfId="10781" xr:uid="{6C3DCCE4-6761-4FFD-819D-B88F08D0A2A4}"/>
    <cellStyle name="Normal 64 5 14 3 3" xfId="10782" xr:uid="{A7B02CAB-01DA-4C8E-AD9B-4A09062D6231}"/>
    <cellStyle name="Normal 64 5 14 4" xfId="10783" xr:uid="{1522FBDE-8BCA-496B-BE9D-4843670C4E3A}"/>
    <cellStyle name="Normal 64 5 14 5" xfId="10784" xr:uid="{01589CF0-C8E1-49EB-8BF1-42D7CA364CB0}"/>
    <cellStyle name="Normal 64 5 15" xfId="10785" xr:uid="{7A764DB9-878B-47C2-A000-403C6FF26125}"/>
    <cellStyle name="Normal 64 5 15 2" xfId="10786" xr:uid="{71FCD417-BD8B-484E-A5C7-6DC1C0692080}"/>
    <cellStyle name="Normal 64 5 15 2 2" xfId="10787" xr:uid="{481A0CDC-3E68-4299-8483-A30B25D38999}"/>
    <cellStyle name="Normal 64 5 15 2 2 2" xfId="10788" xr:uid="{5B06094C-F6A6-4436-A264-DAFFFD9EA132}"/>
    <cellStyle name="Normal 64 5 15 2 2 3" xfId="10789" xr:uid="{58313C7A-E7DC-4DC3-B189-ADC09E9A4CC0}"/>
    <cellStyle name="Normal 64 5 15 2 3" xfId="10790" xr:uid="{B73ACDC4-5B5F-40AA-944C-6894D7F9DB5F}"/>
    <cellStyle name="Normal 64 5 15 2 4" xfId="10791" xr:uid="{F28218B0-437D-46E9-A992-50473DBC5A96}"/>
    <cellStyle name="Normal 64 5 15 3" xfId="10792" xr:uid="{3E1E7CE8-843F-4F75-AEC9-513B5A345EC1}"/>
    <cellStyle name="Normal 64 5 15 3 2" xfId="10793" xr:uid="{C396ACD7-55D0-4039-B84D-4C09B60794E1}"/>
    <cellStyle name="Normal 64 5 15 3 3" xfId="10794" xr:uid="{5669E16D-964A-43D4-AA6A-7B3056E72155}"/>
    <cellStyle name="Normal 64 5 15 4" xfId="10795" xr:uid="{9E1DC686-3768-4DF9-B582-BCE512B1D355}"/>
    <cellStyle name="Normal 64 5 15 5" xfId="10796" xr:uid="{8017A003-84EF-4187-B9BB-EEF9091E8AC8}"/>
    <cellStyle name="Normal 64 5 16" xfId="10797" xr:uid="{78A66078-AD7C-49AE-A848-C9249255D289}"/>
    <cellStyle name="Normal 64 5 16 2" xfId="10798" xr:uid="{101A1FAD-2D3A-41F7-8AB6-CFFF7DE9A46A}"/>
    <cellStyle name="Normal 64 5 16 2 2" xfId="10799" xr:uid="{896B7A2B-87BA-4BB6-82DA-1842985ED496}"/>
    <cellStyle name="Normal 64 5 16 2 2 2" xfId="10800" xr:uid="{1415E160-52CF-4C7F-9A31-D489742A2922}"/>
    <cellStyle name="Normal 64 5 16 2 2 3" xfId="10801" xr:uid="{E081A4A9-A53C-49F5-86C4-8A81FD9D711A}"/>
    <cellStyle name="Normal 64 5 16 2 3" xfId="10802" xr:uid="{51866EE1-0145-4184-A799-244FDB0D6ED5}"/>
    <cellStyle name="Normal 64 5 16 2 4" xfId="10803" xr:uid="{A8AB0C8E-3FD7-4F9B-AB5C-AEE9594A74AB}"/>
    <cellStyle name="Normal 64 5 16 3" xfId="10804" xr:uid="{10E73F51-1E18-44C5-85E4-FE3B8535C76C}"/>
    <cellStyle name="Normal 64 5 16 3 2" xfId="10805" xr:uid="{F0205E6C-AFAB-48FA-AB77-8AC9B1CE1819}"/>
    <cellStyle name="Normal 64 5 16 3 3" xfId="10806" xr:uid="{2B8CFCC2-043E-4626-B205-73B26E99F51B}"/>
    <cellStyle name="Normal 64 5 16 4" xfId="10807" xr:uid="{2B564CC1-4C33-4071-93EA-F5A100AD7DE0}"/>
    <cellStyle name="Normal 64 5 16 5" xfId="10808" xr:uid="{AFD377F4-6DE9-4B78-A7C5-734ADC493508}"/>
    <cellStyle name="Normal 64 5 17" xfId="10809" xr:uid="{1EDF47F3-09EA-4EA0-9E11-23226D78AF1D}"/>
    <cellStyle name="Normal 64 5 17 2" xfId="10810" xr:uid="{8F3FF16C-B40B-4F6B-A0D1-36AA6CFAA8AB}"/>
    <cellStyle name="Normal 64 5 17 2 2" xfId="10811" xr:uid="{275E6CDA-EBC4-4DA0-8AA9-C9A006A4E873}"/>
    <cellStyle name="Normal 64 5 17 2 2 2" xfId="10812" xr:uid="{CE6CC600-44CB-4BC2-8C40-E968AF65EB64}"/>
    <cellStyle name="Normal 64 5 17 2 2 3" xfId="10813" xr:uid="{6B3B38A0-012F-4856-9D4E-65A32659CA00}"/>
    <cellStyle name="Normal 64 5 17 2 3" xfId="10814" xr:uid="{644F93C7-B19E-4897-A7E3-AB494B6667BF}"/>
    <cellStyle name="Normal 64 5 17 2 4" xfId="10815" xr:uid="{9AA92A9A-8534-4392-9479-8CD6EAC27C74}"/>
    <cellStyle name="Normal 64 5 17 3" xfId="10816" xr:uid="{551E7F05-DF98-4C8F-AA8F-B2A5C3D4E2E7}"/>
    <cellStyle name="Normal 64 5 17 3 2" xfId="10817" xr:uid="{97E04F74-95AD-4C61-B0F9-51799CB45BE5}"/>
    <cellStyle name="Normal 64 5 17 3 3" xfId="10818" xr:uid="{9921C1F1-AFB8-4A27-B428-0C2291758BB0}"/>
    <cellStyle name="Normal 64 5 17 4" xfId="10819" xr:uid="{547F1E7B-49B7-4DE6-AE0C-50696FBF9321}"/>
    <cellStyle name="Normal 64 5 17 5" xfId="10820" xr:uid="{47878153-74CF-4D55-946B-ED812BAB37D0}"/>
    <cellStyle name="Normal 64 5 18" xfId="10821" xr:uid="{967A19FF-AA04-48C3-81E8-C865F85978DE}"/>
    <cellStyle name="Normal 64 5 18 2" xfId="10822" xr:uid="{DE8AD329-84C5-4239-AD0F-D27F421ABC6E}"/>
    <cellStyle name="Normal 64 5 18 2 2" xfId="10823" xr:uid="{FC11E99D-E242-4A70-8D16-4E3299DB8D0B}"/>
    <cellStyle name="Normal 64 5 18 2 2 2" xfId="10824" xr:uid="{85D9E137-9BA3-44FE-8DFC-6F37EF2291A5}"/>
    <cellStyle name="Normal 64 5 18 2 2 3" xfId="10825" xr:uid="{88CEC786-B870-46C6-8690-5E2C481D2970}"/>
    <cellStyle name="Normal 64 5 18 2 3" xfId="10826" xr:uid="{9161A616-3F44-4386-A985-82F74613D479}"/>
    <cellStyle name="Normal 64 5 18 2 4" xfId="10827" xr:uid="{4B58782B-6FE8-45FD-8E4D-74C0CD16CEAD}"/>
    <cellStyle name="Normal 64 5 18 3" xfId="10828" xr:uid="{12BA6ACD-B957-431C-ACA6-BD518F797719}"/>
    <cellStyle name="Normal 64 5 18 3 2" xfId="10829" xr:uid="{34480BAF-A9E5-42DB-AD6C-AD426B24D544}"/>
    <cellStyle name="Normal 64 5 18 3 3" xfId="10830" xr:uid="{3E5A2F38-5432-4049-BB82-15542264E6E8}"/>
    <cellStyle name="Normal 64 5 18 4" xfId="10831" xr:uid="{B3BEB7B8-29FE-4360-A17D-671830CB2680}"/>
    <cellStyle name="Normal 64 5 18 5" xfId="10832" xr:uid="{35176F6E-5C87-4CB7-9C44-D1F2AAAA1FD7}"/>
    <cellStyle name="Normal 64 5 19" xfId="10833" xr:uid="{82B76FB0-95B6-4980-8A80-03B3A4D383B6}"/>
    <cellStyle name="Normal 64 5 19 2" xfId="10834" xr:uid="{08924AD8-F9F2-4014-BBEF-B1283D42EABB}"/>
    <cellStyle name="Normal 64 5 19 2 2" xfId="10835" xr:uid="{E75096C2-2552-4CAE-9E18-BC03CE354E29}"/>
    <cellStyle name="Normal 64 5 19 2 2 2" xfId="10836" xr:uid="{96F5F175-3C71-42D4-A7C3-D3A790FFCEA7}"/>
    <cellStyle name="Normal 64 5 19 2 2 3" xfId="10837" xr:uid="{F5BC0F92-484B-4311-9604-FDBA6CC31F9F}"/>
    <cellStyle name="Normal 64 5 19 2 3" xfId="10838" xr:uid="{873A45E3-4FAF-45D3-8B1C-5CAEC4CF4F85}"/>
    <cellStyle name="Normal 64 5 19 2 4" xfId="10839" xr:uid="{445A544A-DB40-4E0B-B946-136FC7D26A59}"/>
    <cellStyle name="Normal 64 5 19 3" xfId="10840" xr:uid="{1242293B-8F93-4683-B9D3-32CC1483842B}"/>
    <cellStyle name="Normal 64 5 19 3 2" xfId="10841" xr:uid="{98265056-104B-44DD-8A3D-C1D050828B0F}"/>
    <cellStyle name="Normal 64 5 19 3 3" xfId="10842" xr:uid="{4780A304-01FF-4CFF-8AD8-C462ACE38C6D}"/>
    <cellStyle name="Normal 64 5 19 4" xfId="10843" xr:uid="{61B95BF4-F816-4EF9-8177-E69D85371D1E}"/>
    <cellStyle name="Normal 64 5 19 5" xfId="10844" xr:uid="{2CF260DE-FC9E-4E28-B8C0-8DD309D2CD47}"/>
    <cellStyle name="Normal 64 5 2" xfId="10845" xr:uid="{E72A6482-9DA4-47C3-8F6A-C2B9D4A20043}"/>
    <cellStyle name="Normal 64 5 2 2" xfId="10846" xr:uid="{D4B7054A-1A9D-4C6B-B8A2-8FBDF0A4B939}"/>
    <cellStyle name="Normal 64 5 2 2 2" xfId="10847" xr:uid="{F77B71AB-0764-4E50-809A-073D811DB528}"/>
    <cellStyle name="Normal 64 5 2 2 2 2" xfId="10848" xr:uid="{BF73692C-604C-4E96-BDA8-6A8A6FDED769}"/>
    <cellStyle name="Normal 64 5 2 2 2 3" xfId="10849" xr:uid="{24E98AF9-4C18-4001-9646-785ADC36A8EA}"/>
    <cellStyle name="Normal 64 5 2 2 3" xfId="10850" xr:uid="{23549AA2-D5E0-475B-A711-373ABA4EA24F}"/>
    <cellStyle name="Normal 64 5 2 2 4" xfId="10851" xr:uid="{2811236F-D3A5-49DC-B445-B29AE6E6E824}"/>
    <cellStyle name="Normal 64 5 2 3" xfId="10852" xr:uid="{839F24CA-07C5-42BC-8CA1-6970FE2F06CA}"/>
    <cellStyle name="Normal 64 5 2 3 2" xfId="10853" xr:uid="{D85209F2-B51C-4C26-9C61-DBDEFDE40A3C}"/>
    <cellStyle name="Normal 64 5 2 3 3" xfId="10854" xr:uid="{6AA8BB91-0831-4D0E-8E9F-D1C13E45427E}"/>
    <cellStyle name="Normal 64 5 2 4" xfId="10855" xr:uid="{BF8B1FBD-369A-47B6-B80F-BAA854A9EC87}"/>
    <cellStyle name="Normal 64 5 2 5" xfId="10856" xr:uid="{47028DC8-5A7B-4B7B-B4F4-7D69FBE1B1EA}"/>
    <cellStyle name="Normal 64 5 20" xfId="10857" xr:uid="{E1836732-014D-42CA-8E08-FB0C91DB1A87}"/>
    <cellStyle name="Normal 64 5 20 2" xfId="10858" xr:uid="{DA86A712-2D1F-4C6B-8661-DF42D278C14C}"/>
    <cellStyle name="Normal 64 5 20 2 2" xfId="10859" xr:uid="{EA8344AC-F26D-4EC9-9571-A38CA72A8A15}"/>
    <cellStyle name="Normal 64 5 20 2 3" xfId="10860" xr:uid="{9E82F7B5-79BF-456F-8A69-BA46864F5DEB}"/>
    <cellStyle name="Normal 64 5 20 3" xfId="10861" xr:uid="{3C7B206C-21A2-4DFB-81C2-E5D7BE61AE6B}"/>
    <cellStyle name="Normal 64 5 20 4" xfId="10862" xr:uid="{E88B0249-D155-4173-858C-EE3231869972}"/>
    <cellStyle name="Normal 64 5 21" xfId="10863" xr:uid="{6DB87465-16CC-4D34-A67C-F5A16D7C90D0}"/>
    <cellStyle name="Normal 64 5 21 2" xfId="10864" xr:uid="{603CFF33-8884-48BF-A693-D6EF5A3496D9}"/>
    <cellStyle name="Normal 64 5 21 3" xfId="10865" xr:uid="{A7915AB1-0AEF-4A3D-B70B-012B591BDE7A}"/>
    <cellStyle name="Normal 64 5 22" xfId="10866" xr:uid="{F159D172-F3D8-417B-A517-733FBBD4654C}"/>
    <cellStyle name="Normal 64 5 23" xfId="10867" xr:uid="{BD418403-79D1-4A84-8D78-7AEB749E139B}"/>
    <cellStyle name="Normal 64 5 3" xfId="10868" xr:uid="{862FF39C-F0D9-4981-9084-735D76BC1731}"/>
    <cellStyle name="Normal 64 5 3 2" xfId="10869" xr:uid="{C4FAFED7-3688-4437-93F9-A664B329B4A2}"/>
    <cellStyle name="Normal 64 5 3 2 2" xfId="10870" xr:uid="{C4EAFF1D-15C7-4A5D-A68D-B18FB31095F6}"/>
    <cellStyle name="Normal 64 5 3 2 2 2" xfId="10871" xr:uid="{ED175EF3-8381-4B7F-B775-4CBEB0C474AA}"/>
    <cellStyle name="Normal 64 5 3 2 2 3" xfId="10872" xr:uid="{DD6619DA-8A3B-4B59-88BA-88267067E679}"/>
    <cellStyle name="Normal 64 5 3 2 3" xfId="10873" xr:uid="{D59BDE3B-3CF6-4595-BBC5-5F50F2556E74}"/>
    <cellStyle name="Normal 64 5 3 2 4" xfId="10874" xr:uid="{68B9C05E-8D39-42A0-8834-89D476431880}"/>
    <cellStyle name="Normal 64 5 3 3" xfId="10875" xr:uid="{82C2FAE4-62CD-4E11-8806-DF9DD78ECD0D}"/>
    <cellStyle name="Normal 64 5 3 3 2" xfId="10876" xr:uid="{8AD6B802-5FFB-4077-85F8-83E6F0E1590F}"/>
    <cellStyle name="Normal 64 5 3 3 3" xfId="10877" xr:uid="{80920470-B794-4193-84A4-00B2DFC0FCFD}"/>
    <cellStyle name="Normal 64 5 3 4" xfId="10878" xr:uid="{21F30407-D12A-4A65-9C23-585968AB6D57}"/>
    <cellStyle name="Normal 64 5 3 5" xfId="10879" xr:uid="{513C64A8-74B6-4267-9487-BDBB32078803}"/>
    <cellStyle name="Normal 64 5 4" xfId="10880" xr:uid="{3A5715F4-AB83-4D0E-ABF7-00B93E080F6A}"/>
    <cellStyle name="Normal 64 5 4 2" xfId="10881" xr:uid="{E843B98F-E5E6-4B1B-A915-F1316BF74A4D}"/>
    <cellStyle name="Normal 64 5 4 2 2" xfId="10882" xr:uid="{772C37EE-6F60-45A0-B227-F83D69643FBB}"/>
    <cellStyle name="Normal 64 5 4 2 2 2" xfId="10883" xr:uid="{055C0A62-EB77-42A8-8C17-14E9126A5C05}"/>
    <cellStyle name="Normal 64 5 4 2 2 3" xfId="10884" xr:uid="{64F8E9F7-0DA7-409C-A19A-0BBE7D539D18}"/>
    <cellStyle name="Normal 64 5 4 2 3" xfId="10885" xr:uid="{2DC9A987-E40E-48C4-89B7-89A03BBDB853}"/>
    <cellStyle name="Normal 64 5 4 2 4" xfId="10886" xr:uid="{54F2C91D-8690-44AD-A991-A59A70FD3305}"/>
    <cellStyle name="Normal 64 5 4 3" xfId="10887" xr:uid="{C720D2D2-37FE-449B-BB26-39947C7E223D}"/>
    <cellStyle name="Normal 64 5 4 3 2" xfId="10888" xr:uid="{20C8EAFE-1613-43CF-8796-A7FC13FC15F0}"/>
    <cellStyle name="Normal 64 5 4 3 3" xfId="10889" xr:uid="{0A5A993D-FEDA-41EB-9EFC-57A8A429231F}"/>
    <cellStyle name="Normal 64 5 4 4" xfId="10890" xr:uid="{3251C305-1FCB-4A96-B465-F8176CA52F39}"/>
    <cellStyle name="Normal 64 5 4 5" xfId="10891" xr:uid="{76A24402-F418-4312-8B13-FB7B05C7A86A}"/>
    <cellStyle name="Normal 64 5 5" xfId="10892" xr:uid="{AA0D4FF9-5F52-4CC6-AAF9-F3A920A2B0D5}"/>
    <cellStyle name="Normal 64 5 5 2" xfId="10893" xr:uid="{08E6FBA8-BBD0-4475-AAAD-CC6A7FF4569A}"/>
    <cellStyle name="Normal 64 5 5 2 2" xfId="10894" xr:uid="{C6562769-4D84-4078-9D30-D137A9067342}"/>
    <cellStyle name="Normal 64 5 5 2 2 2" xfId="10895" xr:uid="{65DB9083-21DD-438D-A78A-F692B692DAFF}"/>
    <cellStyle name="Normal 64 5 5 2 2 3" xfId="10896" xr:uid="{89067D9D-202A-4704-93ED-8E246FF5E0F9}"/>
    <cellStyle name="Normal 64 5 5 2 3" xfId="10897" xr:uid="{4B309344-B584-47AF-8794-9CDF8979CAA2}"/>
    <cellStyle name="Normal 64 5 5 2 4" xfId="10898" xr:uid="{0AF4B4DF-9B5B-4779-8D2E-74D99782D916}"/>
    <cellStyle name="Normal 64 5 5 3" xfId="10899" xr:uid="{61099555-937C-49FB-8343-283FACFCDF04}"/>
    <cellStyle name="Normal 64 5 5 3 2" xfId="10900" xr:uid="{E5DA6411-005F-47C8-A4A3-74353EB2DA1D}"/>
    <cellStyle name="Normal 64 5 5 3 3" xfId="10901" xr:uid="{577FFEC0-EA65-46AE-A5AF-2BC9735379F1}"/>
    <cellStyle name="Normal 64 5 5 4" xfId="10902" xr:uid="{8D87D600-0B95-4FA3-AC4F-E3723AFB8530}"/>
    <cellStyle name="Normal 64 5 5 5" xfId="10903" xr:uid="{7872988A-C820-4C01-A5F8-1C5BA18F5CC7}"/>
    <cellStyle name="Normal 64 5 6" xfId="10904" xr:uid="{359925C5-BD78-4D79-A442-C63E97A41414}"/>
    <cellStyle name="Normal 64 5 6 2" xfId="10905" xr:uid="{8572A378-5A5B-44C3-8607-1517031F2AD4}"/>
    <cellStyle name="Normal 64 5 6 2 2" xfId="10906" xr:uid="{71C7A2D7-785B-4CE0-AFBD-852C3530537B}"/>
    <cellStyle name="Normal 64 5 6 2 2 2" xfId="10907" xr:uid="{16F0D00D-F4A5-4793-8E8C-EA0468A368D4}"/>
    <cellStyle name="Normal 64 5 6 2 2 3" xfId="10908" xr:uid="{F690379D-8398-40A5-A3AC-486E88B3C185}"/>
    <cellStyle name="Normal 64 5 6 2 3" xfId="10909" xr:uid="{B7650F77-D226-4C0D-9C78-0431F1AD6790}"/>
    <cellStyle name="Normal 64 5 6 2 4" xfId="10910" xr:uid="{0440B498-FB0B-4258-B187-4153D60A5668}"/>
    <cellStyle name="Normal 64 5 6 3" xfId="10911" xr:uid="{0E7DB1CA-FEF7-4365-BAF2-57541DFE1996}"/>
    <cellStyle name="Normal 64 5 6 3 2" xfId="10912" xr:uid="{83CE1408-347D-441F-8685-43A735F31D39}"/>
    <cellStyle name="Normal 64 5 6 3 3" xfId="10913" xr:uid="{CADF8FAA-AC13-4103-8FB3-7D01E99958F1}"/>
    <cellStyle name="Normal 64 5 6 4" xfId="10914" xr:uid="{E750A0D0-F069-4B5F-92FD-C8AA3C60C5D3}"/>
    <cellStyle name="Normal 64 5 6 5" xfId="10915" xr:uid="{49980A44-F584-4ACD-A966-2ED7A04D99A0}"/>
    <cellStyle name="Normal 64 5 7" xfId="10916" xr:uid="{D0CF583D-B8B1-4BB1-A879-D67E102692B2}"/>
    <cellStyle name="Normal 64 5 7 2" xfId="10917" xr:uid="{5F14C904-19DB-4E65-BD61-3B98DC3D53C9}"/>
    <cellStyle name="Normal 64 5 7 2 2" xfId="10918" xr:uid="{F821F210-B58A-4E52-81CF-4224375692D6}"/>
    <cellStyle name="Normal 64 5 7 2 2 2" xfId="10919" xr:uid="{721EB093-83D6-4B33-B035-24576979AA1D}"/>
    <cellStyle name="Normal 64 5 7 2 2 3" xfId="10920" xr:uid="{395C7541-A762-4363-9B07-56712BD05DE2}"/>
    <cellStyle name="Normal 64 5 7 2 3" xfId="10921" xr:uid="{08C2A6B4-3186-4F54-A03B-B8E99D7073DD}"/>
    <cellStyle name="Normal 64 5 7 2 4" xfId="10922" xr:uid="{CF55A332-90E9-48D9-973D-82221EFCC42F}"/>
    <cellStyle name="Normal 64 5 7 3" xfId="10923" xr:uid="{78A7A9AB-5B4F-4A45-A598-B171561532F5}"/>
    <cellStyle name="Normal 64 5 7 3 2" xfId="10924" xr:uid="{5F2C90F9-113F-4A58-B644-99EB5E9232A7}"/>
    <cellStyle name="Normal 64 5 7 3 3" xfId="10925" xr:uid="{7F437AC3-1D49-4EC6-A2EA-A5FD5422118D}"/>
    <cellStyle name="Normal 64 5 7 4" xfId="10926" xr:uid="{63EA7600-6F1A-4CF2-AA92-F65111FC942B}"/>
    <cellStyle name="Normal 64 5 7 5" xfId="10927" xr:uid="{CCE2F27A-D6BB-4CA9-A4BA-495C33A3C416}"/>
    <cellStyle name="Normal 64 5 8" xfId="10928" xr:uid="{930441A7-2EF0-43C8-A3E2-F3CF8811DE5B}"/>
    <cellStyle name="Normal 64 5 8 2" xfId="10929" xr:uid="{C278902C-5F00-446D-B0EB-038E688C3A26}"/>
    <cellStyle name="Normal 64 5 8 2 2" xfId="10930" xr:uid="{3ECC7F9E-1CD8-42D8-933D-51D5D389C44B}"/>
    <cellStyle name="Normal 64 5 8 2 2 2" xfId="10931" xr:uid="{5143C5B5-9643-4E14-9777-267F5D4BB35B}"/>
    <cellStyle name="Normal 64 5 8 2 2 3" xfId="10932" xr:uid="{2D85199C-7C6B-44D8-BD56-F102D506A89F}"/>
    <cellStyle name="Normal 64 5 8 2 3" xfId="10933" xr:uid="{53E0F98E-0CEF-4CB0-B383-1E8DFB6A8370}"/>
    <cellStyle name="Normal 64 5 8 2 4" xfId="10934" xr:uid="{70983F4B-8BBA-4422-9D65-B3B68C0D6A76}"/>
    <cellStyle name="Normal 64 5 8 3" xfId="10935" xr:uid="{7D087FD9-7A9B-4558-845F-67699B9981E7}"/>
    <cellStyle name="Normal 64 5 8 3 2" xfId="10936" xr:uid="{4B7EB510-B061-44C1-B7AD-65B733F130C2}"/>
    <cellStyle name="Normal 64 5 8 3 3" xfId="10937" xr:uid="{61733C81-6C06-467C-8844-45AB497E47E5}"/>
    <cellStyle name="Normal 64 5 8 4" xfId="10938" xr:uid="{51A7EDAD-2312-49F0-AA84-B05D8A8373AC}"/>
    <cellStyle name="Normal 64 5 8 5" xfId="10939" xr:uid="{400549B5-9CA7-4E47-A17D-DAE2E4A25582}"/>
    <cellStyle name="Normal 64 5 9" xfId="10940" xr:uid="{7D45E7E8-F617-43CB-9476-37B99FCE7008}"/>
    <cellStyle name="Normal 64 5 9 2" xfId="10941" xr:uid="{400D4266-5E0D-48DA-9F7D-94666D61F99E}"/>
    <cellStyle name="Normal 64 5 9 2 2" xfId="10942" xr:uid="{EBC9E180-C457-46E8-B9DF-E19303B2DAA3}"/>
    <cellStyle name="Normal 64 5 9 2 2 2" xfId="10943" xr:uid="{451090F5-B5AF-4DE2-8BF4-BF01146ED7BD}"/>
    <cellStyle name="Normal 64 5 9 2 2 3" xfId="10944" xr:uid="{F6112F3D-F28A-4F84-9467-06D7659E94D1}"/>
    <cellStyle name="Normal 64 5 9 2 3" xfId="10945" xr:uid="{605431DF-7998-428E-A57B-35A54FF4707E}"/>
    <cellStyle name="Normal 64 5 9 2 4" xfId="10946" xr:uid="{7FC3EDA9-231D-40B2-8BE0-E4FA48CB0CB7}"/>
    <cellStyle name="Normal 64 5 9 3" xfId="10947" xr:uid="{EB9EB320-8CAB-46BB-8C00-97FDF49533D9}"/>
    <cellStyle name="Normal 64 5 9 3 2" xfId="10948" xr:uid="{FDA42485-EDF4-462E-860C-849819F3B00E}"/>
    <cellStyle name="Normal 64 5 9 3 3" xfId="10949" xr:uid="{ACB9A244-CB15-48BE-AF05-2ED1CBEBAF7F}"/>
    <cellStyle name="Normal 64 5 9 4" xfId="10950" xr:uid="{1D9364DA-85FE-4237-B873-6CFABA17307E}"/>
    <cellStyle name="Normal 64 5 9 5" xfId="10951" xr:uid="{54AD5BF4-EEF0-4A6F-A615-02A1AF3D4693}"/>
    <cellStyle name="Normal 64 6" xfId="10952" xr:uid="{9F41FBEB-8C5C-471B-BDA6-EBAD81291969}"/>
    <cellStyle name="Normal 64 6 2" xfId="10953" xr:uid="{C73DD2A9-8B65-4643-A54E-E826DA5119C2}"/>
    <cellStyle name="Normal 64 6 2 2" xfId="10954" xr:uid="{776867FC-B571-4A45-90F8-1048866936B2}"/>
    <cellStyle name="Normal 64 6 2 2 2" xfId="10955" xr:uid="{247E170A-D400-4A0B-B0FB-CA1331D3CA60}"/>
    <cellStyle name="Normal 64 6 2 2 3" xfId="10956" xr:uid="{1BEB8681-6A0D-456F-AC25-992FC8542D60}"/>
    <cellStyle name="Normal 64 6 2 3" xfId="10957" xr:uid="{C208322E-0B14-4F6F-B93D-8F4C3FA6F006}"/>
    <cellStyle name="Normal 64 6 2 4" xfId="10958" xr:uid="{D72F5692-5269-43BB-AFE4-EC38CD991DD8}"/>
    <cellStyle name="Normal 64 6 3" xfId="10959" xr:uid="{AB233BB4-3EFA-48DC-9773-25E3FE3D3815}"/>
    <cellStyle name="Normal 64 6 3 2" xfId="10960" xr:uid="{D8901D13-08C6-401E-981A-4114C8EE1978}"/>
    <cellStyle name="Normal 64 6 3 3" xfId="10961" xr:uid="{1773C9D4-6B35-4B7D-A869-41DCD3E2F8FB}"/>
    <cellStyle name="Normal 64 6 4" xfId="10962" xr:uid="{1D729277-B40E-46BA-8563-D04FBB3C4D4B}"/>
    <cellStyle name="Normal 64 6 5" xfId="10963" xr:uid="{4A1EA48B-F0D2-4D50-A604-A881039B915D}"/>
    <cellStyle name="Normal 64 7" xfId="10964" xr:uid="{B8372A68-B310-45E4-A2BF-F40D2FABA7EF}"/>
    <cellStyle name="Normal 64 7 2" xfId="10965" xr:uid="{6E415209-306C-43D0-8D61-76C0479A5E00}"/>
    <cellStyle name="Normal 64 7 2 2" xfId="10966" xr:uid="{885294D1-14F8-4BC3-9881-B66368F2E879}"/>
    <cellStyle name="Normal 64 7 2 2 2" xfId="10967" xr:uid="{A28EB538-DC62-4A2F-A3E0-855CF61B85DB}"/>
    <cellStyle name="Normal 64 7 2 2 3" xfId="10968" xr:uid="{928D8604-174A-4772-9FE0-12A8B46356EA}"/>
    <cellStyle name="Normal 64 7 2 3" xfId="10969" xr:uid="{57CFF105-0B5A-48F4-84DF-2FB48DB45A68}"/>
    <cellStyle name="Normal 64 7 2 4" xfId="10970" xr:uid="{F0252895-8B70-45BD-92BA-C13D9E1EE745}"/>
    <cellStyle name="Normal 64 7 3" xfId="10971" xr:uid="{BE2F0F18-55ED-4DAD-8433-28C344C09F1D}"/>
    <cellStyle name="Normal 64 7 3 2" xfId="10972" xr:uid="{5BD745FE-4F2B-4D40-9C51-6D12697037ED}"/>
    <cellStyle name="Normal 64 7 3 3" xfId="10973" xr:uid="{8A9BFC16-0BF9-4A8B-BAF9-8AE7A7AAB3A7}"/>
    <cellStyle name="Normal 64 7 4" xfId="10974" xr:uid="{459BD32D-339F-4ABA-8AE7-9DD24B1B3674}"/>
    <cellStyle name="Normal 64 7 5" xfId="10975" xr:uid="{78F17F60-77AC-429E-B966-DFD46850D801}"/>
    <cellStyle name="Normal 64 8" xfId="10976" xr:uid="{37A22304-A4D5-4ACA-91FA-554DBA1E08B1}"/>
    <cellStyle name="Normal 64 8 2" xfId="10977" xr:uid="{ED81CFE1-28FA-4051-AECC-71CDBE28B868}"/>
    <cellStyle name="Normal 64 8 2 2" xfId="10978" xr:uid="{CE93BC29-F8F0-4B8E-844F-0116CAF92264}"/>
    <cellStyle name="Normal 64 8 2 2 2" xfId="10979" xr:uid="{D67D7AA4-8AD3-4C1F-BA3A-1AA704C6B4FE}"/>
    <cellStyle name="Normal 64 8 2 2 3" xfId="10980" xr:uid="{8AD95064-31FB-4FF4-8DAB-7A6EAF203EB2}"/>
    <cellStyle name="Normal 64 8 2 3" xfId="10981" xr:uid="{44D8658F-1ABC-4F46-A960-EDAAC8A9F6C9}"/>
    <cellStyle name="Normal 64 8 2 4" xfId="10982" xr:uid="{5403DD20-6789-4641-A78B-63050BF1FCF1}"/>
    <cellStyle name="Normal 64 8 3" xfId="10983" xr:uid="{413B6D5A-2223-4082-8FD1-B915CC47C431}"/>
    <cellStyle name="Normal 64 8 3 2" xfId="10984" xr:uid="{77803A9E-9CD6-4CD6-9E83-EAF0CC9B4EB5}"/>
    <cellStyle name="Normal 64 8 3 3" xfId="10985" xr:uid="{240F4966-6B9B-4E95-9E3B-EC3648516200}"/>
    <cellStyle name="Normal 64 8 4" xfId="10986" xr:uid="{924837A1-DA85-4588-8584-0D33787BECDE}"/>
    <cellStyle name="Normal 64 8 5" xfId="10987" xr:uid="{25513936-571C-42C4-9179-7322242C53AF}"/>
    <cellStyle name="Normal 64 9" xfId="10988" xr:uid="{4EF81C5C-7C84-4366-B653-B625E7A05727}"/>
    <cellStyle name="Normal 64 9 2" xfId="10989" xr:uid="{02E23226-8714-481C-ACA9-5B110CF61F8E}"/>
    <cellStyle name="Normal 64 9 2 2" xfId="10990" xr:uid="{9CC42F48-6BBD-4FAE-BCFE-63ACC8C774CC}"/>
    <cellStyle name="Normal 64 9 2 2 2" xfId="10991" xr:uid="{E370929B-6226-4459-812A-72B93C729C22}"/>
    <cellStyle name="Normal 64 9 2 2 3" xfId="10992" xr:uid="{A54507FC-D839-4301-B1B6-F50943063E05}"/>
    <cellStyle name="Normal 64 9 2 3" xfId="10993" xr:uid="{13D1CD8B-72BB-4BFD-89D3-F1574953B189}"/>
    <cellStyle name="Normal 64 9 2 4" xfId="10994" xr:uid="{1913F9B1-99A6-46E2-AC67-B7841BB7EEE7}"/>
    <cellStyle name="Normal 64 9 3" xfId="10995" xr:uid="{669ACD29-C0EE-4CD1-995D-3B75CB797B91}"/>
    <cellStyle name="Normal 64 9 3 2" xfId="10996" xr:uid="{75A9BFC0-6B00-4FB4-85F6-580D68C62E7F}"/>
    <cellStyle name="Normal 64 9 3 3" xfId="10997" xr:uid="{D00EB2DA-1F35-4FA5-86DA-FE3DD595FFE6}"/>
    <cellStyle name="Normal 64 9 4" xfId="10998" xr:uid="{502E7685-1DB8-40E6-B1B6-3B51BCD4EB3F}"/>
    <cellStyle name="Normal 64 9 5" xfId="10999" xr:uid="{FD8166A4-126E-4E44-890B-0BEC2D9A86CB}"/>
    <cellStyle name="Normal 68" xfId="11000" xr:uid="{3C195CB5-548C-4C91-80B4-5A591C6E233C}"/>
    <cellStyle name="Normal 68 10" xfId="11001" xr:uid="{BBCC5761-75AE-4BC7-8279-749437C049C8}"/>
    <cellStyle name="Normal 68 10 2" xfId="11002" xr:uid="{A85278E9-0BF3-43F0-9D47-B41C02E6B310}"/>
    <cellStyle name="Normal 68 10 2 2" xfId="11003" xr:uid="{74C7BD53-E8E9-403D-AAE3-C65112330736}"/>
    <cellStyle name="Normal 68 10 2 2 2" xfId="11004" xr:uid="{F543048B-DF4E-4A6F-814B-3D7781FFF989}"/>
    <cellStyle name="Normal 68 10 2 2 3" xfId="11005" xr:uid="{C58F8C99-F9AE-47AB-B036-22A5C9BD934F}"/>
    <cellStyle name="Normal 68 10 2 3" xfId="11006" xr:uid="{30251F82-6E5F-4D68-8634-E98AD87F642C}"/>
    <cellStyle name="Normal 68 10 2 4" xfId="11007" xr:uid="{963465F1-2EA6-4BE1-937E-B6A97261BB85}"/>
    <cellStyle name="Normal 68 10 3" xfId="11008" xr:uid="{630D5F0B-92A3-4264-AFEB-2DCD6BB8C6C0}"/>
    <cellStyle name="Normal 68 10 3 2" xfId="11009" xr:uid="{63493EF7-8E66-48C0-9E46-8EA3A3C7D259}"/>
    <cellStyle name="Normal 68 10 3 3" xfId="11010" xr:uid="{959242F9-D4FC-49DB-A591-A466B3ACA804}"/>
    <cellStyle name="Normal 68 10 4" xfId="11011" xr:uid="{10E71F60-1CE6-40DF-B28D-A4DC7145B738}"/>
    <cellStyle name="Normal 68 10 5" xfId="11012" xr:uid="{295BB792-2143-4F33-A9D9-5F98BEDDAF81}"/>
    <cellStyle name="Normal 68 11" xfId="11013" xr:uid="{0EF3C68F-7A6F-49CF-854F-874F519DDDF6}"/>
    <cellStyle name="Normal 68 11 2" xfId="11014" xr:uid="{FC19F3F2-48C8-4DE7-9997-BB8FD6E60637}"/>
    <cellStyle name="Normal 68 11 2 2" xfId="11015" xr:uid="{18E4CABB-48CC-43C6-8BD2-2D319FDA4ADD}"/>
    <cellStyle name="Normal 68 11 2 2 2" xfId="11016" xr:uid="{4BF4B22D-6952-4262-912B-946C41112E33}"/>
    <cellStyle name="Normal 68 11 2 2 3" xfId="11017" xr:uid="{5F03A17E-E6C0-4CAB-B845-F12341BB62FD}"/>
    <cellStyle name="Normal 68 11 2 3" xfId="11018" xr:uid="{E0E44DF5-3516-40FF-A6FB-10B4F25A26D0}"/>
    <cellStyle name="Normal 68 11 2 4" xfId="11019" xr:uid="{47538495-2E77-4552-A53D-AB0C3BC5C801}"/>
    <cellStyle name="Normal 68 11 3" xfId="11020" xr:uid="{82CF99FB-43A8-46FE-B1DE-73A78B07AE8B}"/>
    <cellStyle name="Normal 68 11 3 2" xfId="11021" xr:uid="{970E5FEA-C996-4DCB-A90D-6B73BF268E8E}"/>
    <cellStyle name="Normal 68 11 3 3" xfId="11022" xr:uid="{9D2AB764-8EAD-403C-B31C-FCCD586A1205}"/>
    <cellStyle name="Normal 68 11 4" xfId="11023" xr:uid="{F355CCE5-24FE-4EBF-B339-E360BC878444}"/>
    <cellStyle name="Normal 68 11 5" xfId="11024" xr:uid="{8A524648-157A-4D5F-931D-C9C8D455E604}"/>
    <cellStyle name="Normal 68 12" xfId="11025" xr:uid="{42B22217-5FD9-4F3C-8076-D06EE7A073AE}"/>
    <cellStyle name="Normal 68 12 2" xfId="11026" xr:uid="{F4A825D8-1773-46DF-A5A1-FA93B96AE654}"/>
    <cellStyle name="Normal 68 12 2 2" xfId="11027" xr:uid="{3BF0A38D-E9FC-4FD2-BE2F-76A62B63ACCB}"/>
    <cellStyle name="Normal 68 12 2 2 2" xfId="11028" xr:uid="{99571A71-2A26-4DA1-8C23-E80F1D94CE3C}"/>
    <cellStyle name="Normal 68 12 2 2 3" xfId="11029" xr:uid="{D2D510C9-B2F0-48AD-B0A3-29722E0E9AC9}"/>
    <cellStyle name="Normal 68 12 2 3" xfId="11030" xr:uid="{0CE7652B-978C-47A8-A768-F5F5D1398FB1}"/>
    <cellStyle name="Normal 68 12 2 4" xfId="11031" xr:uid="{EB966B2A-305C-4385-862C-05B914EBD8CB}"/>
    <cellStyle name="Normal 68 12 3" xfId="11032" xr:uid="{18E91102-B6DA-4CD9-A5AE-EFDBC1BD39FE}"/>
    <cellStyle name="Normal 68 12 3 2" xfId="11033" xr:uid="{5AE0B503-A5EA-4480-93C1-A9E033CF8007}"/>
    <cellStyle name="Normal 68 12 3 3" xfId="11034" xr:uid="{FE9BF289-9279-4A41-9A43-33BE4DE785C8}"/>
    <cellStyle name="Normal 68 12 4" xfId="11035" xr:uid="{6B61CA52-0E83-402E-A2E1-9EF8DFA86635}"/>
    <cellStyle name="Normal 68 12 5" xfId="11036" xr:uid="{28A231D5-18E2-4A31-8454-FBAD02399DA1}"/>
    <cellStyle name="Normal 68 13" xfId="11037" xr:uid="{2758674D-D7FB-4922-983E-15631B96937E}"/>
    <cellStyle name="Normal 68 13 2" xfId="11038" xr:uid="{6BBF89E5-5BAE-499F-AFF0-D2B00C400AB3}"/>
    <cellStyle name="Normal 68 13 2 2" xfId="11039" xr:uid="{B8E23FAC-4725-4B5F-9222-C256BD80953C}"/>
    <cellStyle name="Normal 68 13 2 2 2" xfId="11040" xr:uid="{F6ED3FB3-EC5F-4192-B631-B23540DF254D}"/>
    <cellStyle name="Normal 68 13 2 2 3" xfId="11041" xr:uid="{167B8844-01B5-4EC3-87B1-9D552F003180}"/>
    <cellStyle name="Normal 68 13 2 3" xfId="11042" xr:uid="{B89256AF-DA4A-4968-9B97-E97DBF54A7CF}"/>
    <cellStyle name="Normal 68 13 2 4" xfId="11043" xr:uid="{01FD450A-FAF0-47B8-A375-678AECA969FC}"/>
    <cellStyle name="Normal 68 13 3" xfId="11044" xr:uid="{C2E9B160-1C0A-4A69-B175-59CDE2822F24}"/>
    <cellStyle name="Normal 68 13 3 2" xfId="11045" xr:uid="{531D9D07-8BB0-4666-BB5A-417B1BA2755B}"/>
    <cellStyle name="Normal 68 13 3 3" xfId="11046" xr:uid="{07951A8A-C107-4A44-9844-935F5BC67FFC}"/>
    <cellStyle name="Normal 68 13 4" xfId="11047" xr:uid="{3E9DE41A-01C5-4EE5-A7B4-0986D4DA5144}"/>
    <cellStyle name="Normal 68 13 5" xfId="11048" xr:uid="{C0F31255-9DB3-4CFA-A97C-C09737CE4D7F}"/>
    <cellStyle name="Normal 68 14" xfId="11049" xr:uid="{48381112-23EB-48D2-A951-C5A60EF44C2F}"/>
    <cellStyle name="Normal 68 14 2" xfId="11050" xr:uid="{A8809E34-7879-43DC-94A6-1C1F70A81214}"/>
    <cellStyle name="Normal 68 14 2 2" xfId="11051" xr:uid="{091E9E4C-2197-40F5-968A-998B78EC05C5}"/>
    <cellStyle name="Normal 68 14 2 2 2" xfId="11052" xr:uid="{9BAF359E-FCD1-4B86-84B9-F0E2A07EF66C}"/>
    <cellStyle name="Normal 68 14 2 2 3" xfId="11053" xr:uid="{4CC35C96-D003-405F-A286-B65E10261EFB}"/>
    <cellStyle name="Normal 68 14 2 3" xfId="11054" xr:uid="{31913B84-2F08-4FE9-97D6-19938210DAF6}"/>
    <cellStyle name="Normal 68 14 2 4" xfId="11055" xr:uid="{2E4DFDCF-82E1-44CB-BFBA-E2D05A17AB18}"/>
    <cellStyle name="Normal 68 14 3" xfId="11056" xr:uid="{4D72864D-498F-4C0E-B3CE-0E408787F578}"/>
    <cellStyle name="Normal 68 14 3 2" xfId="11057" xr:uid="{0B3FA3F8-30C3-4AB9-9C85-24930BB11B1C}"/>
    <cellStyle name="Normal 68 14 3 3" xfId="11058" xr:uid="{52E27054-E151-4759-8D50-1769175A0FD6}"/>
    <cellStyle name="Normal 68 14 4" xfId="11059" xr:uid="{1ECEE239-930F-4A66-B159-7FC87C09A457}"/>
    <cellStyle name="Normal 68 14 5" xfId="11060" xr:uid="{F8D4EB0C-6276-46F2-8B0B-DCD9A09BB610}"/>
    <cellStyle name="Normal 68 15" xfId="11061" xr:uid="{CC513F6E-155E-48FD-8663-B4468177E0AE}"/>
    <cellStyle name="Normal 68 15 2" xfId="11062" xr:uid="{A156C2E9-9B53-4775-B554-E991DE73D032}"/>
    <cellStyle name="Normal 68 15 2 2" xfId="11063" xr:uid="{72E37D55-A3FB-4E5B-B5E7-D3FBC3920398}"/>
    <cellStyle name="Normal 68 15 2 2 2" xfId="11064" xr:uid="{01C84C96-E0A2-4155-BFB2-9FF9CC540E11}"/>
    <cellStyle name="Normal 68 15 2 2 3" xfId="11065" xr:uid="{D45255FB-0577-4943-80F7-5BBB99ECD55B}"/>
    <cellStyle name="Normal 68 15 2 3" xfId="11066" xr:uid="{9B346DD4-7ADB-41C7-8EAA-71EBD09F74EC}"/>
    <cellStyle name="Normal 68 15 2 4" xfId="11067" xr:uid="{3C70D7EF-6334-430F-9CB5-86259870AE3E}"/>
    <cellStyle name="Normal 68 15 3" xfId="11068" xr:uid="{3A6FA285-AF93-4D4E-93D3-25AA2AC2FC26}"/>
    <cellStyle name="Normal 68 15 3 2" xfId="11069" xr:uid="{C33EF2B3-E761-4EB1-B384-3CB65870B29E}"/>
    <cellStyle name="Normal 68 15 3 3" xfId="11070" xr:uid="{633E8379-4275-419C-9B27-C4CEB5031EB2}"/>
    <cellStyle name="Normal 68 15 4" xfId="11071" xr:uid="{C360306F-3D33-479E-A0A3-7AFAEF99EB19}"/>
    <cellStyle name="Normal 68 15 5" xfId="11072" xr:uid="{69B5EDC7-9619-470C-998B-922AC6BFD9AC}"/>
    <cellStyle name="Normal 68 16" xfId="11073" xr:uid="{89B267E6-4039-4B5F-B61C-CC401EA6BBF1}"/>
    <cellStyle name="Normal 68 16 2" xfId="11074" xr:uid="{9B3B750A-1501-4FD7-B8DD-1418975697FD}"/>
    <cellStyle name="Normal 68 16 2 2" xfId="11075" xr:uid="{35D29383-6A60-4677-9EE5-6D23B4BD9A41}"/>
    <cellStyle name="Normal 68 16 2 2 2" xfId="11076" xr:uid="{0E800D46-1393-48FE-AA34-331879F48ABA}"/>
    <cellStyle name="Normal 68 16 2 2 3" xfId="11077" xr:uid="{D8713D4C-410C-4035-B511-1300ADF60B7E}"/>
    <cellStyle name="Normal 68 16 2 3" xfId="11078" xr:uid="{8B1EC75D-559F-41F5-9892-87496D91AE42}"/>
    <cellStyle name="Normal 68 16 2 4" xfId="11079" xr:uid="{846B6005-DEE9-4E3C-9135-3A4A1BC9F65F}"/>
    <cellStyle name="Normal 68 16 3" xfId="11080" xr:uid="{F787C2AC-DEC7-4008-AEC5-CBE700AE28B8}"/>
    <cellStyle name="Normal 68 16 3 2" xfId="11081" xr:uid="{CE32E597-E12D-447E-9844-A1F760746FF9}"/>
    <cellStyle name="Normal 68 16 3 3" xfId="11082" xr:uid="{4F8C955C-F233-4306-989E-AC4448547B9F}"/>
    <cellStyle name="Normal 68 16 4" xfId="11083" xr:uid="{E9F06D3A-921D-4B4D-A09C-1ED6254E64BF}"/>
    <cellStyle name="Normal 68 16 5" xfId="11084" xr:uid="{93574980-F105-4AE9-BF2E-3EBF8921E889}"/>
    <cellStyle name="Normal 68 17" xfId="11085" xr:uid="{2C0D970E-0A5D-4CE0-B956-8BBA8AB7CBD7}"/>
    <cellStyle name="Normal 68 17 2" xfId="11086" xr:uid="{ECC75EFF-DB2B-49F4-A1E3-B2295FBECEDE}"/>
    <cellStyle name="Normal 68 17 2 2" xfId="11087" xr:uid="{E10A2851-FF0A-4699-94FA-EC5F213B540D}"/>
    <cellStyle name="Normal 68 17 2 2 2" xfId="11088" xr:uid="{53D5007C-55AB-47B6-AF4B-059635A7F9C6}"/>
    <cellStyle name="Normal 68 17 2 2 3" xfId="11089" xr:uid="{D08B8A06-553D-452B-A426-E0EB234843F9}"/>
    <cellStyle name="Normal 68 17 2 3" xfId="11090" xr:uid="{6CE576CD-5E57-406C-9392-4373E5C56F85}"/>
    <cellStyle name="Normal 68 17 2 4" xfId="11091" xr:uid="{67DB4B58-140E-4512-BE6D-EC433A21817A}"/>
    <cellStyle name="Normal 68 17 3" xfId="11092" xr:uid="{7460616A-7890-4705-B6FE-59C2704D7FE4}"/>
    <cellStyle name="Normal 68 17 3 2" xfId="11093" xr:uid="{CF44800E-151C-4338-998F-3EF13394071B}"/>
    <cellStyle name="Normal 68 17 3 3" xfId="11094" xr:uid="{FF012BAD-AA5D-4758-9C11-15BAC28BA9E5}"/>
    <cellStyle name="Normal 68 17 4" xfId="11095" xr:uid="{6D7202AF-3C8B-421A-BB43-438AA7953C02}"/>
    <cellStyle name="Normal 68 17 5" xfId="11096" xr:uid="{436657FD-D785-43AB-96E7-3DB0FF21D954}"/>
    <cellStyle name="Normal 68 18" xfId="11097" xr:uid="{71C396F6-A2B5-4986-B85F-92758B18C1F7}"/>
    <cellStyle name="Normal 68 18 2" xfId="11098" xr:uid="{A05428BB-1BCB-4E78-8EA1-4590E2A10296}"/>
    <cellStyle name="Normal 68 18 2 2" xfId="11099" xr:uid="{E016CEEB-F9A7-4552-BD76-C34034A6B6A7}"/>
    <cellStyle name="Normal 68 18 2 2 2" xfId="11100" xr:uid="{D08934B2-B38E-4536-ADF4-600D44F8EF51}"/>
    <cellStyle name="Normal 68 18 2 2 3" xfId="11101" xr:uid="{16DF8819-EF10-41B1-938B-0364184B3588}"/>
    <cellStyle name="Normal 68 18 2 3" xfId="11102" xr:uid="{0437E482-7CF2-4512-BDB6-ABA15A55A4BE}"/>
    <cellStyle name="Normal 68 18 2 4" xfId="11103" xr:uid="{529C5185-731A-4A90-9C0D-DF2026072356}"/>
    <cellStyle name="Normal 68 18 3" xfId="11104" xr:uid="{A5075EC3-6EBE-4307-BFE1-18CA8DD6F5AD}"/>
    <cellStyle name="Normal 68 18 3 2" xfId="11105" xr:uid="{8948194E-8EEA-469A-827A-41104D9D60D6}"/>
    <cellStyle name="Normal 68 18 3 3" xfId="11106" xr:uid="{B92FC121-2853-49BC-87B8-49F80569077D}"/>
    <cellStyle name="Normal 68 18 4" xfId="11107" xr:uid="{FBC6250C-575B-47F9-8061-56BBC3362B0B}"/>
    <cellStyle name="Normal 68 18 5" xfId="11108" xr:uid="{BCB4C833-BB6B-4D41-85E8-18B6B5206942}"/>
    <cellStyle name="Normal 68 19" xfId="11109" xr:uid="{95EF8904-BAB3-4D40-8C5D-79CF98206697}"/>
    <cellStyle name="Normal 68 19 2" xfId="11110" xr:uid="{12A7A03C-5452-4A38-930E-357621E5DE13}"/>
    <cellStyle name="Normal 68 19 2 2" xfId="11111" xr:uid="{94164F85-32C7-4F71-AF77-52F28CEEE72A}"/>
    <cellStyle name="Normal 68 19 2 2 2" xfId="11112" xr:uid="{BA7F0E23-C9C0-4251-A55A-0415A6A33F9C}"/>
    <cellStyle name="Normal 68 19 2 2 3" xfId="11113" xr:uid="{9B44984B-1713-44AE-9912-B38B84A96753}"/>
    <cellStyle name="Normal 68 19 2 3" xfId="11114" xr:uid="{AB1215E6-2339-49DC-A44F-B09417CCE06E}"/>
    <cellStyle name="Normal 68 19 2 4" xfId="11115" xr:uid="{4E9ED9B4-FC57-4EBB-8150-E7F2648C4AC9}"/>
    <cellStyle name="Normal 68 19 3" xfId="11116" xr:uid="{6398E9CD-CF37-4468-8871-5F018C76E14B}"/>
    <cellStyle name="Normal 68 19 3 2" xfId="11117" xr:uid="{594B1AC3-C2DA-4682-A705-6AF4C839FBEE}"/>
    <cellStyle name="Normal 68 19 3 3" xfId="11118" xr:uid="{6577B7A8-4549-499F-A6E6-1E45FF7A4C13}"/>
    <cellStyle name="Normal 68 19 4" xfId="11119" xr:uid="{AAEADFB0-2AFD-4524-9A08-F059BF773ECF}"/>
    <cellStyle name="Normal 68 19 5" xfId="11120" xr:uid="{4D78B8CB-D35C-4B6B-B9EB-613F92C7C097}"/>
    <cellStyle name="Normal 68 2" xfId="11121" xr:uid="{ABFDDC35-E3E0-4A52-8535-819940580376}"/>
    <cellStyle name="Normal 68 2 10" xfId="11122" xr:uid="{EC22E65D-23C5-40A7-ABBB-5EC04D3CB193}"/>
    <cellStyle name="Normal 68 2 10 2" xfId="11123" xr:uid="{8BEBB2F8-F86D-4563-AC00-D2300BDBD406}"/>
    <cellStyle name="Normal 68 2 10 2 2" xfId="11124" xr:uid="{53FEE670-FF0F-4BF7-BCD1-BD7751C95205}"/>
    <cellStyle name="Normal 68 2 10 2 2 2" xfId="11125" xr:uid="{4CDB858C-54C4-4C6E-A63D-D16EB5FD7823}"/>
    <cellStyle name="Normal 68 2 10 2 2 3" xfId="11126" xr:uid="{B99BC547-EC13-4C81-9085-B573D8709A27}"/>
    <cellStyle name="Normal 68 2 10 2 3" xfId="11127" xr:uid="{BBF6D75E-6B12-4AB2-B93B-B5321C9C9C6C}"/>
    <cellStyle name="Normal 68 2 10 2 4" xfId="11128" xr:uid="{C09AD8DF-1AB9-437C-99A2-EFF69DC1CE31}"/>
    <cellStyle name="Normal 68 2 10 3" xfId="11129" xr:uid="{299BAAFD-A16E-4C39-A6C3-E050637A764E}"/>
    <cellStyle name="Normal 68 2 10 3 2" xfId="11130" xr:uid="{E74ECB9E-6722-4753-9CE2-37097E5E786E}"/>
    <cellStyle name="Normal 68 2 10 3 3" xfId="11131" xr:uid="{FFCD3D37-6843-43E0-951D-E135F06249EC}"/>
    <cellStyle name="Normal 68 2 10 4" xfId="11132" xr:uid="{0EC7668B-F623-4377-940D-D9ED77B22E81}"/>
    <cellStyle name="Normal 68 2 10 5" xfId="11133" xr:uid="{EA859B56-5D45-49AB-BE76-987A9851D6E5}"/>
    <cellStyle name="Normal 68 2 11" xfId="11134" xr:uid="{B64AD761-1154-428B-B37C-736C254473E4}"/>
    <cellStyle name="Normal 68 2 11 2" xfId="11135" xr:uid="{4322BD20-25E6-48AB-9E13-E2C8D8D924DA}"/>
    <cellStyle name="Normal 68 2 11 2 2" xfId="11136" xr:uid="{1C1D9E15-37C3-4B61-95A7-1EC723531028}"/>
    <cellStyle name="Normal 68 2 11 2 2 2" xfId="11137" xr:uid="{FE7E8774-7FE0-49B5-8759-23394AC72849}"/>
    <cellStyle name="Normal 68 2 11 2 2 3" xfId="11138" xr:uid="{83407C0F-126E-48FC-926B-13DD65F902FC}"/>
    <cellStyle name="Normal 68 2 11 2 3" xfId="11139" xr:uid="{5397D349-2681-495C-8286-8786216B0F04}"/>
    <cellStyle name="Normal 68 2 11 2 4" xfId="11140" xr:uid="{732653ED-BF77-4F4D-93C6-25CCF4AA2BCD}"/>
    <cellStyle name="Normal 68 2 11 3" xfId="11141" xr:uid="{CBC6DE76-B34B-46E2-834F-C0771FDD5D3A}"/>
    <cellStyle name="Normal 68 2 11 3 2" xfId="11142" xr:uid="{37981B21-0CD8-47EC-A95A-B18F30E14E53}"/>
    <cellStyle name="Normal 68 2 11 3 3" xfId="11143" xr:uid="{2417C43A-18CD-4711-B121-345861022E80}"/>
    <cellStyle name="Normal 68 2 11 4" xfId="11144" xr:uid="{BA39F3FD-B65F-4CD4-8430-CE0E4FE7A45E}"/>
    <cellStyle name="Normal 68 2 11 5" xfId="11145" xr:uid="{908BF5EA-BBB5-495E-89B5-1CDB4C1A0C60}"/>
    <cellStyle name="Normal 68 2 12" xfId="11146" xr:uid="{946A898B-A637-4517-8438-0FDB05678DA0}"/>
    <cellStyle name="Normal 68 2 12 2" xfId="11147" xr:uid="{DD75D2C1-93A3-415E-802F-543499E4C1E8}"/>
    <cellStyle name="Normal 68 2 12 2 2" xfId="11148" xr:uid="{8A39600F-4BE4-40FF-B749-FA435855F3F3}"/>
    <cellStyle name="Normal 68 2 12 2 2 2" xfId="11149" xr:uid="{36C37D9F-4743-4610-8F31-D9501B94BD7E}"/>
    <cellStyle name="Normal 68 2 12 2 2 3" xfId="11150" xr:uid="{EBABE5A6-AE61-4EC4-965C-D2876AD02382}"/>
    <cellStyle name="Normal 68 2 12 2 3" xfId="11151" xr:uid="{230390A8-ECA3-4467-9719-B52F4A978502}"/>
    <cellStyle name="Normal 68 2 12 2 4" xfId="11152" xr:uid="{9EC9A965-91EB-4456-AE78-DA3930CF9B63}"/>
    <cellStyle name="Normal 68 2 12 3" xfId="11153" xr:uid="{FC26F982-E6DE-4A36-969C-C72C176423D8}"/>
    <cellStyle name="Normal 68 2 12 3 2" xfId="11154" xr:uid="{ADE5367D-BC0F-4494-A204-02FAAAE2A510}"/>
    <cellStyle name="Normal 68 2 12 3 3" xfId="11155" xr:uid="{9F19C58A-B02F-46F1-8970-850C5CE2662B}"/>
    <cellStyle name="Normal 68 2 12 4" xfId="11156" xr:uid="{0FACA9C9-51D4-4C70-A4AB-5BB8C7A83AAE}"/>
    <cellStyle name="Normal 68 2 12 5" xfId="11157" xr:uid="{1968C0A1-9EB7-4511-A0B8-27B6615934CD}"/>
    <cellStyle name="Normal 68 2 13" xfId="11158" xr:uid="{9EF45C50-A331-4E7E-9B8A-8D13995870E2}"/>
    <cellStyle name="Normal 68 2 13 2" xfId="11159" xr:uid="{7448DE8D-F286-4BD7-9909-219484B2D636}"/>
    <cellStyle name="Normal 68 2 13 2 2" xfId="11160" xr:uid="{76B132D6-DF15-4A1F-89E8-BB7CA16FC086}"/>
    <cellStyle name="Normal 68 2 13 2 2 2" xfId="11161" xr:uid="{F76216F8-EF53-4B87-850C-EAC08E246F73}"/>
    <cellStyle name="Normal 68 2 13 2 2 3" xfId="11162" xr:uid="{FB12960C-5C3C-42B0-969E-577C997E5850}"/>
    <cellStyle name="Normal 68 2 13 2 3" xfId="11163" xr:uid="{755E6F24-A60E-4C8D-946F-22756F4ACE8C}"/>
    <cellStyle name="Normal 68 2 13 2 4" xfId="11164" xr:uid="{6ED6BCA0-2366-4C15-80F5-93B00510CBCE}"/>
    <cellStyle name="Normal 68 2 13 3" xfId="11165" xr:uid="{BB22E608-73F0-49A9-87B6-0902E8FD8F62}"/>
    <cellStyle name="Normal 68 2 13 3 2" xfId="11166" xr:uid="{297EF297-35C9-494B-82AD-7A5DE23202D4}"/>
    <cellStyle name="Normal 68 2 13 3 3" xfId="11167" xr:uid="{D1D72F71-C6A1-46FC-BDDD-3821DA2F6897}"/>
    <cellStyle name="Normal 68 2 13 4" xfId="11168" xr:uid="{9FDD21D9-BDFA-46F0-B504-891C59F6C67E}"/>
    <cellStyle name="Normal 68 2 13 5" xfId="11169" xr:uid="{A9D0DF43-6D12-46C5-B1E5-0F3FBCC70B73}"/>
    <cellStyle name="Normal 68 2 14" xfId="11170" xr:uid="{A2E078D5-E8A6-4E0B-9BB7-D636BB69523B}"/>
    <cellStyle name="Normal 68 2 14 2" xfId="11171" xr:uid="{7701DF23-80CF-4F9A-9F25-47F6A07C1D2F}"/>
    <cellStyle name="Normal 68 2 14 2 2" xfId="11172" xr:uid="{7AF4212F-9F81-4C6B-84FF-218F6BE59393}"/>
    <cellStyle name="Normal 68 2 14 2 2 2" xfId="11173" xr:uid="{0F1344C2-60D9-4E29-BD7A-537643FA744B}"/>
    <cellStyle name="Normal 68 2 14 2 2 3" xfId="11174" xr:uid="{22F986F3-E7AC-4AEB-B076-482C3CF99F42}"/>
    <cellStyle name="Normal 68 2 14 2 3" xfId="11175" xr:uid="{136F96F5-B2E1-40DE-93D9-A9BAACE7058C}"/>
    <cellStyle name="Normal 68 2 14 2 4" xfId="11176" xr:uid="{959B2559-875B-4862-8284-1BE9B996EF8D}"/>
    <cellStyle name="Normal 68 2 14 3" xfId="11177" xr:uid="{F2F74C37-2CB5-4F63-99C3-CDB49BFE9F93}"/>
    <cellStyle name="Normal 68 2 14 3 2" xfId="11178" xr:uid="{4F4959DB-7F52-4BB6-9FF4-BE60B51C421C}"/>
    <cellStyle name="Normal 68 2 14 3 3" xfId="11179" xr:uid="{F7C4D864-6CAB-4838-B0B0-03A60A3B9BEA}"/>
    <cellStyle name="Normal 68 2 14 4" xfId="11180" xr:uid="{B50D289F-A962-48CA-931D-B25958F4E1FC}"/>
    <cellStyle name="Normal 68 2 14 5" xfId="11181" xr:uid="{BACCFCCD-0FB2-4450-A498-FEE793D8C8F6}"/>
    <cellStyle name="Normal 68 2 15" xfId="11182" xr:uid="{3EB20404-2709-4A6A-8931-ED83F6CC194C}"/>
    <cellStyle name="Normal 68 2 15 2" xfId="11183" xr:uid="{70942416-A459-4B4A-850F-F7C50D5D436E}"/>
    <cellStyle name="Normal 68 2 15 2 2" xfId="11184" xr:uid="{0D7B7316-684E-47B6-8347-C379931F81F9}"/>
    <cellStyle name="Normal 68 2 15 2 2 2" xfId="11185" xr:uid="{D978CA18-1D46-4774-9AE7-0563867704EE}"/>
    <cellStyle name="Normal 68 2 15 2 2 3" xfId="11186" xr:uid="{696D1FE6-E408-42A6-A946-58A7435D464F}"/>
    <cellStyle name="Normal 68 2 15 2 3" xfId="11187" xr:uid="{301BC3CA-0F3D-4222-8D53-9B2F1D733D70}"/>
    <cellStyle name="Normal 68 2 15 2 4" xfId="11188" xr:uid="{9C54D7A7-A242-42C0-9996-6ECC23C0388D}"/>
    <cellStyle name="Normal 68 2 15 3" xfId="11189" xr:uid="{D6B97113-7332-4BDA-9331-3AF005CD627A}"/>
    <cellStyle name="Normal 68 2 15 3 2" xfId="11190" xr:uid="{D0F073DC-C413-4C64-98C9-3C97080C246C}"/>
    <cellStyle name="Normal 68 2 15 3 3" xfId="11191" xr:uid="{BC66958F-33AE-4A7E-AD26-5BF99CAEB501}"/>
    <cellStyle name="Normal 68 2 15 4" xfId="11192" xr:uid="{5518AB80-5B7B-4603-AF0B-A50A97E00E28}"/>
    <cellStyle name="Normal 68 2 15 5" xfId="11193" xr:uid="{5634B3AC-4BC0-4C34-9110-0D841206E214}"/>
    <cellStyle name="Normal 68 2 16" xfId="11194" xr:uid="{892A25B9-2C71-4436-9476-9F6C2A8AE66A}"/>
    <cellStyle name="Normal 68 2 16 2" xfId="11195" xr:uid="{69ECF569-8A1D-42D5-B7A6-EFDFD8CAB2DF}"/>
    <cellStyle name="Normal 68 2 16 2 2" xfId="11196" xr:uid="{ACAB6D9B-DD56-4D03-8FF3-A1CE5E4EE6E9}"/>
    <cellStyle name="Normal 68 2 16 2 2 2" xfId="11197" xr:uid="{6B6F1488-6E76-4889-9506-77028EF4F8B5}"/>
    <cellStyle name="Normal 68 2 16 2 2 3" xfId="11198" xr:uid="{9463924D-A357-4AA0-9F6C-261736BB0293}"/>
    <cellStyle name="Normal 68 2 16 2 3" xfId="11199" xr:uid="{05330894-800D-4A1A-903C-FC6E6C53B60F}"/>
    <cellStyle name="Normal 68 2 16 2 4" xfId="11200" xr:uid="{D67AE00A-E449-4014-881B-CD166F261D91}"/>
    <cellStyle name="Normal 68 2 16 3" xfId="11201" xr:uid="{3D9D9DF9-8C57-40A1-BED9-4BAACE018397}"/>
    <cellStyle name="Normal 68 2 16 3 2" xfId="11202" xr:uid="{6DD45A76-3A30-43C5-A5F6-F8DEC2AAD71A}"/>
    <cellStyle name="Normal 68 2 16 3 3" xfId="11203" xr:uid="{0C166284-2EE6-4946-8BB5-41AFC791CE0B}"/>
    <cellStyle name="Normal 68 2 16 4" xfId="11204" xr:uid="{6171E45C-AAB0-4EBC-AA5F-FECF33646AE9}"/>
    <cellStyle name="Normal 68 2 16 5" xfId="11205" xr:uid="{2DD74BBC-1C77-45FD-8BB4-6A48BE9601FF}"/>
    <cellStyle name="Normal 68 2 17" xfId="11206" xr:uid="{B2EB6166-A0FD-452D-A56C-16E718164586}"/>
    <cellStyle name="Normal 68 2 17 2" xfId="11207" xr:uid="{F9799524-0698-4FA8-9284-FDD0161AD978}"/>
    <cellStyle name="Normal 68 2 17 2 2" xfId="11208" xr:uid="{AE3D104D-F428-40B5-ACA1-5900B9EE88B7}"/>
    <cellStyle name="Normal 68 2 17 2 2 2" xfId="11209" xr:uid="{5D33A211-CB20-4919-A1F7-5CD6A575501F}"/>
    <cellStyle name="Normal 68 2 17 2 2 3" xfId="11210" xr:uid="{96035158-27A2-42DB-8046-211501DC5F40}"/>
    <cellStyle name="Normal 68 2 17 2 3" xfId="11211" xr:uid="{295501EF-4036-4ACE-A982-CB3CF1C2B3E4}"/>
    <cellStyle name="Normal 68 2 17 2 4" xfId="11212" xr:uid="{45DED7A9-1EC7-4591-A142-AD091124AB21}"/>
    <cellStyle name="Normal 68 2 17 3" xfId="11213" xr:uid="{7E27DE31-9496-4D71-956C-2E72CB4CEF0C}"/>
    <cellStyle name="Normal 68 2 17 3 2" xfId="11214" xr:uid="{371D9C90-95FD-44D3-B8C0-DEFBD3CB118F}"/>
    <cellStyle name="Normal 68 2 17 3 3" xfId="11215" xr:uid="{3DB6994D-C427-4BEB-9CB5-009D260C4E7B}"/>
    <cellStyle name="Normal 68 2 17 4" xfId="11216" xr:uid="{9245F1DB-5C52-4C43-8224-39BCDB26DFE8}"/>
    <cellStyle name="Normal 68 2 17 5" xfId="11217" xr:uid="{E9D7C638-5D47-42AD-90B3-B5B4940801F0}"/>
    <cellStyle name="Normal 68 2 18" xfId="11218" xr:uid="{18D4DA06-8933-4248-BF7D-FF8495FB3D4E}"/>
    <cellStyle name="Normal 68 2 18 2" xfId="11219" xr:uid="{8361A5F8-C5F2-4E24-8243-1BBF6109930D}"/>
    <cellStyle name="Normal 68 2 18 2 2" xfId="11220" xr:uid="{C66AC3B9-6562-40B8-A476-7B06DA7CCF6F}"/>
    <cellStyle name="Normal 68 2 18 2 2 2" xfId="11221" xr:uid="{74C54130-DBF2-4346-AF86-44326832B7FB}"/>
    <cellStyle name="Normal 68 2 18 2 2 3" xfId="11222" xr:uid="{AB0565D2-CF86-4D32-B68B-BA0FDEF27621}"/>
    <cellStyle name="Normal 68 2 18 2 3" xfId="11223" xr:uid="{344F5F3B-C70B-457B-B61E-EA8319CDC1B8}"/>
    <cellStyle name="Normal 68 2 18 2 4" xfId="11224" xr:uid="{66481544-694B-4244-B15B-3529B59789B1}"/>
    <cellStyle name="Normal 68 2 18 3" xfId="11225" xr:uid="{6239C5C3-8E8F-4CEB-AA21-E676FE51F8FE}"/>
    <cellStyle name="Normal 68 2 18 3 2" xfId="11226" xr:uid="{92049124-3F13-466D-B510-8192FFF73A1E}"/>
    <cellStyle name="Normal 68 2 18 3 3" xfId="11227" xr:uid="{4DA320AE-0714-49F1-802E-C440F1EB841A}"/>
    <cellStyle name="Normal 68 2 18 4" xfId="11228" xr:uid="{53B2DAE5-C241-4276-B91C-D996234CAA83}"/>
    <cellStyle name="Normal 68 2 18 5" xfId="11229" xr:uid="{5C5D4D62-C516-4662-A3C4-9B8328CC03EC}"/>
    <cellStyle name="Normal 68 2 19" xfId="11230" xr:uid="{5EC6262D-244B-4228-9C0B-81A9AC3BCA7B}"/>
    <cellStyle name="Normal 68 2 19 2" xfId="11231" xr:uid="{6B9E0795-32A4-443F-AC55-C4C8384DD474}"/>
    <cellStyle name="Normal 68 2 19 2 2" xfId="11232" xr:uid="{07B62ACF-72D5-40AF-BA6E-84FD8AD40D0B}"/>
    <cellStyle name="Normal 68 2 19 2 2 2" xfId="11233" xr:uid="{B50AF080-C57F-40BB-B5A0-EC0A3237FD45}"/>
    <cellStyle name="Normal 68 2 19 2 2 3" xfId="11234" xr:uid="{BEA5D71D-2C61-4CB3-BBC9-7234512467F0}"/>
    <cellStyle name="Normal 68 2 19 2 3" xfId="11235" xr:uid="{F789BEBC-0A34-48DC-BC83-B1D3E47DC981}"/>
    <cellStyle name="Normal 68 2 19 2 4" xfId="11236" xr:uid="{B87F7672-7A30-4A35-80E2-B7F6458F45E9}"/>
    <cellStyle name="Normal 68 2 19 3" xfId="11237" xr:uid="{F86E55F8-86F9-4D79-8C9F-EA70F99E2395}"/>
    <cellStyle name="Normal 68 2 19 3 2" xfId="11238" xr:uid="{438264DC-F299-4FAD-8DAB-4B0321848169}"/>
    <cellStyle name="Normal 68 2 19 3 3" xfId="11239" xr:uid="{FE6551C5-0E23-402B-892F-68B919B3BA7F}"/>
    <cellStyle name="Normal 68 2 19 4" xfId="11240" xr:uid="{3BE6704A-466F-477E-87B1-3A507FEC976C}"/>
    <cellStyle name="Normal 68 2 19 5" xfId="11241" xr:uid="{DC3498E7-88D2-42E8-8EAA-6B5AB72DF71F}"/>
    <cellStyle name="Normal 68 2 2" xfId="11242" xr:uid="{8F6FE665-7B69-4D1F-BB33-C4FD4BDE29F0}"/>
    <cellStyle name="Normal 68 2 2 2" xfId="11243" xr:uid="{971A1CE7-D289-49BC-9D39-5C2181C7E8DE}"/>
    <cellStyle name="Normal 68 2 2 2 2" xfId="11244" xr:uid="{F40E4069-CA70-4664-8F4A-382375C4D208}"/>
    <cellStyle name="Normal 68 2 2 2 2 2" xfId="11245" xr:uid="{C8A1299E-3951-4DFB-86AF-30D5951803A6}"/>
    <cellStyle name="Normal 68 2 2 2 2 3" xfId="11246" xr:uid="{D4538B25-6351-4893-ADA5-DE1FC3B55EAD}"/>
    <cellStyle name="Normal 68 2 2 2 3" xfId="11247" xr:uid="{EC3896AD-EB87-4333-B84B-65543CC3C495}"/>
    <cellStyle name="Normal 68 2 2 2 4" xfId="11248" xr:uid="{E75800B4-8FE8-42AE-9417-4DB92763A0C9}"/>
    <cellStyle name="Normal 68 2 2 3" xfId="11249" xr:uid="{E6EFCA57-7F48-4CB1-A99A-D50ACEF037DF}"/>
    <cellStyle name="Normal 68 2 2 3 2" xfId="11250" xr:uid="{E220977B-CE9F-4060-827B-F5A0915FB4E3}"/>
    <cellStyle name="Normal 68 2 2 3 3" xfId="11251" xr:uid="{934C0BD7-4E69-4756-8E6D-3E565A3239AC}"/>
    <cellStyle name="Normal 68 2 2 4" xfId="11252" xr:uid="{E102BBEF-5310-49CA-967F-57C12190C325}"/>
    <cellStyle name="Normal 68 2 2 5" xfId="11253" xr:uid="{C76C94CD-3806-4669-90AC-086D2F3B18C4}"/>
    <cellStyle name="Normal 68 2 20" xfId="11254" xr:uid="{9C93BAA4-89BE-4A97-B069-C8157597F1B3}"/>
    <cellStyle name="Normal 68 2 20 2" xfId="11255" xr:uid="{60A21521-5C52-4811-BC4B-D4B6B012AC46}"/>
    <cellStyle name="Normal 68 2 20 2 2" xfId="11256" xr:uid="{465C0627-96DE-4DD2-A984-45C2F24C0344}"/>
    <cellStyle name="Normal 68 2 20 2 3" xfId="11257" xr:uid="{9356CDFC-401E-4BCC-B82D-E0DE03017D38}"/>
    <cellStyle name="Normal 68 2 20 3" xfId="11258" xr:uid="{B1393B14-03E5-4921-9E5A-DF0BEBB1D335}"/>
    <cellStyle name="Normal 68 2 20 4" xfId="11259" xr:uid="{211A89ED-2CFE-4BEA-B48F-E476BFF34B8A}"/>
    <cellStyle name="Normal 68 2 21" xfId="11260" xr:uid="{A1402C5A-9C82-4DB3-916B-9CF1B158768C}"/>
    <cellStyle name="Normal 68 2 21 2" xfId="11261" xr:uid="{16BEBB7E-AAF0-40F5-862B-F1ED187EF0D8}"/>
    <cellStyle name="Normal 68 2 21 3" xfId="11262" xr:uid="{C74F5CF3-EC4D-45D8-9432-DBC4CD3E4733}"/>
    <cellStyle name="Normal 68 2 22" xfId="11263" xr:uid="{F196192B-50B1-4F3C-9C0A-57D06FD4DDCC}"/>
    <cellStyle name="Normal 68 2 23" xfId="11264" xr:uid="{91B868FF-E2DC-4D34-82A0-63BF5C05E6AD}"/>
    <cellStyle name="Normal 68 2 3" xfId="11265" xr:uid="{93F9994E-7E13-4AC4-984B-30363DBE3F9E}"/>
    <cellStyle name="Normal 68 2 3 2" xfId="11266" xr:uid="{D08B4499-73BF-4DC7-B620-80FE244CB873}"/>
    <cellStyle name="Normal 68 2 3 2 2" xfId="11267" xr:uid="{623FB857-9EE6-4D06-B883-19B5784154DA}"/>
    <cellStyle name="Normal 68 2 3 2 2 2" xfId="11268" xr:uid="{1BA9ECD4-978D-4C20-BA46-063B0A9706D7}"/>
    <cellStyle name="Normal 68 2 3 2 2 3" xfId="11269" xr:uid="{91FA8707-500E-4C41-A718-05397C2A5CBB}"/>
    <cellStyle name="Normal 68 2 3 2 3" xfId="11270" xr:uid="{99EA9FAD-C0DB-4510-B745-91DA55661463}"/>
    <cellStyle name="Normal 68 2 3 2 4" xfId="11271" xr:uid="{505E53B0-337D-42A5-A642-BBB6C9F602FD}"/>
    <cellStyle name="Normal 68 2 3 3" xfId="11272" xr:uid="{2C662A77-9835-4667-821F-21493B02C795}"/>
    <cellStyle name="Normal 68 2 3 3 2" xfId="11273" xr:uid="{49D97597-B824-4548-B160-E759AA3B0D5D}"/>
    <cellStyle name="Normal 68 2 3 3 3" xfId="11274" xr:uid="{B9DE084A-9714-4CE8-A4F3-A6EC60538AB4}"/>
    <cellStyle name="Normal 68 2 3 4" xfId="11275" xr:uid="{5EF10771-53DF-4593-86C2-804C2E87C676}"/>
    <cellStyle name="Normal 68 2 3 5" xfId="11276" xr:uid="{E9A6DBE8-976D-4D25-B327-3ECF71C0D709}"/>
    <cellStyle name="Normal 68 2 4" xfId="11277" xr:uid="{9A7119E2-8CB6-4133-A874-85508BF81D32}"/>
    <cellStyle name="Normal 68 2 4 2" xfId="11278" xr:uid="{FD3DC906-CDC3-4850-B86F-B24E96B13776}"/>
    <cellStyle name="Normal 68 2 4 2 2" xfId="11279" xr:uid="{C6C2633A-BB5C-4EC8-8F73-2528D02E4B64}"/>
    <cellStyle name="Normal 68 2 4 2 2 2" xfId="11280" xr:uid="{CE975100-198F-47B3-BF44-361F08552877}"/>
    <cellStyle name="Normal 68 2 4 2 2 3" xfId="11281" xr:uid="{E4B9F220-0E4E-4BCE-9F95-A8FEE609F1F6}"/>
    <cellStyle name="Normal 68 2 4 2 3" xfId="11282" xr:uid="{518156B9-3D3E-4428-A352-7420E5E5983C}"/>
    <cellStyle name="Normal 68 2 4 2 4" xfId="11283" xr:uid="{0085A846-10A0-4B4D-B3AE-7C7C128049BB}"/>
    <cellStyle name="Normal 68 2 4 3" xfId="11284" xr:uid="{318F95AB-50B1-487E-94F4-ABD7F07D3E8F}"/>
    <cellStyle name="Normal 68 2 4 3 2" xfId="11285" xr:uid="{24DA8FFA-A2A3-4D69-9734-D9AC54EECEF4}"/>
    <cellStyle name="Normal 68 2 4 3 3" xfId="11286" xr:uid="{93F7229D-DAD0-43D8-BEC8-310194292B53}"/>
    <cellStyle name="Normal 68 2 4 4" xfId="11287" xr:uid="{936F4678-A326-4B4B-8C3A-500B924330C4}"/>
    <cellStyle name="Normal 68 2 4 5" xfId="11288" xr:uid="{8D6F5D3D-71C2-4988-A54D-C820C962DE99}"/>
    <cellStyle name="Normal 68 2 5" xfId="11289" xr:uid="{B6C89216-51C8-4ED2-B605-ECC5A3F41506}"/>
    <cellStyle name="Normal 68 2 5 2" xfId="11290" xr:uid="{0FBCD803-4006-4366-903D-259F3E5A33BD}"/>
    <cellStyle name="Normal 68 2 5 2 2" xfId="11291" xr:uid="{B4511A02-6351-4241-A475-E0245067ABFF}"/>
    <cellStyle name="Normal 68 2 5 2 2 2" xfId="11292" xr:uid="{EEF2360F-D4BC-4D14-8037-AEEEEBE7FB34}"/>
    <cellStyle name="Normal 68 2 5 2 2 3" xfId="11293" xr:uid="{018C5B07-CFEB-41D1-81F6-0572B6FF839B}"/>
    <cellStyle name="Normal 68 2 5 2 3" xfId="11294" xr:uid="{18251F51-85F6-4D98-871A-8E5C6DABCAE4}"/>
    <cellStyle name="Normal 68 2 5 2 4" xfId="11295" xr:uid="{974C77E3-2A51-42C3-A422-4372D2BA2F13}"/>
    <cellStyle name="Normal 68 2 5 3" xfId="11296" xr:uid="{7395569E-83E0-4587-8B6B-A609D450B19C}"/>
    <cellStyle name="Normal 68 2 5 3 2" xfId="11297" xr:uid="{7BD3ED84-7B5E-401F-88DA-398DD9A4C529}"/>
    <cellStyle name="Normal 68 2 5 3 3" xfId="11298" xr:uid="{DC77B80E-21AF-491A-BAD1-0DDF804C8BC9}"/>
    <cellStyle name="Normal 68 2 5 4" xfId="11299" xr:uid="{F0EEA112-F186-4FAE-B06E-9CDA3435A1BC}"/>
    <cellStyle name="Normal 68 2 5 5" xfId="11300" xr:uid="{0C2ECD49-5CE8-4BFE-836D-A3045235DFDF}"/>
    <cellStyle name="Normal 68 2 6" xfId="11301" xr:uid="{A594164B-30C7-404F-B4BA-EFF8CAFD1FE8}"/>
    <cellStyle name="Normal 68 2 6 2" xfId="11302" xr:uid="{B9821A33-8D49-41E2-9055-1B90BB80DAAA}"/>
    <cellStyle name="Normal 68 2 6 2 2" xfId="11303" xr:uid="{DC99A01C-42F9-482F-A052-CA25924D3FAB}"/>
    <cellStyle name="Normal 68 2 6 2 2 2" xfId="11304" xr:uid="{A3135A47-0E59-427D-BD14-4912599EABB5}"/>
    <cellStyle name="Normal 68 2 6 2 2 3" xfId="11305" xr:uid="{8C45C263-57BC-4E80-A120-75F7703457CE}"/>
    <cellStyle name="Normal 68 2 6 2 3" xfId="11306" xr:uid="{9BFEA81F-0E59-46D0-8B8A-D138AB66E0E9}"/>
    <cellStyle name="Normal 68 2 6 2 4" xfId="11307" xr:uid="{19613D57-52CB-4854-8B27-2F0073F544B3}"/>
    <cellStyle name="Normal 68 2 6 3" xfId="11308" xr:uid="{396BFD44-262F-46E8-8AC1-FD0E00F2CDBE}"/>
    <cellStyle name="Normal 68 2 6 3 2" xfId="11309" xr:uid="{B7FC1DCC-E8B6-4F72-89F8-FE86952C7F92}"/>
    <cellStyle name="Normal 68 2 6 3 3" xfId="11310" xr:uid="{D097EC5D-F0C4-48A3-AF41-73A3F02B0BDE}"/>
    <cellStyle name="Normal 68 2 6 4" xfId="11311" xr:uid="{3E814F72-4B48-49AF-B81F-2C3935F7003D}"/>
    <cellStyle name="Normal 68 2 6 5" xfId="11312" xr:uid="{802B8309-AE94-4A15-8C66-EDF722894882}"/>
    <cellStyle name="Normal 68 2 7" xfId="11313" xr:uid="{CD4D6CEC-259D-4647-BF1B-875CC3CBD5BB}"/>
    <cellStyle name="Normal 68 2 7 2" xfId="11314" xr:uid="{32673012-5958-4A85-913D-117F1071D4C4}"/>
    <cellStyle name="Normal 68 2 7 2 2" xfId="11315" xr:uid="{51EA0D25-EE26-4A30-8F70-3C05F89973BD}"/>
    <cellStyle name="Normal 68 2 7 2 2 2" xfId="11316" xr:uid="{B70D5058-FE56-45E0-A1EA-F771AA07AA20}"/>
    <cellStyle name="Normal 68 2 7 2 2 3" xfId="11317" xr:uid="{D3794D4F-C4E2-48A5-BC35-6F13C0B4AACE}"/>
    <cellStyle name="Normal 68 2 7 2 3" xfId="11318" xr:uid="{4EFCB2BC-191F-4435-A0BC-9565A9660E3D}"/>
    <cellStyle name="Normal 68 2 7 2 4" xfId="11319" xr:uid="{CB246BC3-2142-42D6-8E8C-EF7E8E42FA31}"/>
    <cellStyle name="Normal 68 2 7 3" xfId="11320" xr:uid="{093DFF76-7BD1-4747-ABAD-FDFA198D154A}"/>
    <cellStyle name="Normal 68 2 7 3 2" xfId="11321" xr:uid="{F9B2DBE9-4B67-4DF6-8605-3C20133D5699}"/>
    <cellStyle name="Normal 68 2 7 3 3" xfId="11322" xr:uid="{EE23CE49-8307-407D-A40A-B33DD018D507}"/>
    <cellStyle name="Normal 68 2 7 4" xfId="11323" xr:uid="{E68D17DB-8874-437C-B9CE-7DEAA5E77622}"/>
    <cellStyle name="Normal 68 2 7 5" xfId="11324" xr:uid="{24288780-83CB-46C8-9464-4FEED5C03566}"/>
    <cellStyle name="Normal 68 2 8" xfId="11325" xr:uid="{DB201289-D45D-43E8-86D2-ABD4BEE495ED}"/>
    <cellStyle name="Normal 68 2 8 2" xfId="11326" xr:uid="{7FAE8E7A-3250-4EFE-B07E-43B474025EF6}"/>
    <cellStyle name="Normal 68 2 8 2 2" xfId="11327" xr:uid="{BFDB20D2-47B0-428D-BDD2-07F04FF3673E}"/>
    <cellStyle name="Normal 68 2 8 2 2 2" xfId="11328" xr:uid="{8FCB75E3-1758-434D-8EBC-E99ACE47D88B}"/>
    <cellStyle name="Normal 68 2 8 2 2 3" xfId="11329" xr:uid="{5A812063-8E6A-427D-BD72-284BADBB2121}"/>
    <cellStyle name="Normal 68 2 8 2 3" xfId="11330" xr:uid="{C5DB0B77-A2BE-48D2-9EB1-398F5380D70F}"/>
    <cellStyle name="Normal 68 2 8 2 4" xfId="11331" xr:uid="{3BAC0E5D-BCFE-4C71-8503-0C233F93ACD8}"/>
    <cellStyle name="Normal 68 2 8 3" xfId="11332" xr:uid="{E640D825-A6B6-4D80-B281-1659DC1959A9}"/>
    <cellStyle name="Normal 68 2 8 3 2" xfId="11333" xr:uid="{78D26E69-6D3F-406B-90C0-279AE637711F}"/>
    <cellStyle name="Normal 68 2 8 3 3" xfId="11334" xr:uid="{7CE97240-A572-496C-ACC0-34849ADF52D6}"/>
    <cellStyle name="Normal 68 2 8 4" xfId="11335" xr:uid="{4298F770-3116-4988-9BEA-89B0BD75C265}"/>
    <cellStyle name="Normal 68 2 8 5" xfId="11336" xr:uid="{708B5312-8340-42EB-B913-4CE8EDB12D59}"/>
    <cellStyle name="Normal 68 2 9" xfId="11337" xr:uid="{6F5B77CE-D062-4476-8BAC-61808171C806}"/>
    <cellStyle name="Normal 68 2 9 2" xfId="11338" xr:uid="{3DED4198-E6EB-418F-A029-C067FD5D3DF5}"/>
    <cellStyle name="Normal 68 2 9 2 2" xfId="11339" xr:uid="{6F9EF455-2D26-4F41-904B-24A0DB7DC16F}"/>
    <cellStyle name="Normal 68 2 9 2 2 2" xfId="11340" xr:uid="{8F2A29FC-1AE8-4E9C-AEE8-70EB0244E8B0}"/>
    <cellStyle name="Normal 68 2 9 2 2 3" xfId="11341" xr:uid="{C9B4F74B-1FF5-4799-97D0-7595886C325D}"/>
    <cellStyle name="Normal 68 2 9 2 3" xfId="11342" xr:uid="{B93EFF49-CAE6-4C37-AC9C-FC515E6535AF}"/>
    <cellStyle name="Normal 68 2 9 2 4" xfId="11343" xr:uid="{16217978-9DDA-4E8E-8BB8-AF0D2D132C5C}"/>
    <cellStyle name="Normal 68 2 9 3" xfId="11344" xr:uid="{80D27307-AAF3-4C5D-AC8E-91B1D88E950D}"/>
    <cellStyle name="Normal 68 2 9 3 2" xfId="11345" xr:uid="{88C4E0D5-7D62-4DAD-A72D-A2D1D622EE6A}"/>
    <cellStyle name="Normal 68 2 9 3 3" xfId="11346" xr:uid="{2751A4CC-D117-47AF-BDA1-20F29CD634E5}"/>
    <cellStyle name="Normal 68 2 9 4" xfId="11347" xr:uid="{8916D0DB-C4A1-42C4-9397-F92CB6559473}"/>
    <cellStyle name="Normal 68 2 9 5" xfId="11348" xr:uid="{9E5D48EB-382A-4F6A-A78F-8670DFF3B162}"/>
    <cellStyle name="Normal 68 20" xfId="11349" xr:uid="{F15BD122-8ACD-4D3F-9EDD-28005D747C79}"/>
    <cellStyle name="Normal 68 20 2" xfId="11350" xr:uid="{41D8DF0E-436F-46AB-BAAC-9817E1CFA8F2}"/>
    <cellStyle name="Normal 68 20 2 2" xfId="11351" xr:uid="{B2A347C0-EA57-4F29-8D52-FA2265ECDD2D}"/>
    <cellStyle name="Normal 68 20 2 2 2" xfId="11352" xr:uid="{8BEB5A7C-FF81-4EAF-AA34-48B2F48A5DEF}"/>
    <cellStyle name="Normal 68 20 2 2 3" xfId="11353" xr:uid="{CD51D77F-75B4-4E8E-86B5-5B07B425D374}"/>
    <cellStyle name="Normal 68 20 2 3" xfId="11354" xr:uid="{28DDEDCA-DCB1-43A5-85BB-C374B2B86623}"/>
    <cellStyle name="Normal 68 20 2 4" xfId="11355" xr:uid="{0222C230-6E67-41FD-9CA1-D6A77B6F7959}"/>
    <cellStyle name="Normal 68 20 3" xfId="11356" xr:uid="{A9DBDB6B-0619-4B7A-8C57-764D446012FF}"/>
    <cellStyle name="Normal 68 20 3 2" xfId="11357" xr:uid="{7B291EB1-CBCD-4418-A5A1-00F841D85D18}"/>
    <cellStyle name="Normal 68 20 3 3" xfId="11358" xr:uid="{43055A83-6F65-4FD4-966A-213275012F7C}"/>
    <cellStyle name="Normal 68 20 4" xfId="11359" xr:uid="{A1838AEE-E3CC-4FB5-9CFF-A36E00CC5C4B}"/>
    <cellStyle name="Normal 68 20 5" xfId="11360" xr:uid="{32861DD8-F396-4290-A6A4-2D75192E8CB4}"/>
    <cellStyle name="Normal 68 21" xfId="11361" xr:uid="{E7B512F4-10B7-4443-B8C3-D37117FDABB4}"/>
    <cellStyle name="Normal 68 21 2" xfId="11362" xr:uid="{8580794F-B69D-4BB9-BF87-1EAA61F8E655}"/>
    <cellStyle name="Normal 68 21 2 2" xfId="11363" xr:uid="{0D16E222-62D9-441A-BB16-03E5C180C8FC}"/>
    <cellStyle name="Normal 68 21 2 2 2" xfId="11364" xr:uid="{3479880E-6AEE-4592-B980-EEC43CA4CC44}"/>
    <cellStyle name="Normal 68 21 2 2 3" xfId="11365" xr:uid="{FC3D5B62-27DA-44FF-8A0F-D956A7180348}"/>
    <cellStyle name="Normal 68 21 2 3" xfId="11366" xr:uid="{2FA3ABA4-5CFA-429B-922B-B9F2A85665A7}"/>
    <cellStyle name="Normal 68 21 2 4" xfId="11367" xr:uid="{03DA6E35-66E3-4541-8567-C4895A5D524E}"/>
    <cellStyle name="Normal 68 21 3" xfId="11368" xr:uid="{78F0C612-3FBB-4834-8A45-ACF708BF1FF6}"/>
    <cellStyle name="Normal 68 21 3 2" xfId="11369" xr:uid="{F479B192-31EA-48FE-B00B-4B616E5CB951}"/>
    <cellStyle name="Normal 68 21 3 3" xfId="11370" xr:uid="{81334131-9842-4829-BB33-AEBD1222ECC2}"/>
    <cellStyle name="Normal 68 21 4" xfId="11371" xr:uid="{088F6C9F-F0E9-4B64-B7BB-1CC706F5C063}"/>
    <cellStyle name="Normal 68 21 5" xfId="11372" xr:uid="{CBE532A9-9231-45AE-807F-F3A7E6144537}"/>
    <cellStyle name="Normal 68 22" xfId="11373" xr:uid="{5A67007A-B6B9-49B0-9DCD-92AB492125D1}"/>
    <cellStyle name="Normal 68 22 2" xfId="11374" xr:uid="{74C0E66A-E754-471F-A05E-E1C09E429FF3}"/>
    <cellStyle name="Normal 68 22 2 2" xfId="11375" xr:uid="{41AF4BF6-50B7-467E-9477-F928B4208C22}"/>
    <cellStyle name="Normal 68 22 2 2 2" xfId="11376" xr:uid="{FF0FEFB3-F353-40A5-A901-6ED3FEA404BD}"/>
    <cellStyle name="Normal 68 22 2 2 3" xfId="11377" xr:uid="{B8187B9B-73DF-4BBD-8290-340DBC682812}"/>
    <cellStyle name="Normal 68 22 2 3" xfId="11378" xr:uid="{0BE87E08-C7DF-4C59-AE34-C47527806E48}"/>
    <cellStyle name="Normal 68 22 2 4" xfId="11379" xr:uid="{EE90ED63-BDC0-4BD7-848A-255789085B78}"/>
    <cellStyle name="Normal 68 22 3" xfId="11380" xr:uid="{2F1FAC9E-EE37-4EAA-B25A-E7D122946881}"/>
    <cellStyle name="Normal 68 22 3 2" xfId="11381" xr:uid="{D9C7CCFA-A2C8-468E-9E8E-B241134743E6}"/>
    <cellStyle name="Normal 68 22 3 3" xfId="11382" xr:uid="{8938E88C-46B2-4244-9C21-A7A39E51DA42}"/>
    <cellStyle name="Normal 68 22 4" xfId="11383" xr:uid="{486425C0-FAE9-4B53-BFFF-5ECE7545C624}"/>
    <cellStyle name="Normal 68 22 5" xfId="11384" xr:uid="{3C2B42FD-E0D7-4C1B-9DD7-1E36B8F4B881}"/>
    <cellStyle name="Normal 68 23" xfId="11385" xr:uid="{B4FFE391-3891-4CD3-8883-1382E4059001}"/>
    <cellStyle name="Normal 68 23 2" xfId="11386" xr:uid="{6A58FEFC-C8D5-4E52-98F1-C6B308CB4A19}"/>
    <cellStyle name="Normal 68 23 2 2" xfId="11387" xr:uid="{079504DF-6FC8-4E73-854F-6214C814968A}"/>
    <cellStyle name="Normal 68 23 2 2 2" xfId="11388" xr:uid="{4310234D-4D74-485E-A716-EEEB0DD2A949}"/>
    <cellStyle name="Normal 68 23 2 2 3" xfId="11389" xr:uid="{784E2C36-01E7-4A47-884C-6FECEEE9E600}"/>
    <cellStyle name="Normal 68 23 2 3" xfId="11390" xr:uid="{2E51AAD7-B559-4131-BA3D-DD71F1368886}"/>
    <cellStyle name="Normal 68 23 2 4" xfId="11391" xr:uid="{6AC658E5-C7B4-45C5-A42B-69AA7C1049B4}"/>
    <cellStyle name="Normal 68 23 3" xfId="11392" xr:uid="{DAD10FEA-B110-4CB4-9F26-CF4304E874B5}"/>
    <cellStyle name="Normal 68 23 3 2" xfId="11393" xr:uid="{8A08998E-9A70-4D72-A953-F8A72F05C4F5}"/>
    <cellStyle name="Normal 68 23 3 3" xfId="11394" xr:uid="{2D4EF49F-189A-4008-AB09-B5AB33C53FE9}"/>
    <cellStyle name="Normal 68 23 4" xfId="11395" xr:uid="{93E7C1FF-1686-4703-AAFE-F1B2ED8D91C3}"/>
    <cellStyle name="Normal 68 23 5" xfId="11396" xr:uid="{BCB545FA-C39D-46FB-97C8-B3F3C451729C}"/>
    <cellStyle name="Normal 68 24" xfId="11397" xr:uid="{6B5483A7-5DE7-472C-8409-7A5321991945}"/>
    <cellStyle name="Normal 68 24 2" xfId="11398" xr:uid="{A20AB6B6-CDAC-46B7-A2B6-A37AF1443EEF}"/>
    <cellStyle name="Normal 68 24 2 2" xfId="11399" xr:uid="{BB46EB3A-4943-4634-97CF-87710963BA40}"/>
    <cellStyle name="Normal 68 24 2 3" xfId="11400" xr:uid="{D931CC72-7D35-419E-A1A2-3DAB09627988}"/>
    <cellStyle name="Normal 68 24 3" xfId="11401" xr:uid="{284FD09C-65DE-4D3D-81EF-9A5659AF0777}"/>
    <cellStyle name="Normal 68 24 4" xfId="11402" xr:uid="{8B5C07FE-BD49-42CB-BC0B-2B1DA148B72B}"/>
    <cellStyle name="Normal 68 25" xfId="11403" xr:uid="{7932B8BF-EFE9-41C9-8920-3566745A0ACE}"/>
    <cellStyle name="Normal 68 25 2" xfId="11404" xr:uid="{27B49F0A-90B4-4DAA-B55E-1FAE23C5A498}"/>
    <cellStyle name="Normal 68 25 3" xfId="11405" xr:uid="{2EF2AD68-34AB-4F4A-BA9C-062AD1949357}"/>
    <cellStyle name="Normal 68 26" xfId="11406" xr:uid="{1BD9D011-E5FF-4692-B3A5-1241EEB3D684}"/>
    <cellStyle name="Normal 68 27" xfId="11407" xr:uid="{DD9340D8-C6EF-4D21-9F7D-5B2C27DC9E90}"/>
    <cellStyle name="Normal 68 3" xfId="11408" xr:uid="{D130E3D0-9315-4253-8DB6-56DA0BAF8F65}"/>
    <cellStyle name="Normal 68 3 10" xfId="11409" xr:uid="{419CFCB8-17EF-4CDF-B1C7-35FB664D992F}"/>
    <cellStyle name="Normal 68 3 10 2" xfId="11410" xr:uid="{2FFF207A-F219-4412-BEB7-1B81D785FC47}"/>
    <cellStyle name="Normal 68 3 10 2 2" xfId="11411" xr:uid="{EAE04DFF-81ED-4133-889A-6AFC2F703A54}"/>
    <cellStyle name="Normal 68 3 10 2 2 2" xfId="11412" xr:uid="{EB14B9D2-8E47-4E00-BB30-B742195B0B6E}"/>
    <cellStyle name="Normal 68 3 10 2 2 3" xfId="11413" xr:uid="{F2ABF7E3-5826-48B4-AE76-EB3F46EAB4FC}"/>
    <cellStyle name="Normal 68 3 10 2 3" xfId="11414" xr:uid="{8DF020D0-6C8D-4084-A6E9-121ED567BBBE}"/>
    <cellStyle name="Normal 68 3 10 2 4" xfId="11415" xr:uid="{28DEF13D-7FBC-4497-A67B-4AD769FA2DA7}"/>
    <cellStyle name="Normal 68 3 10 3" xfId="11416" xr:uid="{F6C7E39B-EBCF-4D2B-8EEC-75FDE2ECAF07}"/>
    <cellStyle name="Normal 68 3 10 3 2" xfId="11417" xr:uid="{28B55B00-3DBF-43FD-A161-9F11CB2FDC0E}"/>
    <cellStyle name="Normal 68 3 10 3 3" xfId="11418" xr:uid="{638A062E-013F-477C-BBE5-FBD6F1D0453F}"/>
    <cellStyle name="Normal 68 3 10 4" xfId="11419" xr:uid="{1AC6B32D-2AC8-43E7-97A2-A9A96B004FC2}"/>
    <cellStyle name="Normal 68 3 10 5" xfId="11420" xr:uid="{B6A6F135-7978-4192-B2B1-EC501CD63ABB}"/>
    <cellStyle name="Normal 68 3 11" xfId="11421" xr:uid="{DF438646-360F-4EEC-BA93-0942B52E4278}"/>
    <cellStyle name="Normal 68 3 11 2" xfId="11422" xr:uid="{F638F809-322F-4D98-BCDB-AD67DB87FCB3}"/>
    <cellStyle name="Normal 68 3 11 2 2" xfId="11423" xr:uid="{346A0F9E-D0BA-489E-8B12-77CF6000FFD0}"/>
    <cellStyle name="Normal 68 3 11 2 2 2" xfId="11424" xr:uid="{D2565B2F-C6AE-4E1C-8D7C-E590D78890DF}"/>
    <cellStyle name="Normal 68 3 11 2 2 3" xfId="11425" xr:uid="{D0CE3618-F9A2-48EA-9279-457F7E8E9C0E}"/>
    <cellStyle name="Normal 68 3 11 2 3" xfId="11426" xr:uid="{AE0866D6-CC4C-4453-B2C9-61CD6AA10CF6}"/>
    <cellStyle name="Normal 68 3 11 2 4" xfId="11427" xr:uid="{8A9BCDBD-6227-44F7-A274-30AEE6CA5437}"/>
    <cellStyle name="Normal 68 3 11 3" xfId="11428" xr:uid="{824E28BB-4557-47A9-AC25-E97BA41B654A}"/>
    <cellStyle name="Normal 68 3 11 3 2" xfId="11429" xr:uid="{1D45EF8C-DBC5-46F0-A9AD-2C4ECECC8B56}"/>
    <cellStyle name="Normal 68 3 11 3 3" xfId="11430" xr:uid="{C5D33310-922D-4FEA-B982-5EF28FCB8E6E}"/>
    <cellStyle name="Normal 68 3 11 4" xfId="11431" xr:uid="{6D65D3A7-732D-4956-90BC-4560A9B28DFA}"/>
    <cellStyle name="Normal 68 3 11 5" xfId="11432" xr:uid="{3FA04577-6A2D-434B-B9AB-725767010306}"/>
    <cellStyle name="Normal 68 3 12" xfId="11433" xr:uid="{772A02D2-8E22-463B-80AB-58209B9A2569}"/>
    <cellStyle name="Normal 68 3 12 2" xfId="11434" xr:uid="{1C2C50CD-8EBC-4436-8D84-5C2B27F04713}"/>
    <cellStyle name="Normal 68 3 12 2 2" xfId="11435" xr:uid="{C7C10E47-8191-4C0A-9D0D-1E1D765AD404}"/>
    <cellStyle name="Normal 68 3 12 2 2 2" xfId="11436" xr:uid="{32DBFF41-0D46-4EC0-83CF-07CD3625C8BA}"/>
    <cellStyle name="Normal 68 3 12 2 2 3" xfId="11437" xr:uid="{B9D6BB17-BF9A-4775-86C4-9618EB11E16B}"/>
    <cellStyle name="Normal 68 3 12 2 3" xfId="11438" xr:uid="{1E0DDD0D-482E-47FB-A058-CBAA1CB66DBD}"/>
    <cellStyle name="Normal 68 3 12 2 4" xfId="11439" xr:uid="{74BD6DAC-4F77-48EB-AA55-C44CA5447499}"/>
    <cellStyle name="Normal 68 3 12 3" xfId="11440" xr:uid="{CF734C81-B1FF-4E1E-862F-2E0D78C8E949}"/>
    <cellStyle name="Normal 68 3 12 3 2" xfId="11441" xr:uid="{7CD169D0-E9F7-4BF0-91E8-AE914B668228}"/>
    <cellStyle name="Normal 68 3 12 3 3" xfId="11442" xr:uid="{A419C614-D827-4584-A4EC-4401360F8E4A}"/>
    <cellStyle name="Normal 68 3 12 4" xfId="11443" xr:uid="{BE49D932-9B11-4C6F-AF60-00352198F4BC}"/>
    <cellStyle name="Normal 68 3 12 5" xfId="11444" xr:uid="{3683FB98-FBCD-4E9F-83D7-469E8F84ECD6}"/>
    <cellStyle name="Normal 68 3 13" xfId="11445" xr:uid="{55FFB5F2-7AAA-412C-B5E1-1F89F191E491}"/>
    <cellStyle name="Normal 68 3 13 2" xfId="11446" xr:uid="{F0594429-9EE8-42A5-8270-851966B639E1}"/>
    <cellStyle name="Normal 68 3 13 2 2" xfId="11447" xr:uid="{3BF77EE2-E536-4886-8953-66DD33A75350}"/>
    <cellStyle name="Normal 68 3 13 2 2 2" xfId="11448" xr:uid="{28C7B75F-B73A-4BEE-9C88-229E7FC86414}"/>
    <cellStyle name="Normal 68 3 13 2 2 3" xfId="11449" xr:uid="{1FCF9B09-6FEE-4638-A816-CA42081D58A4}"/>
    <cellStyle name="Normal 68 3 13 2 3" xfId="11450" xr:uid="{3448AA47-CEA8-49D8-A1C7-920CF811A7B9}"/>
    <cellStyle name="Normal 68 3 13 2 4" xfId="11451" xr:uid="{1E2C9986-95FA-4D25-B988-CC5809EBADCE}"/>
    <cellStyle name="Normal 68 3 13 3" xfId="11452" xr:uid="{00F828CA-6A46-4409-9B3B-AB1CCEB91AFC}"/>
    <cellStyle name="Normal 68 3 13 3 2" xfId="11453" xr:uid="{0245D88D-9D66-4643-B6CC-A50A82023F05}"/>
    <cellStyle name="Normal 68 3 13 3 3" xfId="11454" xr:uid="{1F9B885B-1CC4-4944-AE02-C63BA58CAF8F}"/>
    <cellStyle name="Normal 68 3 13 4" xfId="11455" xr:uid="{E7D86BC4-469F-46DB-A9D1-A0572C25770A}"/>
    <cellStyle name="Normal 68 3 13 5" xfId="11456" xr:uid="{52F0085B-591B-4D0F-ABA5-AAE4D01B7774}"/>
    <cellStyle name="Normal 68 3 14" xfId="11457" xr:uid="{5F5552A7-0F66-45E9-9B6B-1B331E006AC9}"/>
    <cellStyle name="Normal 68 3 14 2" xfId="11458" xr:uid="{9B142E31-1B0B-4165-B4BC-F4B1B304693A}"/>
    <cellStyle name="Normal 68 3 14 2 2" xfId="11459" xr:uid="{0AF8F038-D6EF-425C-ADBD-036F6BF141CD}"/>
    <cellStyle name="Normal 68 3 14 2 2 2" xfId="11460" xr:uid="{1F112590-3431-4D03-A74D-45816F4FC3A0}"/>
    <cellStyle name="Normal 68 3 14 2 2 3" xfId="11461" xr:uid="{2D2C931A-910A-4342-ADDF-067D469ADFF5}"/>
    <cellStyle name="Normal 68 3 14 2 3" xfId="11462" xr:uid="{98161C00-F09A-4BEA-8679-A8F7C445AB87}"/>
    <cellStyle name="Normal 68 3 14 2 4" xfId="11463" xr:uid="{558ED5F3-7B07-41DA-918C-2B1C630719B1}"/>
    <cellStyle name="Normal 68 3 14 3" xfId="11464" xr:uid="{1A26C682-FC2D-40B8-BB2E-19A9A909DFAD}"/>
    <cellStyle name="Normal 68 3 14 3 2" xfId="11465" xr:uid="{4E557022-4060-464F-9371-60C53AF515C2}"/>
    <cellStyle name="Normal 68 3 14 3 3" xfId="11466" xr:uid="{B072255A-F7E8-4EE1-BA69-01C34C6AFB95}"/>
    <cellStyle name="Normal 68 3 14 4" xfId="11467" xr:uid="{4DBF4940-C6A4-43C9-8C27-23E77484987C}"/>
    <cellStyle name="Normal 68 3 14 5" xfId="11468" xr:uid="{7B7B715B-553B-4D87-B5FA-4C1933C0E4FB}"/>
    <cellStyle name="Normal 68 3 15" xfId="11469" xr:uid="{4E9BD8DC-7846-4613-88FB-ABABDCFE5D88}"/>
    <cellStyle name="Normal 68 3 15 2" xfId="11470" xr:uid="{DF7EF82A-D66C-4EEB-8CF2-C8D1D2C973AD}"/>
    <cellStyle name="Normal 68 3 15 2 2" xfId="11471" xr:uid="{57A9A4A1-232E-420A-A0A8-D64155C04C2C}"/>
    <cellStyle name="Normal 68 3 15 2 2 2" xfId="11472" xr:uid="{42ADF4F2-5A81-4D0C-8C25-156F377B24E9}"/>
    <cellStyle name="Normal 68 3 15 2 2 3" xfId="11473" xr:uid="{0215D5DB-3170-4CB8-954C-58E0CEF78EA8}"/>
    <cellStyle name="Normal 68 3 15 2 3" xfId="11474" xr:uid="{EAE7075E-20C9-4391-BA7C-BCD78619FB43}"/>
    <cellStyle name="Normal 68 3 15 2 4" xfId="11475" xr:uid="{60D0F631-082D-40FC-8BB1-8F4182DAC956}"/>
    <cellStyle name="Normal 68 3 15 3" xfId="11476" xr:uid="{21EDBF32-B216-40C1-8585-5021A844DD11}"/>
    <cellStyle name="Normal 68 3 15 3 2" xfId="11477" xr:uid="{D35F7AEC-0DA4-4480-816E-742E934E69BD}"/>
    <cellStyle name="Normal 68 3 15 3 3" xfId="11478" xr:uid="{89D72C49-07A4-4E21-82FD-01AE9101EEEB}"/>
    <cellStyle name="Normal 68 3 15 4" xfId="11479" xr:uid="{A2FF0B61-EED6-44B9-8A96-C8E3ECF2F25C}"/>
    <cellStyle name="Normal 68 3 15 5" xfId="11480" xr:uid="{D249313A-2B5A-4C37-907B-324820B2502F}"/>
    <cellStyle name="Normal 68 3 16" xfId="11481" xr:uid="{744D9404-75A1-4DA9-9DB5-AAA37BEA2C99}"/>
    <cellStyle name="Normal 68 3 16 2" xfId="11482" xr:uid="{2DAED13C-1DBD-423D-A622-7C97372628A4}"/>
    <cellStyle name="Normal 68 3 16 2 2" xfId="11483" xr:uid="{D85B2231-B4DC-4B01-A4B7-5BA7BB499A8A}"/>
    <cellStyle name="Normal 68 3 16 2 2 2" xfId="11484" xr:uid="{465FDDA0-CBF5-42B5-BE0F-D83C5230DA3C}"/>
    <cellStyle name="Normal 68 3 16 2 2 3" xfId="11485" xr:uid="{40CA291A-5D5D-4A96-AF1C-C88131B102C1}"/>
    <cellStyle name="Normal 68 3 16 2 3" xfId="11486" xr:uid="{9C47B43A-9F7B-464B-A2C8-5C6112E1C48D}"/>
    <cellStyle name="Normal 68 3 16 2 4" xfId="11487" xr:uid="{26593DD1-054C-470C-B155-B8D1F17A27A3}"/>
    <cellStyle name="Normal 68 3 16 3" xfId="11488" xr:uid="{2A91A029-D1AF-435B-B1B6-9A3845F07658}"/>
    <cellStyle name="Normal 68 3 16 3 2" xfId="11489" xr:uid="{430452B4-B859-4804-81A4-D829A23B9580}"/>
    <cellStyle name="Normal 68 3 16 3 3" xfId="11490" xr:uid="{17AE2971-93D0-4176-8B8A-42F037A6C943}"/>
    <cellStyle name="Normal 68 3 16 4" xfId="11491" xr:uid="{00BE26DF-204F-43C1-8414-6ABBBE47C4DE}"/>
    <cellStyle name="Normal 68 3 16 5" xfId="11492" xr:uid="{A7CB9336-41F5-439A-9104-97E9D7E21024}"/>
    <cellStyle name="Normal 68 3 17" xfId="11493" xr:uid="{5201F4C2-70A2-4E4E-83B6-38267BC37CE5}"/>
    <cellStyle name="Normal 68 3 17 2" xfId="11494" xr:uid="{FBDBF029-B628-4B97-95C5-587BE0D31160}"/>
    <cellStyle name="Normal 68 3 17 2 2" xfId="11495" xr:uid="{23A5384F-0602-441B-AEE8-C379BDD20E87}"/>
    <cellStyle name="Normal 68 3 17 2 2 2" xfId="11496" xr:uid="{DCD8D3F2-7E2A-42AC-B418-F240AB5E4939}"/>
    <cellStyle name="Normal 68 3 17 2 2 3" xfId="11497" xr:uid="{BCC43B50-51F5-4F90-9A39-0380239DD82E}"/>
    <cellStyle name="Normal 68 3 17 2 3" xfId="11498" xr:uid="{C81D3004-4902-43A8-A904-2EA510C6AF0F}"/>
    <cellStyle name="Normal 68 3 17 2 4" xfId="11499" xr:uid="{44AF97E6-D035-4486-B69F-9310385CB854}"/>
    <cellStyle name="Normal 68 3 17 3" xfId="11500" xr:uid="{EB4CA7CD-8E6D-44A6-93AF-2BF342136C74}"/>
    <cellStyle name="Normal 68 3 17 3 2" xfId="11501" xr:uid="{F0094772-B7A0-4EB0-A8A0-19983F81F8FC}"/>
    <cellStyle name="Normal 68 3 17 3 3" xfId="11502" xr:uid="{6CBF79C5-1C18-425D-83C2-17F6F027D12C}"/>
    <cellStyle name="Normal 68 3 17 4" xfId="11503" xr:uid="{D16E1A3D-5E08-4C21-BD4D-A2748B647A57}"/>
    <cellStyle name="Normal 68 3 17 5" xfId="11504" xr:uid="{EB9BA8FB-7998-433B-AAA5-63C8417EC471}"/>
    <cellStyle name="Normal 68 3 18" xfId="11505" xr:uid="{1AB0CBED-654A-4CF0-9CB4-948153781E52}"/>
    <cellStyle name="Normal 68 3 18 2" xfId="11506" xr:uid="{98368D78-4941-4C71-AB08-A0830BF1DBCB}"/>
    <cellStyle name="Normal 68 3 18 2 2" xfId="11507" xr:uid="{7EB3BEEA-F000-41C6-829C-9EAF1CAAEDC1}"/>
    <cellStyle name="Normal 68 3 18 2 2 2" xfId="11508" xr:uid="{5B3802B4-133E-40C5-BD99-466CB1B9C710}"/>
    <cellStyle name="Normal 68 3 18 2 2 3" xfId="11509" xr:uid="{467F4DE2-CFFF-4FCD-A87C-8404D98C3F82}"/>
    <cellStyle name="Normal 68 3 18 2 3" xfId="11510" xr:uid="{91DC328F-F93F-47A9-94DC-1A90B3ACEBEC}"/>
    <cellStyle name="Normal 68 3 18 2 4" xfId="11511" xr:uid="{25993FE0-11BC-4942-A66D-85B8C4800B9C}"/>
    <cellStyle name="Normal 68 3 18 3" xfId="11512" xr:uid="{73A79706-E674-4BDB-B863-2EF7833F2EEC}"/>
    <cellStyle name="Normal 68 3 18 3 2" xfId="11513" xr:uid="{233E8DAF-B7E6-41BE-A591-DAD0AF88D246}"/>
    <cellStyle name="Normal 68 3 18 3 3" xfId="11514" xr:uid="{1DB2F865-98C5-4036-A542-CA0C7F869489}"/>
    <cellStyle name="Normal 68 3 18 4" xfId="11515" xr:uid="{CA16A3B2-C66C-4ED8-A0D5-E5EE0EE73F92}"/>
    <cellStyle name="Normal 68 3 18 5" xfId="11516" xr:uid="{F7B9841D-E33F-4708-A3F4-ECC9D1AD70FA}"/>
    <cellStyle name="Normal 68 3 19" xfId="11517" xr:uid="{999B9A76-EC58-42B8-A5CC-68DD0F1F3BD7}"/>
    <cellStyle name="Normal 68 3 19 2" xfId="11518" xr:uid="{AE9C79C6-C891-4FAF-A691-23D056355D09}"/>
    <cellStyle name="Normal 68 3 19 2 2" xfId="11519" xr:uid="{B4C45EF3-3942-4B53-A43F-8037DEE532C2}"/>
    <cellStyle name="Normal 68 3 19 2 2 2" xfId="11520" xr:uid="{84176159-553A-469B-831B-C8E19629ACF1}"/>
    <cellStyle name="Normal 68 3 19 2 2 3" xfId="11521" xr:uid="{AB726234-3617-4827-A31F-C36904F6734B}"/>
    <cellStyle name="Normal 68 3 19 2 3" xfId="11522" xr:uid="{89D7DA4D-C48E-4239-85E1-4B53F4F80C65}"/>
    <cellStyle name="Normal 68 3 19 2 4" xfId="11523" xr:uid="{42681FAD-6C28-4120-8C7D-9BCB10CD830E}"/>
    <cellStyle name="Normal 68 3 19 3" xfId="11524" xr:uid="{B9EF515E-221E-4723-8653-E3335F2788DB}"/>
    <cellStyle name="Normal 68 3 19 3 2" xfId="11525" xr:uid="{B1336493-920B-4834-8254-D89BB2C548B8}"/>
    <cellStyle name="Normal 68 3 19 3 3" xfId="11526" xr:uid="{1BD18D5F-2EF5-48CD-8EC3-A63FF0A89FAA}"/>
    <cellStyle name="Normal 68 3 19 4" xfId="11527" xr:uid="{714648E1-768D-4671-AEEE-02B499A37F85}"/>
    <cellStyle name="Normal 68 3 19 5" xfId="11528" xr:uid="{572D2B3C-3299-402A-97E5-66B1071CC053}"/>
    <cellStyle name="Normal 68 3 2" xfId="11529" xr:uid="{02D82B4B-1610-4762-A902-BEBDB5511B94}"/>
    <cellStyle name="Normal 68 3 2 2" xfId="11530" xr:uid="{65F17433-90C3-45AD-89CA-0532C6FB91BC}"/>
    <cellStyle name="Normal 68 3 2 2 2" xfId="11531" xr:uid="{DC7D9853-291C-486C-BA9C-D929A1761502}"/>
    <cellStyle name="Normal 68 3 2 2 2 2" xfId="11532" xr:uid="{3A634257-9192-4FCA-A06E-D9B5E4A49CCA}"/>
    <cellStyle name="Normal 68 3 2 2 2 3" xfId="11533" xr:uid="{512B5872-EB66-4001-ACA1-04A55F3053F7}"/>
    <cellStyle name="Normal 68 3 2 2 3" xfId="11534" xr:uid="{FFE0C455-F700-4B83-BC5F-FB9D77C96BF2}"/>
    <cellStyle name="Normal 68 3 2 2 4" xfId="11535" xr:uid="{5B25CCA4-63C3-4C4A-83C1-81D0E841D943}"/>
    <cellStyle name="Normal 68 3 2 3" xfId="11536" xr:uid="{B60BE71D-08A0-408A-B296-FB2087D2B0F3}"/>
    <cellStyle name="Normal 68 3 2 3 2" xfId="11537" xr:uid="{80ADB051-D0F1-4D97-B8C2-E5381AA819DB}"/>
    <cellStyle name="Normal 68 3 2 3 3" xfId="11538" xr:uid="{E0EEB7C8-D67D-4FC4-AF63-0C2B93EB3DFD}"/>
    <cellStyle name="Normal 68 3 2 4" xfId="11539" xr:uid="{9AB77E83-8FB1-496A-920A-77407478FE50}"/>
    <cellStyle name="Normal 68 3 2 5" xfId="11540" xr:uid="{76BE3A25-189D-4753-8AC3-0DFB2B9C888C}"/>
    <cellStyle name="Normal 68 3 20" xfId="11541" xr:uid="{DB68F850-6EBE-4412-A9FA-2914B1E2F9EE}"/>
    <cellStyle name="Normal 68 3 20 2" xfId="11542" xr:uid="{C3CBADE9-FDA7-4BA5-857A-0403DF9C2DD8}"/>
    <cellStyle name="Normal 68 3 20 2 2" xfId="11543" xr:uid="{7A62293A-C622-4B45-A6CD-D8297E7B2E5D}"/>
    <cellStyle name="Normal 68 3 20 2 3" xfId="11544" xr:uid="{F7ADF7AD-7FA6-448E-B8B5-E2056FB5577A}"/>
    <cellStyle name="Normal 68 3 20 3" xfId="11545" xr:uid="{2EA47744-378B-41F1-9B6B-55F051706F73}"/>
    <cellStyle name="Normal 68 3 20 4" xfId="11546" xr:uid="{2931A977-2411-4FB7-963C-25587B6F84DD}"/>
    <cellStyle name="Normal 68 3 21" xfId="11547" xr:uid="{51FF8936-26EE-4FA8-A619-2DB1111D30F3}"/>
    <cellStyle name="Normal 68 3 21 2" xfId="11548" xr:uid="{3B8F7EEE-C36B-42E4-AD7E-7210394E9BCC}"/>
    <cellStyle name="Normal 68 3 21 3" xfId="11549" xr:uid="{6A8283E7-5D09-4B32-A62C-E251F6C40311}"/>
    <cellStyle name="Normal 68 3 22" xfId="11550" xr:uid="{87A9BAF6-CF57-40E6-8C92-2E4E81DC2A28}"/>
    <cellStyle name="Normal 68 3 23" xfId="11551" xr:uid="{8941EA28-8F56-4708-881E-84A890EE1D47}"/>
    <cellStyle name="Normal 68 3 3" xfId="11552" xr:uid="{35BB1335-EF0F-43B3-A9CB-D04E6E44D434}"/>
    <cellStyle name="Normal 68 3 3 2" xfId="11553" xr:uid="{A54ED583-873B-43C0-9CFA-A99B17C72243}"/>
    <cellStyle name="Normal 68 3 3 2 2" xfId="11554" xr:uid="{8CB15606-E6DF-4987-A903-D5CDECCE64FE}"/>
    <cellStyle name="Normal 68 3 3 2 2 2" xfId="11555" xr:uid="{AAAF1804-DE03-4D66-ACE8-AFD91F489D3D}"/>
    <cellStyle name="Normal 68 3 3 2 2 3" xfId="11556" xr:uid="{E9EFCD56-4F77-4B25-B759-3CBD36606214}"/>
    <cellStyle name="Normal 68 3 3 2 3" xfId="11557" xr:uid="{78C1D5B4-3872-4087-AB6E-BA0EDECD0390}"/>
    <cellStyle name="Normal 68 3 3 2 4" xfId="11558" xr:uid="{54D6D34C-0A3B-41B6-A333-48652FB3CEF3}"/>
    <cellStyle name="Normal 68 3 3 3" xfId="11559" xr:uid="{628960D1-5CC7-475C-AB43-59F9F4957FD5}"/>
    <cellStyle name="Normal 68 3 3 3 2" xfId="11560" xr:uid="{6F1164CD-D233-4104-8A1A-264D68F56831}"/>
    <cellStyle name="Normal 68 3 3 3 3" xfId="11561" xr:uid="{0BC61B64-799E-4A9F-A395-C577BBDDE81B}"/>
    <cellStyle name="Normal 68 3 3 4" xfId="11562" xr:uid="{5FE222AD-2216-4E96-8F86-DCD8C11B46F8}"/>
    <cellStyle name="Normal 68 3 3 5" xfId="11563" xr:uid="{EBCCA7D2-E792-4867-BEBE-A468326033B2}"/>
    <cellStyle name="Normal 68 3 4" xfId="11564" xr:uid="{776B589A-E684-4BEF-8CB9-E7B0F3B0E4C3}"/>
    <cellStyle name="Normal 68 3 4 2" xfId="11565" xr:uid="{C6BBFBB8-1A1B-4D94-8A2A-4643794CB484}"/>
    <cellStyle name="Normal 68 3 4 2 2" xfId="11566" xr:uid="{4B4CDF52-2DB1-48D5-9E97-658376E32010}"/>
    <cellStyle name="Normal 68 3 4 2 2 2" xfId="11567" xr:uid="{7A3DBBD4-81DD-456E-AD72-396CD2551203}"/>
    <cellStyle name="Normal 68 3 4 2 2 3" xfId="11568" xr:uid="{C9E89CD6-1503-4FAB-B542-427C8E68C243}"/>
    <cellStyle name="Normal 68 3 4 2 3" xfId="11569" xr:uid="{865EF322-1EBF-4B29-BCAC-426662DAF6A0}"/>
    <cellStyle name="Normal 68 3 4 2 4" xfId="11570" xr:uid="{42FDFDD4-3C8A-4849-A61C-2B84B4D70E64}"/>
    <cellStyle name="Normal 68 3 4 3" xfId="11571" xr:uid="{EA6C42D5-26C2-4E10-B5DA-189326A45403}"/>
    <cellStyle name="Normal 68 3 4 3 2" xfId="11572" xr:uid="{3B9B3306-76A6-4BBB-89BE-0DF9470D0A9D}"/>
    <cellStyle name="Normal 68 3 4 3 3" xfId="11573" xr:uid="{ED0AB6E0-22BE-45D5-A9B5-5E13F8AE91BC}"/>
    <cellStyle name="Normal 68 3 4 4" xfId="11574" xr:uid="{C0867922-9171-4D07-AE0A-86736BC33BE2}"/>
    <cellStyle name="Normal 68 3 4 5" xfId="11575" xr:uid="{12534974-E195-464D-8EA6-A882AC582EFD}"/>
    <cellStyle name="Normal 68 3 5" xfId="11576" xr:uid="{EB2D748E-445F-4F62-BF6F-DC31E57A40E7}"/>
    <cellStyle name="Normal 68 3 5 2" xfId="11577" xr:uid="{6EEA69C9-5FC7-45DE-B06B-2C2981B6BC18}"/>
    <cellStyle name="Normal 68 3 5 2 2" xfId="11578" xr:uid="{01EE2219-15F2-490C-AD38-D1C8AB2D3A65}"/>
    <cellStyle name="Normal 68 3 5 2 2 2" xfId="11579" xr:uid="{4103AB8F-0BC0-4DA9-AB6A-5D67BAAF1A72}"/>
    <cellStyle name="Normal 68 3 5 2 2 3" xfId="11580" xr:uid="{869E0942-2EC9-404C-974B-AA8961AD6755}"/>
    <cellStyle name="Normal 68 3 5 2 3" xfId="11581" xr:uid="{A08D1BC1-EBB6-419B-BCD2-162CF0DC43B0}"/>
    <cellStyle name="Normal 68 3 5 2 4" xfId="11582" xr:uid="{6E62572E-AE46-4EC6-BF6D-D184BE17E91F}"/>
    <cellStyle name="Normal 68 3 5 3" xfId="11583" xr:uid="{2C549E71-AEF8-42C1-B78D-ADFBA10DED83}"/>
    <cellStyle name="Normal 68 3 5 3 2" xfId="11584" xr:uid="{01B23A57-E98E-4B57-A099-955F7800C5FA}"/>
    <cellStyle name="Normal 68 3 5 3 3" xfId="11585" xr:uid="{783A934D-7A7C-48A6-8891-88C6D60EF439}"/>
    <cellStyle name="Normal 68 3 5 4" xfId="11586" xr:uid="{C4472985-49D7-41EE-B97C-6C7CC9F951EF}"/>
    <cellStyle name="Normal 68 3 5 5" xfId="11587" xr:uid="{922DF911-C562-49FE-9F08-C80D6C19ECB2}"/>
    <cellStyle name="Normal 68 3 6" xfId="11588" xr:uid="{24E2D63E-E713-43A5-99BD-4A35CF48EB46}"/>
    <cellStyle name="Normal 68 3 6 2" xfId="11589" xr:uid="{49060BFD-D332-499D-A5FE-7B712402113F}"/>
    <cellStyle name="Normal 68 3 6 2 2" xfId="11590" xr:uid="{C2483096-D522-4818-987A-6BA272AF9047}"/>
    <cellStyle name="Normal 68 3 6 2 2 2" xfId="11591" xr:uid="{A432585D-3AD4-4DDF-ACA2-4E84C832E0B9}"/>
    <cellStyle name="Normal 68 3 6 2 2 3" xfId="11592" xr:uid="{9895C6E4-5144-4CD0-9DDF-68095AC179A0}"/>
    <cellStyle name="Normal 68 3 6 2 3" xfId="11593" xr:uid="{F66060F0-9B6B-4903-8BA7-112076F51BE3}"/>
    <cellStyle name="Normal 68 3 6 2 4" xfId="11594" xr:uid="{4D280F21-20D4-4E26-AB01-5B85987E1AFD}"/>
    <cellStyle name="Normal 68 3 6 3" xfId="11595" xr:uid="{BA2575A3-7763-4753-BC83-3083241126D5}"/>
    <cellStyle name="Normal 68 3 6 3 2" xfId="11596" xr:uid="{C7BE2234-2623-4F8F-BA37-112E131215ED}"/>
    <cellStyle name="Normal 68 3 6 3 3" xfId="11597" xr:uid="{1E34B1EB-E096-47BB-8820-F7FA7E013E62}"/>
    <cellStyle name="Normal 68 3 6 4" xfId="11598" xr:uid="{3991F7E2-3452-4111-818C-AE76D66B94E9}"/>
    <cellStyle name="Normal 68 3 6 5" xfId="11599" xr:uid="{38B8E855-FEAA-4D11-87DE-66AFED89EF19}"/>
    <cellStyle name="Normal 68 3 7" xfId="11600" xr:uid="{7405ADC6-A5E4-454C-8574-374134A18BB8}"/>
    <cellStyle name="Normal 68 3 7 2" xfId="11601" xr:uid="{80B7B645-146B-4000-9A2A-ACFE1A0E165A}"/>
    <cellStyle name="Normal 68 3 7 2 2" xfId="11602" xr:uid="{214B823B-2EFA-42E3-96D9-E0CEB8686F87}"/>
    <cellStyle name="Normal 68 3 7 2 2 2" xfId="11603" xr:uid="{48760FCD-32E5-4488-9CAE-78A3F83F4857}"/>
    <cellStyle name="Normal 68 3 7 2 2 3" xfId="11604" xr:uid="{6DC069C9-B3CC-4734-B858-C297D905821E}"/>
    <cellStyle name="Normal 68 3 7 2 3" xfId="11605" xr:uid="{7263F96D-4BF4-4EFE-AE3E-8FA4E1409B60}"/>
    <cellStyle name="Normal 68 3 7 2 4" xfId="11606" xr:uid="{684A0668-D489-45AC-8FB7-108076B3D4C8}"/>
    <cellStyle name="Normal 68 3 7 3" xfId="11607" xr:uid="{A544D4CA-1FD4-48FA-BFCD-C8361B85ACF4}"/>
    <cellStyle name="Normal 68 3 7 3 2" xfId="11608" xr:uid="{088A31E1-D454-4A63-B46A-5DEB7B6A006A}"/>
    <cellStyle name="Normal 68 3 7 3 3" xfId="11609" xr:uid="{B326849B-D836-4A60-9494-B94741EBB569}"/>
    <cellStyle name="Normal 68 3 7 4" xfId="11610" xr:uid="{06AE6F36-4D4B-4E72-B8EB-CC5CB6AE710E}"/>
    <cellStyle name="Normal 68 3 7 5" xfId="11611" xr:uid="{2CEEF9C1-C625-4AD7-A93D-F7C0FAB72ECD}"/>
    <cellStyle name="Normal 68 3 8" xfId="11612" xr:uid="{5C3D1F78-DAE2-469E-B93F-6D0FB82707B3}"/>
    <cellStyle name="Normal 68 3 8 2" xfId="11613" xr:uid="{F4A24E2E-B72D-4A7A-8E53-D3942735455F}"/>
    <cellStyle name="Normal 68 3 8 2 2" xfId="11614" xr:uid="{256E08D3-2785-4FE5-98E7-DD021FD0DA29}"/>
    <cellStyle name="Normal 68 3 8 2 2 2" xfId="11615" xr:uid="{98A7E2FF-73D4-4473-A211-A3B83CA445BF}"/>
    <cellStyle name="Normal 68 3 8 2 2 3" xfId="11616" xr:uid="{43F0ADC4-CB6D-422A-BDDE-9EF0F1E787C2}"/>
    <cellStyle name="Normal 68 3 8 2 3" xfId="11617" xr:uid="{2481444E-791A-4AF8-BFDB-486E16CEAA87}"/>
    <cellStyle name="Normal 68 3 8 2 4" xfId="11618" xr:uid="{738DA61F-67FC-4B83-A4BD-7108CA73AC4F}"/>
    <cellStyle name="Normal 68 3 8 3" xfId="11619" xr:uid="{D08946D0-2A3B-46A0-9994-7DB3FDA5E8F6}"/>
    <cellStyle name="Normal 68 3 8 3 2" xfId="11620" xr:uid="{5DD3DFE1-30ED-4455-93A7-B58953F7FEFE}"/>
    <cellStyle name="Normal 68 3 8 3 3" xfId="11621" xr:uid="{A8E3E2E9-2C65-4E9A-BD37-AC624026A3CA}"/>
    <cellStyle name="Normal 68 3 8 4" xfId="11622" xr:uid="{78D8FB07-26D0-4304-8C65-664C07FDAF60}"/>
    <cellStyle name="Normal 68 3 8 5" xfId="11623" xr:uid="{C04D6406-97BD-4F01-AE9D-CE8F2E6841A5}"/>
    <cellStyle name="Normal 68 3 9" xfId="11624" xr:uid="{EF9DC97B-F3A6-4CCD-BD27-977AB94B1C84}"/>
    <cellStyle name="Normal 68 3 9 2" xfId="11625" xr:uid="{D5D1A73D-8903-4E6C-9540-471219129ABD}"/>
    <cellStyle name="Normal 68 3 9 2 2" xfId="11626" xr:uid="{3F3144AD-1DDC-41F9-BA80-C3670A43D867}"/>
    <cellStyle name="Normal 68 3 9 2 2 2" xfId="11627" xr:uid="{FB3CC8AB-97D3-4377-9E7F-7FEE3441695A}"/>
    <cellStyle name="Normal 68 3 9 2 2 3" xfId="11628" xr:uid="{1E55CB93-0D05-4FDF-8043-AEE14E0F90AC}"/>
    <cellStyle name="Normal 68 3 9 2 3" xfId="11629" xr:uid="{2E4A75B2-A47F-43D2-AE41-151F96455C20}"/>
    <cellStyle name="Normal 68 3 9 2 4" xfId="11630" xr:uid="{A631E193-AC66-4F7A-95C5-77118C95FA13}"/>
    <cellStyle name="Normal 68 3 9 3" xfId="11631" xr:uid="{AC93A996-0498-4443-B35C-0559589F031D}"/>
    <cellStyle name="Normal 68 3 9 3 2" xfId="11632" xr:uid="{0B351EDF-8EEA-4517-81A4-F2D44D88B515}"/>
    <cellStyle name="Normal 68 3 9 3 3" xfId="11633" xr:uid="{EC65D6D5-A1A1-4ECC-B37D-1794A0D198D5}"/>
    <cellStyle name="Normal 68 3 9 4" xfId="11634" xr:uid="{14934AAD-69AB-4EA0-AC5D-8FB717F3D1A1}"/>
    <cellStyle name="Normal 68 3 9 5" xfId="11635" xr:uid="{3362046A-C095-4786-A09C-CD9C61369F73}"/>
    <cellStyle name="Normal 68 4" xfId="11636" xr:uid="{90C891CC-4333-4AA6-B88B-1C31616AC8BE}"/>
    <cellStyle name="Normal 68 4 10" xfId="11637" xr:uid="{E18CE948-16DF-48ED-BA64-5900AAA29340}"/>
    <cellStyle name="Normal 68 4 10 2" xfId="11638" xr:uid="{C2935B5C-6143-41E4-B23C-40B2B7226FDF}"/>
    <cellStyle name="Normal 68 4 10 2 2" xfId="11639" xr:uid="{345688CC-D5E9-40E7-A2CD-42EB4A549AB6}"/>
    <cellStyle name="Normal 68 4 10 2 2 2" xfId="11640" xr:uid="{AD84200D-3BEF-4904-9C85-C45A1C8EF6E8}"/>
    <cellStyle name="Normal 68 4 10 2 2 3" xfId="11641" xr:uid="{751809A9-3F63-4B03-B7FA-CE97AB0B0F5E}"/>
    <cellStyle name="Normal 68 4 10 2 3" xfId="11642" xr:uid="{7B24D4CD-9335-46ED-AEAF-128E2B95FC2D}"/>
    <cellStyle name="Normal 68 4 10 2 4" xfId="11643" xr:uid="{44393437-069A-4254-AD2C-2DBD015EBFE4}"/>
    <cellStyle name="Normal 68 4 10 3" xfId="11644" xr:uid="{5424F901-A53D-426B-9D73-F587A1DFFBE1}"/>
    <cellStyle name="Normal 68 4 10 3 2" xfId="11645" xr:uid="{2C8F532D-9CA9-4A9C-AF77-DC6A53687CEF}"/>
    <cellStyle name="Normal 68 4 10 3 3" xfId="11646" xr:uid="{6C8F21F2-2AC9-4791-8C98-F23D7F694CD9}"/>
    <cellStyle name="Normal 68 4 10 4" xfId="11647" xr:uid="{78A44952-C2D6-43CE-9910-D8D944A4C550}"/>
    <cellStyle name="Normal 68 4 10 5" xfId="11648" xr:uid="{12DB4E37-9798-41F4-B632-3BE73D5EF253}"/>
    <cellStyle name="Normal 68 4 11" xfId="11649" xr:uid="{E3B634FA-1109-4F42-9238-84F963B14327}"/>
    <cellStyle name="Normal 68 4 11 2" xfId="11650" xr:uid="{FC3155E9-F03C-4D61-B874-9092DAF5F1B0}"/>
    <cellStyle name="Normal 68 4 11 2 2" xfId="11651" xr:uid="{900F832F-0B5A-4CCD-BD1D-590DB3D09B22}"/>
    <cellStyle name="Normal 68 4 11 2 2 2" xfId="11652" xr:uid="{A0CA5836-662D-432D-9167-BB299C351A30}"/>
    <cellStyle name="Normal 68 4 11 2 2 3" xfId="11653" xr:uid="{FADACA2C-A492-4C1B-8C25-99647B566496}"/>
    <cellStyle name="Normal 68 4 11 2 3" xfId="11654" xr:uid="{AA4DE643-54ED-4DF9-9E7D-B3FEE33D9DF5}"/>
    <cellStyle name="Normal 68 4 11 2 4" xfId="11655" xr:uid="{865838EF-E8FA-486B-9DC4-330289F5A88E}"/>
    <cellStyle name="Normal 68 4 11 3" xfId="11656" xr:uid="{9618A78F-ED87-4FA2-93E0-E97B81F6C71F}"/>
    <cellStyle name="Normal 68 4 11 3 2" xfId="11657" xr:uid="{5CAA256D-9699-42F6-AF56-D96B9565AA87}"/>
    <cellStyle name="Normal 68 4 11 3 3" xfId="11658" xr:uid="{B790160E-22EA-43C7-9490-390DED1D13A3}"/>
    <cellStyle name="Normal 68 4 11 4" xfId="11659" xr:uid="{2E5DE304-69D5-4CDC-BC6D-84F8C811BBAE}"/>
    <cellStyle name="Normal 68 4 11 5" xfId="11660" xr:uid="{A1F774CD-1E43-4CDA-B32F-7EF6622F49AA}"/>
    <cellStyle name="Normal 68 4 12" xfId="11661" xr:uid="{59A728DB-4E09-432E-892A-031A0A2098D4}"/>
    <cellStyle name="Normal 68 4 12 2" xfId="11662" xr:uid="{61C0D642-6627-444E-9622-D282C24DFC63}"/>
    <cellStyle name="Normal 68 4 12 2 2" xfId="11663" xr:uid="{76246EBD-B17A-47CA-B71D-9B4109C7EBEB}"/>
    <cellStyle name="Normal 68 4 12 2 2 2" xfId="11664" xr:uid="{3A6B35DE-2BF1-4AF7-BE97-5269FB5B28BA}"/>
    <cellStyle name="Normal 68 4 12 2 2 3" xfId="11665" xr:uid="{1C2E5827-2881-404F-AC2D-CC3A2A07A124}"/>
    <cellStyle name="Normal 68 4 12 2 3" xfId="11666" xr:uid="{870F9FBD-C4BD-45CF-89E4-7BC50B39B500}"/>
    <cellStyle name="Normal 68 4 12 2 4" xfId="11667" xr:uid="{C8956FF1-CA5D-4615-BF5D-687A81763371}"/>
    <cellStyle name="Normal 68 4 12 3" xfId="11668" xr:uid="{787F2214-7C00-4CC7-85E9-5BE7B365DEC3}"/>
    <cellStyle name="Normal 68 4 12 3 2" xfId="11669" xr:uid="{42E01A0B-25B9-4660-B893-E982BEE04878}"/>
    <cellStyle name="Normal 68 4 12 3 3" xfId="11670" xr:uid="{CF5029FA-0F92-419F-9895-EE79EC14697F}"/>
    <cellStyle name="Normal 68 4 12 4" xfId="11671" xr:uid="{5819ADFB-AFD7-428D-BFA8-5A7EFBDBE4D7}"/>
    <cellStyle name="Normal 68 4 12 5" xfId="11672" xr:uid="{D22218EB-24DF-480D-BBF0-7F629DC958D8}"/>
    <cellStyle name="Normal 68 4 13" xfId="11673" xr:uid="{E20ABED9-657E-4C77-9299-B38C6A15864C}"/>
    <cellStyle name="Normal 68 4 13 2" xfId="11674" xr:uid="{79AB2214-BF01-47F5-B980-3E06A07DC034}"/>
    <cellStyle name="Normal 68 4 13 2 2" xfId="11675" xr:uid="{D3B92E84-295F-4DCB-8A16-C3A2A8890CA2}"/>
    <cellStyle name="Normal 68 4 13 2 2 2" xfId="11676" xr:uid="{79D75E3A-E87E-43BC-9D36-2F5748BEE39A}"/>
    <cellStyle name="Normal 68 4 13 2 2 3" xfId="11677" xr:uid="{5B78925B-E5D5-458E-A534-18B4BD122D19}"/>
    <cellStyle name="Normal 68 4 13 2 3" xfId="11678" xr:uid="{29982414-00C2-4982-8E70-742B2EF7F177}"/>
    <cellStyle name="Normal 68 4 13 2 4" xfId="11679" xr:uid="{7E611842-6AA5-471C-AEF0-380DCFDC683F}"/>
    <cellStyle name="Normal 68 4 13 3" xfId="11680" xr:uid="{805E8DDA-5757-4D96-AD05-283B8C18D105}"/>
    <cellStyle name="Normal 68 4 13 3 2" xfId="11681" xr:uid="{C5FF514E-6298-420D-B231-F0417F96336D}"/>
    <cellStyle name="Normal 68 4 13 3 3" xfId="11682" xr:uid="{055B3866-7C58-4DC7-9FE7-ED30CD921701}"/>
    <cellStyle name="Normal 68 4 13 4" xfId="11683" xr:uid="{B2596EF8-AB9F-4126-8A7B-FE3918013D10}"/>
    <cellStyle name="Normal 68 4 13 5" xfId="11684" xr:uid="{94BF7266-D1F4-4796-A957-4A876BD0C967}"/>
    <cellStyle name="Normal 68 4 14" xfId="11685" xr:uid="{A7712818-70C1-42EF-8D3E-AE713103B470}"/>
    <cellStyle name="Normal 68 4 14 2" xfId="11686" xr:uid="{AE6571DF-B9EE-4821-B8B8-B269DCCF4248}"/>
    <cellStyle name="Normal 68 4 14 2 2" xfId="11687" xr:uid="{13A88C06-E598-4A0E-9496-DCA6FE5BEF32}"/>
    <cellStyle name="Normal 68 4 14 2 2 2" xfId="11688" xr:uid="{B22F01B5-F79E-4F05-AA31-6F272A01713E}"/>
    <cellStyle name="Normal 68 4 14 2 2 3" xfId="11689" xr:uid="{70DD437E-BCF6-4A91-81EF-2F755D494447}"/>
    <cellStyle name="Normal 68 4 14 2 3" xfId="11690" xr:uid="{5AB125AF-1F79-495A-8BC2-AB0059052D17}"/>
    <cellStyle name="Normal 68 4 14 2 4" xfId="11691" xr:uid="{2E6994A2-795B-43D0-B8DD-B4BC50AE82F4}"/>
    <cellStyle name="Normal 68 4 14 3" xfId="11692" xr:uid="{20798772-1E98-48E2-87B1-EE49F7225C97}"/>
    <cellStyle name="Normal 68 4 14 3 2" xfId="11693" xr:uid="{AA66031A-C4D9-466D-B8C8-0904CD82D346}"/>
    <cellStyle name="Normal 68 4 14 3 3" xfId="11694" xr:uid="{B1B6E65B-CCB5-4434-99D2-F57F4C371DF5}"/>
    <cellStyle name="Normal 68 4 14 4" xfId="11695" xr:uid="{237B2486-23CE-469B-886A-5FB0761FA3F6}"/>
    <cellStyle name="Normal 68 4 14 5" xfId="11696" xr:uid="{8EFECC98-45F6-45BE-8CD2-C17139B35A4D}"/>
    <cellStyle name="Normal 68 4 15" xfId="11697" xr:uid="{1CA35B8B-166E-4762-8D45-7BD3E2EC09BE}"/>
    <cellStyle name="Normal 68 4 15 2" xfId="11698" xr:uid="{CD76A585-8E27-46ED-A0CB-3CA2FACFAC36}"/>
    <cellStyle name="Normal 68 4 15 2 2" xfId="11699" xr:uid="{74050660-5795-4E55-BB9D-140FB9DBD958}"/>
    <cellStyle name="Normal 68 4 15 2 2 2" xfId="11700" xr:uid="{706C318F-9A37-45B2-8DC2-AFEA18FC7E09}"/>
    <cellStyle name="Normal 68 4 15 2 2 3" xfId="11701" xr:uid="{DDB130D6-B320-4AD1-8AB2-7667450175D7}"/>
    <cellStyle name="Normal 68 4 15 2 3" xfId="11702" xr:uid="{C1F85A41-9B82-4635-86E1-E65A921E7A30}"/>
    <cellStyle name="Normal 68 4 15 2 4" xfId="11703" xr:uid="{D34CD369-225C-4662-9737-D9E385C96D72}"/>
    <cellStyle name="Normal 68 4 15 3" xfId="11704" xr:uid="{D778031E-1718-4F3C-ABB3-640D3CE949B9}"/>
    <cellStyle name="Normal 68 4 15 3 2" xfId="11705" xr:uid="{44EFF374-E340-4ABE-8F07-CF1BE283575F}"/>
    <cellStyle name="Normal 68 4 15 3 3" xfId="11706" xr:uid="{0000CE9C-F1FD-4DCC-A925-5401FF6757A4}"/>
    <cellStyle name="Normal 68 4 15 4" xfId="11707" xr:uid="{5868FE64-D8A6-4488-B527-E31F0E52226D}"/>
    <cellStyle name="Normal 68 4 15 5" xfId="11708" xr:uid="{2074A2AB-9C2C-416D-B684-60049117CA2C}"/>
    <cellStyle name="Normal 68 4 16" xfId="11709" xr:uid="{1A09DFCA-6022-466D-B7D3-D08F51F33B9D}"/>
    <cellStyle name="Normal 68 4 16 2" xfId="11710" xr:uid="{A00B6A24-2EFA-45FB-9831-4C6AD84467BF}"/>
    <cellStyle name="Normal 68 4 16 2 2" xfId="11711" xr:uid="{A81D41D2-A625-4A9E-A372-354E3A27CBA5}"/>
    <cellStyle name="Normal 68 4 16 2 2 2" xfId="11712" xr:uid="{25B7D060-BD63-4B99-A6F6-DF8F0C9828C6}"/>
    <cellStyle name="Normal 68 4 16 2 2 3" xfId="11713" xr:uid="{7B843E9D-69C7-4F56-A6B1-A96526896F77}"/>
    <cellStyle name="Normal 68 4 16 2 3" xfId="11714" xr:uid="{0D378617-B934-443D-AF3C-3E3E7DA2E3E9}"/>
    <cellStyle name="Normal 68 4 16 2 4" xfId="11715" xr:uid="{FBBFAB09-6889-4575-BC0B-E872D9E60526}"/>
    <cellStyle name="Normal 68 4 16 3" xfId="11716" xr:uid="{502C1FD7-C5C8-445A-A281-20F5E665AC58}"/>
    <cellStyle name="Normal 68 4 16 3 2" xfId="11717" xr:uid="{12395C98-EF2C-4C29-B142-507B8606CEB3}"/>
    <cellStyle name="Normal 68 4 16 3 3" xfId="11718" xr:uid="{D1D1F464-6155-4C50-9DE9-780829DFF7E1}"/>
    <cellStyle name="Normal 68 4 16 4" xfId="11719" xr:uid="{52686C35-A548-49DE-BEC3-8230DA66B0A3}"/>
    <cellStyle name="Normal 68 4 16 5" xfId="11720" xr:uid="{8085DCFB-B45F-4416-8957-F63904A5B593}"/>
    <cellStyle name="Normal 68 4 17" xfId="11721" xr:uid="{FC826CCE-DAA4-463D-96D5-208D2E1BE4E1}"/>
    <cellStyle name="Normal 68 4 17 2" xfId="11722" xr:uid="{F3D70CD8-286B-4ACE-87B3-D12798B6B115}"/>
    <cellStyle name="Normal 68 4 17 2 2" xfId="11723" xr:uid="{3E8B4E43-5375-4D2C-AD63-AA8F54F7F983}"/>
    <cellStyle name="Normal 68 4 17 2 2 2" xfId="11724" xr:uid="{7F922852-BCA7-480C-B887-3B06E3664BA7}"/>
    <cellStyle name="Normal 68 4 17 2 2 3" xfId="11725" xr:uid="{EE85EDAD-15F2-4D60-8E3E-DF176CE33F2B}"/>
    <cellStyle name="Normal 68 4 17 2 3" xfId="11726" xr:uid="{01C0E9AB-9097-4449-AFFE-D5C25466B1B2}"/>
    <cellStyle name="Normal 68 4 17 2 4" xfId="11727" xr:uid="{5B7BB3BA-A672-4AFD-ADC8-92851633F507}"/>
    <cellStyle name="Normal 68 4 17 3" xfId="11728" xr:uid="{C8CE4573-6103-4516-B16D-8D57E22471A8}"/>
    <cellStyle name="Normal 68 4 17 3 2" xfId="11729" xr:uid="{8CBA2023-99BC-4EBD-8EC1-42D7A704EE5A}"/>
    <cellStyle name="Normal 68 4 17 3 3" xfId="11730" xr:uid="{8821CA90-63AA-4619-95FB-F1307D0D5469}"/>
    <cellStyle name="Normal 68 4 17 4" xfId="11731" xr:uid="{FB903CF9-0659-4B0F-994E-3633D3C4BD38}"/>
    <cellStyle name="Normal 68 4 17 5" xfId="11732" xr:uid="{7EC29A3F-E156-447D-B406-60A7F3C8CE02}"/>
    <cellStyle name="Normal 68 4 18" xfId="11733" xr:uid="{BAEA17C5-8239-4C9E-8B2C-92FF19059DED}"/>
    <cellStyle name="Normal 68 4 18 2" xfId="11734" xr:uid="{BDBFB161-223C-425A-BE78-663466A54DC5}"/>
    <cellStyle name="Normal 68 4 18 2 2" xfId="11735" xr:uid="{6452B2E9-BD4F-4349-ABD6-CB613D4D6936}"/>
    <cellStyle name="Normal 68 4 18 2 2 2" xfId="11736" xr:uid="{32A65458-3C74-4D4D-91E8-7CC9260D75FE}"/>
    <cellStyle name="Normal 68 4 18 2 2 3" xfId="11737" xr:uid="{CEB39745-8F20-4E69-9199-88A4742305E9}"/>
    <cellStyle name="Normal 68 4 18 2 3" xfId="11738" xr:uid="{08EF3EF0-3F64-4AEC-AF84-39FB79FC2418}"/>
    <cellStyle name="Normal 68 4 18 2 4" xfId="11739" xr:uid="{3973FE4E-47C4-466D-8952-45B23BDC2135}"/>
    <cellStyle name="Normal 68 4 18 3" xfId="11740" xr:uid="{516E81A5-BEB6-4BA6-8458-73A93ECE8606}"/>
    <cellStyle name="Normal 68 4 18 3 2" xfId="11741" xr:uid="{8BDC17EE-5366-4EF9-ABB7-AC4B21296A09}"/>
    <cellStyle name="Normal 68 4 18 3 3" xfId="11742" xr:uid="{A35217FF-948C-49B7-9864-203F7153A219}"/>
    <cellStyle name="Normal 68 4 18 4" xfId="11743" xr:uid="{E6E591E5-8658-41BE-B6DD-621C7AF298A3}"/>
    <cellStyle name="Normal 68 4 18 5" xfId="11744" xr:uid="{F512AA2B-5E60-4B01-87F5-E6553F30BD19}"/>
    <cellStyle name="Normal 68 4 19" xfId="11745" xr:uid="{39AFDA82-E777-4460-AF3A-959F082D42AC}"/>
    <cellStyle name="Normal 68 4 19 2" xfId="11746" xr:uid="{3C836CBB-A700-4942-9265-79CC930C7823}"/>
    <cellStyle name="Normal 68 4 19 2 2" xfId="11747" xr:uid="{8535F9F6-BBD7-4852-B4CC-940462D7EE30}"/>
    <cellStyle name="Normal 68 4 19 2 2 2" xfId="11748" xr:uid="{DE07566B-039C-4EF2-A37B-2D7721541E5B}"/>
    <cellStyle name="Normal 68 4 19 2 2 3" xfId="11749" xr:uid="{50192A59-95B2-41EC-B794-ADE3C1D4369D}"/>
    <cellStyle name="Normal 68 4 19 2 3" xfId="11750" xr:uid="{DB827E1E-3697-4410-8AE1-91CCF8B49E95}"/>
    <cellStyle name="Normal 68 4 19 2 4" xfId="11751" xr:uid="{9DDA3412-68B7-44F9-861E-5619A365AFA6}"/>
    <cellStyle name="Normal 68 4 19 3" xfId="11752" xr:uid="{F57655A8-EE30-4109-8AF4-D2E8EB3F6F7E}"/>
    <cellStyle name="Normal 68 4 19 3 2" xfId="11753" xr:uid="{717708B3-B458-4BA2-BB2A-EC488302017A}"/>
    <cellStyle name="Normal 68 4 19 3 3" xfId="11754" xr:uid="{FD3CF2C1-3849-4F9D-9A29-8E26AB2C95BC}"/>
    <cellStyle name="Normal 68 4 19 4" xfId="11755" xr:uid="{E54405EF-7FCF-4A75-9324-D1A33A5119FD}"/>
    <cellStyle name="Normal 68 4 19 5" xfId="11756" xr:uid="{79837484-76E0-4E6A-BBCC-40AED130B4E4}"/>
    <cellStyle name="Normal 68 4 2" xfId="11757" xr:uid="{5AF79E52-C92D-4806-BDBB-26BB77CB692C}"/>
    <cellStyle name="Normal 68 4 2 2" xfId="11758" xr:uid="{A94E2E02-7993-40D0-AFBF-FC581BD86D59}"/>
    <cellStyle name="Normal 68 4 2 2 2" xfId="11759" xr:uid="{CE6729E5-C2B3-459E-9567-82AC1DCF86C9}"/>
    <cellStyle name="Normal 68 4 2 2 2 2" xfId="11760" xr:uid="{1978DA80-DB2A-4179-A175-6D1338D3C0F2}"/>
    <cellStyle name="Normal 68 4 2 2 2 3" xfId="11761" xr:uid="{79C0A895-0989-4C08-9457-3CAAB855CD2A}"/>
    <cellStyle name="Normal 68 4 2 2 3" xfId="11762" xr:uid="{603850F1-A029-483B-8A72-BF9D7A3EC192}"/>
    <cellStyle name="Normal 68 4 2 2 4" xfId="11763" xr:uid="{0FECE521-7A6F-40EB-8491-721D8FD6F780}"/>
    <cellStyle name="Normal 68 4 2 3" xfId="11764" xr:uid="{36768211-C890-4D60-8895-740E619DD7EF}"/>
    <cellStyle name="Normal 68 4 2 3 2" xfId="11765" xr:uid="{F43F099E-2BE9-4B6A-B5F2-11D85D40DD08}"/>
    <cellStyle name="Normal 68 4 2 3 3" xfId="11766" xr:uid="{91BBEE4A-1724-43E9-AE0C-CFADAAFDABAD}"/>
    <cellStyle name="Normal 68 4 2 4" xfId="11767" xr:uid="{3A77CE39-8887-493B-B7AE-D8E537F80AE8}"/>
    <cellStyle name="Normal 68 4 2 5" xfId="11768" xr:uid="{8AF15C5E-385F-422A-8ACD-1E5C5C9241A8}"/>
    <cellStyle name="Normal 68 4 20" xfId="11769" xr:uid="{30697FF0-EBD8-4FCE-B88E-AE075D6FB84C}"/>
    <cellStyle name="Normal 68 4 20 2" xfId="11770" xr:uid="{78001234-DD42-49E5-B674-4536E1211F59}"/>
    <cellStyle name="Normal 68 4 20 2 2" xfId="11771" xr:uid="{8F71B830-E922-4517-8E52-FD762FB2D013}"/>
    <cellStyle name="Normal 68 4 20 2 3" xfId="11772" xr:uid="{8876747B-D825-4139-8900-5F4299DF6DBB}"/>
    <cellStyle name="Normal 68 4 20 3" xfId="11773" xr:uid="{A636F92E-18D3-4976-89FA-1900B6B6C3F3}"/>
    <cellStyle name="Normal 68 4 20 4" xfId="11774" xr:uid="{426BB19F-EE9E-45E4-B458-D673683D0F1B}"/>
    <cellStyle name="Normal 68 4 21" xfId="11775" xr:uid="{7C7674E1-C5DE-4B06-833C-11F946C46944}"/>
    <cellStyle name="Normal 68 4 21 2" xfId="11776" xr:uid="{0CC45229-4A8A-4AED-B38F-F4A09F41BA03}"/>
    <cellStyle name="Normal 68 4 21 3" xfId="11777" xr:uid="{AC7E0C5D-6919-4C82-881A-427A62F39502}"/>
    <cellStyle name="Normal 68 4 22" xfId="11778" xr:uid="{ED0CC5A7-10E3-4DE6-841A-BFDABEC44A26}"/>
    <cellStyle name="Normal 68 4 23" xfId="11779" xr:uid="{B811C377-16AF-45FF-ADDD-53F0BF6AA40C}"/>
    <cellStyle name="Normal 68 4 3" xfId="11780" xr:uid="{2EEF9FE3-4700-4E36-84CF-ED39454880B3}"/>
    <cellStyle name="Normal 68 4 3 2" xfId="11781" xr:uid="{4E4E279B-1D68-4329-9751-294580DBC53F}"/>
    <cellStyle name="Normal 68 4 3 2 2" xfId="11782" xr:uid="{15359AF9-9D94-4B1E-A778-B4F1528CA285}"/>
    <cellStyle name="Normal 68 4 3 2 2 2" xfId="11783" xr:uid="{3DCC78AA-9E57-427A-AC76-78EA5A2744DA}"/>
    <cellStyle name="Normal 68 4 3 2 2 3" xfId="11784" xr:uid="{B57D1D2A-3CA9-411D-A962-1BE8F6C54F1D}"/>
    <cellStyle name="Normal 68 4 3 2 3" xfId="11785" xr:uid="{AC4C8C2E-51A8-4F1B-9EF9-ABD7954B3828}"/>
    <cellStyle name="Normal 68 4 3 2 4" xfId="11786" xr:uid="{701C67EA-B34F-49DD-B9BB-E59ABC119DAF}"/>
    <cellStyle name="Normal 68 4 3 3" xfId="11787" xr:uid="{72472096-AB93-4A99-8CC6-F0F9C2313DBC}"/>
    <cellStyle name="Normal 68 4 3 3 2" xfId="11788" xr:uid="{3CF6BC2F-0E2A-455D-9ABD-32862E5A4CCA}"/>
    <cellStyle name="Normal 68 4 3 3 3" xfId="11789" xr:uid="{98BB3E62-EA44-42A2-86F1-EDAB7A01D1C7}"/>
    <cellStyle name="Normal 68 4 3 4" xfId="11790" xr:uid="{AFC5DD85-C2F6-4385-B592-4762DF9BB058}"/>
    <cellStyle name="Normal 68 4 3 5" xfId="11791" xr:uid="{B5DC8B56-0EDE-45D2-8355-583D549BEFC1}"/>
    <cellStyle name="Normal 68 4 4" xfId="11792" xr:uid="{362B7C91-8CEC-407A-ABE3-2DA0445FB5CD}"/>
    <cellStyle name="Normal 68 4 4 2" xfId="11793" xr:uid="{7E635E2E-58EE-493E-B877-27154CED3153}"/>
    <cellStyle name="Normal 68 4 4 2 2" xfId="11794" xr:uid="{34D0B755-381A-4D4F-AED7-E343C5A87AF2}"/>
    <cellStyle name="Normal 68 4 4 2 2 2" xfId="11795" xr:uid="{97AAC667-D083-4AA0-BA4D-A2BF87945605}"/>
    <cellStyle name="Normal 68 4 4 2 2 3" xfId="11796" xr:uid="{E9A65C92-78D5-484D-88BB-BF963694347E}"/>
    <cellStyle name="Normal 68 4 4 2 3" xfId="11797" xr:uid="{BB6C0E60-CC9F-4BA7-BF20-701DAA611B4C}"/>
    <cellStyle name="Normal 68 4 4 2 4" xfId="11798" xr:uid="{CDF1EB61-FEF7-4A02-B8FD-A23A56C36597}"/>
    <cellStyle name="Normal 68 4 4 3" xfId="11799" xr:uid="{66071A1B-854A-44C3-8309-8A6460EA63D8}"/>
    <cellStyle name="Normal 68 4 4 3 2" xfId="11800" xr:uid="{06BC1BDD-E20A-490D-AF36-84EDED2ADBC2}"/>
    <cellStyle name="Normal 68 4 4 3 3" xfId="11801" xr:uid="{D5038AA0-EF4C-4142-8ADB-0F5AB4643A24}"/>
    <cellStyle name="Normal 68 4 4 4" xfId="11802" xr:uid="{BEF6A6FC-7860-42C0-9DCD-3B9F2D2E9DFB}"/>
    <cellStyle name="Normal 68 4 4 5" xfId="11803" xr:uid="{5856F36B-1F74-49E7-A0BD-7C8D6DE548B9}"/>
    <cellStyle name="Normal 68 4 5" xfId="11804" xr:uid="{92831A37-9310-4F7C-82FD-8AA4A75AD77B}"/>
    <cellStyle name="Normal 68 4 5 2" xfId="11805" xr:uid="{E4E6A8B4-8810-466A-8FB9-AABB8D066A48}"/>
    <cellStyle name="Normal 68 4 5 2 2" xfId="11806" xr:uid="{354F0FE0-E9DD-4DE6-9D04-45A397B8B331}"/>
    <cellStyle name="Normal 68 4 5 2 2 2" xfId="11807" xr:uid="{16159153-0621-43E2-9741-49B91680DA28}"/>
    <cellStyle name="Normal 68 4 5 2 2 3" xfId="11808" xr:uid="{9F96F3CB-6F11-4C90-A27E-BCEAFB0F26AF}"/>
    <cellStyle name="Normal 68 4 5 2 3" xfId="11809" xr:uid="{4CA2103E-66BD-48A5-93C2-F459478AB83A}"/>
    <cellStyle name="Normal 68 4 5 2 4" xfId="11810" xr:uid="{F82F2E9A-8130-4020-9454-7567FDAD35DE}"/>
    <cellStyle name="Normal 68 4 5 3" xfId="11811" xr:uid="{AF7EBB1A-A576-4250-9C47-6C70E9318F6C}"/>
    <cellStyle name="Normal 68 4 5 3 2" xfId="11812" xr:uid="{C4C744BD-A639-4ADF-AE95-F5015974B823}"/>
    <cellStyle name="Normal 68 4 5 3 3" xfId="11813" xr:uid="{BE7651C4-F408-40FB-BAE6-DBE2E67BBFA1}"/>
    <cellStyle name="Normal 68 4 5 4" xfId="11814" xr:uid="{412B51E0-B370-4EB2-85BA-0CF9A6C965AA}"/>
    <cellStyle name="Normal 68 4 5 5" xfId="11815" xr:uid="{588D5AC0-B9BA-4017-8FD5-411CA9874E05}"/>
    <cellStyle name="Normal 68 4 6" xfId="11816" xr:uid="{55903139-56F7-4924-8961-5D0AE31430BE}"/>
    <cellStyle name="Normal 68 4 6 2" xfId="11817" xr:uid="{D13DE241-02CE-46A6-957D-3754FFD6A544}"/>
    <cellStyle name="Normal 68 4 6 2 2" xfId="11818" xr:uid="{8713E7B9-AD3A-4B59-BD2B-34AB77DFA894}"/>
    <cellStyle name="Normal 68 4 6 2 2 2" xfId="11819" xr:uid="{E085D215-1810-485E-ABA6-ED358766FFFC}"/>
    <cellStyle name="Normal 68 4 6 2 2 3" xfId="11820" xr:uid="{EDA3A3B3-D0C7-4BAA-86E8-8C9C99204699}"/>
    <cellStyle name="Normal 68 4 6 2 3" xfId="11821" xr:uid="{4E83D0DD-D70D-487E-B898-58A7A7920631}"/>
    <cellStyle name="Normal 68 4 6 2 4" xfId="11822" xr:uid="{9C040057-891F-42CC-BD9D-FA1B1169ED23}"/>
    <cellStyle name="Normal 68 4 6 3" xfId="11823" xr:uid="{A0287150-5337-4ACF-BECA-C28BB4A16257}"/>
    <cellStyle name="Normal 68 4 6 3 2" xfId="11824" xr:uid="{6A43830A-9FDC-46A9-B6FE-3360BF2082B0}"/>
    <cellStyle name="Normal 68 4 6 3 3" xfId="11825" xr:uid="{6DC4847E-D6DC-4462-A6E5-7633EA7CE1D6}"/>
    <cellStyle name="Normal 68 4 6 4" xfId="11826" xr:uid="{4A0F27B8-EC9B-444F-9A28-C7469AF7A71D}"/>
    <cellStyle name="Normal 68 4 6 5" xfId="11827" xr:uid="{E5807FA4-CC7F-4AEF-B5A1-ECEC57619FDE}"/>
    <cellStyle name="Normal 68 4 7" xfId="11828" xr:uid="{944F787D-E8F3-41BE-B4F9-3B50C2CC5B03}"/>
    <cellStyle name="Normal 68 4 7 2" xfId="11829" xr:uid="{781A5D21-4AA0-4054-A8F4-C2C3CAE895AC}"/>
    <cellStyle name="Normal 68 4 7 2 2" xfId="11830" xr:uid="{2E64D215-1779-4CC0-A7E8-CBF6344E990F}"/>
    <cellStyle name="Normal 68 4 7 2 2 2" xfId="11831" xr:uid="{596BD864-7B53-4B8C-9DB7-11C0884390A8}"/>
    <cellStyle name="Normal 68 4 7 2 2 3" xfId="11832" xr:uid="{DF8B1728-904B-4CBE-B712-3BD7D6460D0C}"/>
    <cellStyle name="Normal 68 4 7 2 3" xfId="11833" xr:uid="{7FC31DA8-72A6-4E7A-9C32-4AC438440F42}"/>
    <cellStyle name="Normal 68 4 7 2 4" xfId="11834" xr:uid="{EE428A9B-FC4A-4782-9F10-C81B1E2F513B}"/>
    <cellStyle name="Normal 68 4 7 3" xfId="11835" xr:uid="{6506DC42-B076-414F-9F10-CB487FB5E67B}"/>
    <cellStyle name="Normal 68 4 7 3 2" xfId="11836" xr:uid="{C100F77A-5275-4DD9-AFB7-009566457D89}"/>
    <cellStyle name="Normal 68 4 7 3 3" xfId="11837" xr:uid="{562744CE-70E3-461B-8A18-E2B2A3A507DD}"/>
    <cellStyle name="Normal 68 4 7 4" xfId="11838" xr:uid="{D0412C43-C989-448D-A5CE-0180BA36F954}"/>
    <cellStyle name="Normal 68 4 7 5" xfId="11839" xr:uid="{DEDF2BF4-C8AB-443F-935A-8A2A2C746B7D}"/>
    <cellStyle name="Normal 68 4 8" xfId="11840" xr:uid="{0475BBE9-C316-4486-BE77-AF33CD681D80}"/>
    <cellStyle name="Normal 68 4 8 2" xfId="11841" xr:uid="{705E9CAC-F8EF-4DA5-AAE4-C8B31E0CE73C}"/>
    <cellStyle name="Normal 68 4 8 2 2" xfId="11842" xr:uid="{B00961AD-125F-4A5A-8A74-22BA49CD2DF9}"/>
    <cellStyle name="Normal 68 4 8 2 2 2" xfId="11843" xr:uid="{7C1E318F-6C56-44B3-A4E4-0FD829A59D46}"/>
    <cellStyle name="Normal 68 4 8 2 2 3" xfId="11844" xr:uid="{04359D9D-14AD-47DC-A83A-BD94C4059526}"/>
    <cellStyle name="Normal 68 4 8 2 3" xfId="11845" xr:uid="{3FFDD998-E81A-42FB-B1EC-107D1708A41B}"/>
    <cellStyle name="Normal 68 4 8 2 4" xfId="11846" xr:uid="{0BB7F488-E27F-4560-9B05-4746224EEB54}"/>
    <cellStyle name="Normal 68 4 8 3" xfId="11847" xr:uid="{4D51C5BA-42C0-427E-9A9F-22FDE5D16626}"/>
    <cellStyle name="Normal 68 4 8 3 2" xfId="11848" xr:uid="{5A246019-D653-4818-BBC2-3935CA01378C}"/>
    <cellStyle name="Normal 68 4 8 3 3" xfId="11849" xr:uid="{E7568C86-04C4-44CF-81DC-3AF1D51CCD01}"/>
    <cellStyle name="Normal 68 4 8 4" xfId="11850" xr:uid="{F576B3CC-3418-467C-BF4B-6B01183CF15F}"/>
    <cellStyle name="Normal 68 4 8 5" xfId="11851" xr:uid="{180002A6-C141-4468-A68E-9E3ED6A78945}"/>
    <cellStyle name="Normal 68 4 9" xfId="11852" xr:uid="{D2E4A24A-ECAC-4F29-BD57-46C23361A416}"/>
    <cellStyle name="Normal 68 4 9 2" xfId="11853" xr:uid="{FEAE2060-77F1-4A1F-B81C-9A53FC42A51F}"/>
    <cellStyle name="Normal 68 4 9 2 2" xfId="11854" xr:uid="{1CD13631-F07C-4FAB-B9B6-B37F3F1595CE}"/>
    <cellStyle name="Normal 68 4 9 2 2 2" xfId="11855" xr:uid="{4FE8A05B-3573-4959-9139-BB92795FAEB5}"/>
    <cellStyle name="Normal 68 4 9 2 2 3" xfId="11856" xr:uid="{A11B38DE-00CF-4E5C-8C2A-9F82A19E9D3E}"/>
    <cellStyle name="Normal 68 4 9 2 3" xfId="11857" xr:uid="{8FBB3DC0-2B32-4329-833A-F3339C703C90}"/>
    <cellStyle name="Normal 68 4 9 2 4" xfId="11858" xr:uid="{BBDD51AB-7100-4DB1-95B8-8A322F9FF9BC}"/>
    <cellStyle name="Normal 68 4 9 3" xfId="11859" xr:uid="{21A4D83B-4BAD-4D63-9DE5-C27DF255CB60}"/>
    <cellStyle name="Normal 68 4 9 3 2" xfId="11860" xr:uid="{8BA39AC8-F9A1-419E-88D1-70680910291C}"/>
    <cellStyle name="Normal 68 4 9 3 3" xfId="11861" xr:uid="{50C0DEFF-8AEE-4AFB-894A-35ABC90ECEF1}"/>
    <cellStyle name="Normal 68 4 9 4" xfId="11862" xr:uid="{F086ADEB-4E21-4D46-8B20-4BD3F40E9781}"/>
    <cellStyle name="Normal 68 4 9 5" xfId="11863" xr:uid="{448412EF-7EF0-4116-9C53-EB5AEA3515A5}"/>
    <cellStyle name="Normal 68 5" xfId="11864" xr:uid="{4C9D36A0-AC64-4077-8A45-4975F7D3DCCC}"/>
    <cellStyle name="Normal 68 5 10" xfId="11865" xr:uid="{70AE1805-7C69-4CC6-B85E-8E2F90C4A8F6}"/>
    <cellStyle name="Normal 68 5 10 2" xfId="11866" xr:uid="{91B922B5-BEB1-456A-8130-D3B5FDB15755}"/>
    <cellStyle name="Normal 68 5 10 2 2" xfId="11867" xr:uid="{F4CA8FB0-C498-45AA-92CA-EFFB8E1800A9}"/>
    <cellStyle name="Normal 68 5 10 2 2 2" xfId="11868" xr:uid="{8C7B3A2F-4433-4677-8D1E-CA4A2D86E096}"/>
    <cellStyle name="Normal 68 5 10 2 2 3" xfId="11869" xr:uid="{0035C6D1-04BA-4791-9E84-8979E23DF43E}"/>
    <cellStyle name="Normal 68 5 10 2 3" xfId="11870" xr:uid="{071FFE23-3FC0-41BA-8D57-8E3F944100B9}"/>
    <cellStyle name="Normal 68 5 10 2 4" xfId="11871" xr:uid="{D3BD4E28-33F0-48B9-9FFD-AAE0E919755F}"/>
    <cellStyle name="Normal 68 5 10 3" xfId="11872" xr:uid="{AD1EC89C-EEDB-485B-AA15-8913E23CC610}"/>
    <cellStyle name="Normal 68 5 10 3 2" xfId="11873" xr:uid="{DCF1ED97-1E07-4DAF-B422-82AFDAEF46E0}"/>
    <cellStyle name="Normal 68 5 10 3 3" xfId="11874" xr:uid="{C9826FE8-90FE-402A-BF91-1F5EF3500012}"/>
    <cellStyle name="Normal 68 5 10 4" xfId="11875" xr:uid="{A224F2A0-BB40-41BD-844B-30C0BAA330C0}"/>
    <cellStyle name="Normal 68 5 10 5" xfId="11876" xr:uid="{AD2ABCE7-2BB8-43F6-8496-5191F0353BAF}"/>
    <cellStyle name="Normal 68 5 11" xfId="11877" xr:uid="{48C7AE5D-E8BD-4E4A-BB9E-BA3EF602446D}"/>
    <cellStyle name="Normal 68 5 11 2" xfId="11878" xr:uid="{0856B092-3C71-4C3E-A879-6A9FA11CB39D}"/>
    <cellStyle name="Normal 68 5 11 2 2" xfId="11879" xr:uid="{46789735-6E3C-46C0-9BC6-203D074D5060}"/>
    <cellStyle name="Normal 68 5 11 2 2 2" xfId="11880" xr:uid="{06A92B78-33EE-4887-B728-F0530454C896}"/>
    <cellStyle name="Normal 68 5 11 2 2 3" xfId="11881" xr:uid="{23DC5ECA-7A1E-4927-A259-F54EDC2E5E8C}"/>
    <cellStyle name="Normal 68 5 11 2 3" xfId="11882" xr:uid="{82755398-CE57-408C-8C58-6927F8F444C0}"/>
    <cellStyle name="Normal 68 5 11 2 4" xfId="11883" xr:uid="{FC8E4E7A-BC80-428E-973A-6A7AA63F1C3A}"/>
    <cellStyle name="Normal 68 5 11 3" xfId="11884" xr:uid="{4B257F7F-A406-4093-A4A7-BBD5DCBB154D}"/>
    <cellStyle name="Normal 68 5 11 3 2" xfId="11885" xr:uid="{685E066D-681B-4621-A7C3-7C91D28344A7}"/>
    <cellStyle name="Normal 68 5 11 3 3" xfId="11886" xr:uid="{0DA2D749-BF7B-45B2-91E2-4F1023820CE4}"/>
    <cellStyle name="Normal 68 5 11 4" xfId="11887" xr:uid="{8143CA01-84B9-4DA7-98E7-3B4A1553AF10}"/>
    <cellStyle name="Normal 68 5 11 5" xfId="11888" xr:uid="{887B23ED-D3E7-494E-80A3-A1AED05092EB}"/>
    <cellStyle name="Normal 68 5 12" xfId="11889" xr:uid="{4BAF39D2-3BEF-4847-98BF-7A21C53E1937}"/>
    <cellStyle name="Normal 68 5 12 2" xfId="11890" xr:uid="{9B8A85F4-9894-4B26-A44F-484CA3152B46}"/>
    <cellStyle name="Normal 68 5 12 2 2" xfId="11891" xr:uid="{FC544750-2FAA-4493-AD18-77FA8B65D620}"/>
    <cellStyle name="Normal 68 5 12 2 2 2" xfId="11892" xr:uid="{5B574C10-3A20-4EA6-9D7C-E69AE4175C1E}"/>
    <cellStyle name="Normal 68 5 12 2 2 3" xfId="11893" xr:uid="{942282E4-BD86-46B4-B228-BE72C0D2392F}"/>
    <cellStyle name="Normal 68 5 12 2 3" xfId="11894" xr:uid="{3CBFD5FC-EFC2-4867-91F9-024FD0CB5607}"/>
    <cellStyle name="Normal 68 5 12 2 4" xfId="11895" xr:uid="{A456AEAB-9AA4-4AFD-9515-D5A8B60A3627}"/>
    <cellStyle name="Normal 68 5 12 3" xfId="11896" xr:uid="{4415E7BB-33A9-4993-A070-4ED41CE44C15}"/>
    <cellStyle name="Normal 68 5 12 3 2" xfId="11897" xr:uid="{C677F0FD-2408-4846-9D73-697ECD5E4799}"/>
    <cellStyle name="Normal 68 5 12 3 3" xfId="11898" xr:uid="{B48929F1-CA69-487B-BB3E-451ACA90E3F2}"/>
    <cellStyle name="Normal 68 5 12 4" xfId="11899" xr:uid="{27F03AE8-BCEA-4CF4-B186-1DD61DE65C05}"/>
    <cellStyle name="Normal 68 5 12 5" xfId="11900" xr:uid="{55146E93-E058-4495-B5CF-8D9829BC913B}"/>
    <cellStyle name="Normal 68 5 13" xfId="11901" xr:uid="{7D883CC9-81A5-4596-BC78-718EA1E315AC}"/>
    <cellStyle name="Normal 68 5 13 2" xfId="11902" xr:uid="{191C3E7C-0006-4CDB-897A-368E0D24D6F1}"/>
    <cellStyle name="Normal 68 5 13 2 2" xfId="11903" xr:uid="{50678236-D78B-4AEE-A8AC-6F819AE5044E}"/>
    <cellStyle name="Normal 68 5 13 2 2 2" xfId="11904" xr:uid="{FF65F8BE-D05C-4E4E-8C64-9D9C8F0568FC}"/>
    <cellStyle name="Normal 68 5 13 2 2 3" xfId="11905" xr:uid="{295F0963-1110-448E-BA7E-DFAB242CA44E}"/>
    <cellStyle name="Normal 68 5 13 2 3" xfId="11906" xr:uid="{C5514713-F951-4BC9-8822-6E4A30D7E874}"/>
    <cellStyle name="Normal 68 5 13 2 4" xfId="11907" xr:uid="{BEBA2541-F26D-4181-AB3F-90673210EA48}"/>
    <cellStyle name="Normal 68 5 13 3" xfId="11908" xr:uid="{003154FF-3932-41CF-A7A4-EC626393C305}"/>
    <cellStyle name="Normal 68 5 13 3 2" xfId="11909" xr:uid="{E86850FF-0BD4-4382-85F7-D1C1752277E7}"/>
    <cellStyle name="Normal 68 5 13 3 3" xfId="11910" xr:uid="{4CDADCC8-198E-4B73-AF03-24896D934C71}"/>
    <cellStyle name="Normal 68 5 13 4" xfId="11911" xr:uid="{1A551EBC-CC4C-486B-A4E2-336115173AA8}"/>
    <cellStyle name="Normal 68 5 13 5" xfId="11912" xr:uid="{245ABE99-2376-4BF6-BB85-0210C8A8CDBB}"/>
    <cellStyle name="Normal 68 5 14" xfId="11913" xr:uid="{F7C4CCD4-7B68-4A36-B879-5DF572D13BDA}"/>
    <cellStyle name="Normal 68 5 14 2" xfId="11914" xr:uid="{13FE26D1-B522-41C5-952C-2BECF1CCC5C2}"/>
    <cellStyle name="Normal 68 5 14 2 2" xfId="11915" xr:uid="{AF9039C5-6FDE-4681-9164-819CB6EDDBF1}"/>
    <cellStyle name="Normal 68 5 14 2 2 2" xfId="11916" xr:uid="{82B0F44A-A64B-43B5-9B5A-CAFC80E60100}"/>
    <cellStyle name="Normal 68 5 14 2 2 3" xfId="11917" xr:uid="{6A799878-D1D0-44CC-8FEA-9642FA017F50}"/>
    <cellStyle name="Normal 68 5 14 2 3" xfId="11918" xr:uid="{7C825326-75D7-42E8-B662-4800D48D8426}"/>
    <cellStyle name="Normal 68 5 14 2 4" xfId="11919" xr:uid="{E6C66BAF-E627-458F-AD0F-EE4D41309585}"/>
    <cellStyle name="Normal 68 5 14 3" xfId="11920" xr:uid="{D2EF90C3-0DBE-447B-BB63-4DC9752EF85F}"/>
    <cellStyle name="Normal 68 5 14 3 2" xfId="11921" xr:uid="{3A543E03-57BD-4A86-9821-3A63F9F40BEA}"/>
    <cellStyle name="Normal 68 5 14 3 3" xfId="11922" xr:uid="{7D7022A2-3E7C-411C-957F-25FE661433C8}"/>
    <cellStyle name="Normal 68 5 14 4" xfId="11923" xr:uid="{0BABBD2E-2719-43DC-841A-A9FD6471BCB7}"/>
    <cellStyle name="Normal 68 5 14 5" xfId="11924" xr:uid="{08CB1346-449B-401A-90EA-8D3556BD1DF9}"/>
    <cellStyle name="Normal 68 5 15" xfId="11925" xr:uid="{65113083-0E93-4095-9293-5AAB3CB13F8F}"/>
    <cellStyle name="Normal 68 5 15 2" xfId="11926" xr:uid="{F679F258-DBFE-432A-ADE7-EA1793D62E3C}"/>
    <cellStyle name="Normal 68 5 15 2 2" xfId="11927" xr:uid="{4BF967E6-0338-4B06-97D3-0B40D1417066}"/>
    <cellStyle name="Normal 68 5 15 2 2 2" xfId="11928" xr:uid="{DFD62E1B-4B66-40A9-91FC-1FE3DDDF1760}"/>
    <cellStyle name="Normal 68 5 15 2 2 3" xfId="11929" xr:uid="{4013B9C4-46FE-4606-BD13-14571CB3917F}"/>
    <cellStyle name="Normal 68 5 15 2 3" xfId="11930" xr:uid="{087993A2-BCD9-4385-BF40-A852BEDCAA0B}"/>
    <cellStyle name="Normal 68 5 15 2 4" xfId="11931" xr:uid="{B26AB248-53EE-4834-811D-685E836164C1}"/>
    <cellStyle name="Normal 68 5 15 3" xfId="11932" xr:uid="{B41DAF38-1C45-4470-9C6B-17B3C39A79F9}"/>
    <cellStyle name="Normal 68 5 15 3 2" xfId="11933" xr:uid="{3FEF7BD8-27C5-4893-9002-21A55223CE11}"/>
    <cellStyle name="Normal 68 5 15 3 3" xfId="11934" xr:uid="{3B8083F4-32FF-4358-9297-1AF26768B9CC}"/>
    <cellStyle name="Normal 68 5 15 4" xfId="11935" xr:uid="{138E2A32-7B68-47DA-BF9D-273F9C5E2260}"/>
    <cellStyle name="Normal 68 5 15 5" xfId="11936" xr:uid="{259B42ED-150F-44DF-9335-DA5DEA3FEAB2}"/>
    <cellStyle name="Normal 68 5 16" xfId="11937" xr:uid="{B389121D-013E-413E-A0A2-6E8643D980C7}"/>
    <cellStyle name="Normal 68 5 16 2" xfId="11938" xr:uid="{B76B95FB-A7F4-4596-AB0C-00F85D55D1AF}"/>
    <cellStyle name="Normal 68 5 16 2 2" xfId="11939" xr:uid="{6E2A6F14-5B44-4652-8CAA-F5B271581B7E}"/>
    <cellStyle name="Normal 68 5 16 2 2 2" xfId="11940" xr:uid="{422A19B2-B99F-4459-8BBA-D0AA76A82C94}"/>
    <cellStyle name="Normal 68 5 16 2 2 3" xfId="11941" xr:uid="{F507455F-F5E3-4B58-9C0F-BBD34CECD989}"/>
    <cellStyle name="Normal 68 5 16 2 3" xfId="11942" xr:uid="{435FE5D2-3276-4447-8AB9-BA55FFA249C1}"/>
    <cellStyle name="Normal 68 5 16 2 4" xfId="11943" xr:uid="{37C1DA6D-5CAF-4CDA-A720-A8FE1BFB7B82}"/>
    <cellStyle name="Normal 68 5 16 3" xfId="11944" xr:uid="{FA3CF1A8-B3F6-45AC-B39F-C803C63C48F9}"/>
    <cellStyle name="Normal 68 5 16 3 2" xfId="11945" xr:uid="{72793430-D36F-427E-BFD1-EEECA8E683E1}"/>
    <cellStyle name="Normal 68 5 16 3 3" xfId="11946" xr:uid="{C228EAC7-ACE8-469F-A779-3ADC209DFCCE}"/>
    <cellStyle name="Normal 68 5 16 4" xfId="11947" xr:uid="{BD4F943B-5EAA-444F-9F44-71E4FE02C96B}"/>
    <cellStyle name="Normal 68 5 16 5" xfId="11948" xr:uid="{59F43B86-C14F-4E67-880D-4558C76EEF71}"/>
    <cellStyle name="Normal 68 5 17" xfId="11949" xr:uid="{7E353C0F-7A36-42B0-ADE3-A00B70C53BAA}"/>
    <cellStyle name="Normal 68 5 17 2" xfId="11950" xr:uid="{95B4E708-EC13-412D-A05F-D0B8CD1A6671}"/>
    <cellStyle name="Normal 68 5 17 2 2" xfId="11951" xr:uid="{0CCF8188-C282-4C4B-8CEB-E5FAC6E85AC7}"/>
    <cellStyle name="Normal 68 5 17 2 2 2" xfId="11952" xr:uid="{4FDA4F60-9CBB-4C51-B9C7-41FCA4B3984E}"/>
    <cellStyle name="Normal 68 5 17 2 2 3" xfId="11953" xr:uid="{737C8A75-A474-4D04-9E1D-06CC91A214DF}"/>
    <cellStyle name="Normal 68 5 17 2 3" xfId="11954" xr:uid="{56A437D0-5A0C-4C3F-AB84-7BC91850610B}"/>
    <cellStyle name="Normal 68 5 17 2 4" xfId="11955" xr:uid="{E0B73234-5943-4AA1-AF84-7A67DFFC1384}"/>
    <cellStyle name="Normal 68 5 17 3" xfId="11956" xr:uid="{C7123F1B-DE02-4226-BE19-A82EE903048F}"/>
    <cellStyle name="Normal 68 5 17 3 2" xfId="11957" xr:uid="{33207C2C-087F-4E72-9682-6A72FFAAF77B}"/>
    <cellStyle name="Normal 68 5 17 3 3" xfId="11958" xr:uid="{D137EDBE-C410-4E66-894F-14362FCA536A}"/>
    <cellStyle name="Normal 68 5 17 4" xfId="11959" xr:uid="{D2BC0DFF-8F49-4834-97C5-3CEFA1185E15}"/>
    <cellStyle name="Normal 68 5 17 5" xfId="11960" xr:uid="{43092307-7E93-41E0-92A7-5ABCE1AB2B16}"/>
    <cellStyle name="Normal 68 5 18" xfId="11961" xr:uid="{D435371F-D3D4-48DC-804B-F0B27C3F6FBA}"/>
    <cellStyle name="Normal 68 5 18 2" xfId="11962" xr:uid="{3FEDE805-6117-4442-88A1-9CB3B40C4811}"/>
    <cellStyle name="Normal 68 5 18 2 2" xfId="11963" xr:uid="{7CD2242B-2411-4CF4-8448-919C76B1B1F9}"/>
    <cellStyle name="Normal 68 5 18 2 2 2" xfId="11964" xr:uid="{950FE1C9-77E3-46D8-AB1F-3D4DB1C25134}"/>
    <cellStyle name="Normal 68 5 18 2 2 3" xfId="11965" xr:uid="{4D5FB788-C586-4B37-B643-C4E53BBB0EAA}"/>
    <cellStyle name="Normal 68 5 18 2 3" xfId="11966" xr:uid="{607BF736-781F-47A4-9EEF-47F9753FDB0E}"/>
    <cellStyle name="Normal 68 5 18 2 4" xfId="11967" xr:uid="{2C23120F-539A-40E9-9756-E33376FEAB2E}"/>
    <cellStyle name="Normal 68 5 18 3" xfId="11968" xr:uid="{77B0F9C4-4108-4C7F-9465-673C18D54BCA}"/>
    <cellStyle name="Normal 68 5 18 3 2" xfId="11969" xr:uid="{9E4089C4-4F92-4232-8BD0-9F95F12982AA}"/>
    <cellStyle name="Normal 68 5 18 3 3" xfId="11970" xr:uid="{728682EC-96B4-4AC7-9783-B55CCDD07610}"/>
    <cellStyle name="Normal 68 5 18 4" xfId="11971" xr:uid="{B02DF091-FE31-4159-B0D3-6EA64FB1D65A}"/>
    <cellStyle name="Normal 68 5 18 5" xfId="11972" xr:uid="{F2AA761A-E94B-4268-BD8D-A99601A02E27}"/>
    <cellStyle name="Normal 68 5 19" xfId="11973" xr:uid="{B6127770-A5F2-43D9-9B52-78513907720E}"/>
    <cellStyle name="Normal 68 5 19 2" xfId="11974" xr:uid="{A9E6DDD4-08D4-4434-A7FB-175A6027C011}"/>
    <cellStyle name="Normal 68 5 19 2 2" xfId="11975" xr:uid="{17919E68-792A-44B6-AE01-08B267A2CEE2}"/>
    <cellStyle name="Normal 68 5 19 2 2 2" xfId="11976" xr:uid="{BC0E7E80-6D0E-4BFC-9262-175D5F138635}"/>
    <cellStyle name="Normal 68 5 19 2 2 3" xfId="11977" xr:uid="{D5E1EA1C-8D85-4B33-8322-442FF0E2BCDC}"/>
    <cellStyle name="Normal 68 5 19 2 3" xfId="11978" xr:uid="{310AD6AB-AC5B-4A2C-9ED6-77941C2E775E}"/>
    <cellStyle name="Normal 68 5 19 2 4" xfId="11979" xr:uid="{B0CCC2DA-36E7-48AF-BA86-834E364F795D}"/>
    <cellStyle name="Normal 68 5 19 3" xfId="11980" xr:uid="{3CFC646C-D065-4B8F-B728-41F0E87B346D}"/>
    <cellStyle name="Normal 68 5 19 3 2" xfId="11981" xr:uid="{31D82EBA-777C-4E68-B410-9D4290C5F7CC}"/>
    <cellStyle name="Normal 68 5 19 3 3" xfId="11982" xr:uid="{F81C4B10-451C-4BE1-8EA5-30FC4BDFC403}"/>
    <cellStyle name="Normal 68 5 19 4" xfId="11983" xr:uid="{652918FB-9907-4A21-A6CD-97FA5BEAACF4}"/>
    <cellStyle name="Normal 68 5 19 5" xfId="11984" xr:uid="{474A960B-BBF9-4AAD-A203-8E036709DE6D}"/>
    <cellStyle name="Normal 68 5 2" xfId="11985" xr:uid="{AA4B4C6C-1011-44C9-8AAD-52FDE7C4D788}"/>
    <cellStyle name="Normal 68 5 2 2" xfId="11986" xr:uid="{9400E76F-25EF-4194-ABE0-68B7A4C4B8CB}"/>
    <cellStyle name="Normal 68 5 2 2 2" xfId="11987" xr:uid="{65352B56-4934-43FD-BD13-CF74573FE3BB}"/>
    <cellStyle name="Normal 68 5 2 2 2 2" xfId="11988" xr:uid="{F2D48141-28FC-4868-9CE7-F9319D065D9C}"/>
    <cellStyle name="Normal 68 5 2 2 2 3" xfId="11989" xr:uid="{A43720B5-7290-49DD-9283-EAD5F10977AB}"/>
    <cellStyle name="Normal 68 5 2 2 3" xfId="11990" xr:uid="{F2A003F9-DEF5-40EF-A219-483436AE577C}"/>
    <cellStyle name="Normal 68 5 2 2 4" xfId="11991" xr:uid="{1D76A707-12D3-496E-B06C-DD7585EFEF4D}"/>
    <cellStyle name="Normal 68 5 2 3" xfId="11992" xr:uid="{01D20C4C-97B4-4072-8AA5-29246D194A38}"/>
    <cellStyle name="Normal 68 5 2 3 2" xfId="11993" xr:uid="{36FE1F67-2BCE-4DD5-9AB8-338DB6574185}"/>
    <cellStyle name="Normal 68 5 2 3 3" xfId="11994" xr:uid="{B3A9E4B3-BF15-4AA1-980E-95E28F1FF64C}"/>
    <cellStyle name="Normal 68 5 2 4" xfId="11995" xr:uid="{3BA49FBE-AEFB-42DF-B58C-33A55D6186EF}"/>
    <cellStyle name="Normal 68 5 2 5" xfId="11996" xr:uid="{A09A4C28-9330-4EAF-9227-C9B0CA20A7D8}"/>
    <cellStyle name="Normal 68 5 20" xfId="11997" xr:uid="{E289CAD6-5A8C-4660-8F57-294D5AB35FD7}"/>
    <cellStyle name="Normal 68 5 20 2" xfId="11998" xr:uid="{AA7EC316-8861-4EEE-9AB8-500F9014BFEE}"/>
    <cellStyle name="Normal 68 5 20 2 2" xfId="11999" xr:uid="{D1A53D11-4ACF-4F02-AD12-8E250CAF633A}"/>
    <cellStyle name="Normal 68 5 20 2 3" xfId="12000" xr:uid="{09372971-102C-4BD9-98DB-8DFED5DE277D}"/>
    <cellStyle name="Normal 68 5 20 3" xfId="12001" xr:uid="{14F7C821-372D-4DFB-BFAC-76E4C34A5A8A}"/>
    <cellStyle name="Normal 68 5 20 4" xfId="12002" xr:uid="{7C62307A-B216-4C5F-8382-74E97CBF6CCF}"/>
    <cellStyle name="Normal 68 5 21" xfId="12003" xr:uid="{7EEDB31C-B15D-486F-86E9-A31AD9E2EC7D}"/>
    <cellStyle name="Normal 68 5 21 2" xfId="12004" xr:uid="{A003290F-1DA7-49CC-9B98-270E2D137283}"/>
    <cellStyle name="Normal 68 5 21 3" xfId="12005" xr:uid="{844CDAD0-1D56-48E1-A1FB-70CDB05B708B}"/>
    <cellStyle name="Normal 68 5 22" xfId="12006" xr:uid="{676BF5D4-5131-4B13-9E80-8ACD832270C2}"/>
    <cellStyle name="Normal 68 5 23" xfId="12007" xr:uid="{02036F73-A609-43B7-B749-EC8AA35A3918}"/>
    <cellStyle name="Normal 68 5 3" xfId="12008" xr:uid="{623E2497-5F7E-43A3-A940-915D43514437}"/>
    <cellStyle name="Normal 68 5 3 2" xfId="12009" xr:uid="{0F1CDF76-026C-407F-AC06-1011E0587C7E}"/>
    <cellStyle name="Normal 68 5 3 2 2" xfId="12010" xr:uid="{A25A9CB9-1492-4371-B0B0-2E5108E27349}"/>
    <cellStyle name="Normal 68 5 3 2 2 2" xfId="12011" xr:uid="{EFFB470A-9134-4303-8970-F47F7AC35BB2}"/>
    <cellStyle name="Normal 68 5 3 2 2 3" xfId="12012" xr:uid="{3EB0C5E7-0CD7-43AC-A301-951E3D8A9920}"/>
    <cellStyle name="Normal 68 5 3 2 3" xfId="12013" xr:uid="{2CDBBFF8-F7CF-4F84-BDAF-441A480A3737}"/>
    <cellStyle name="Normal 68 5 3 2 4" xfId="12014" xr:uid="{9CA7789D-AE6B-4F13-A812-A80686391C58}"/>
    <cellStyle name="Normal 68 5 3 3" xfId="12015" xr:uid="{838BB1BC-2A1A-474D-8D13-F0BAEB2D22EE}"/>
    <cellStyle name="Normal 68 5 3 3 2" xfId="12016" xr:uid="{51A306D2-3C7F-4EE4-A40E-225CC77BEA48}"/>
    <cellStyle name="Normal 68 5 3 3 3" xfId="12017" xr:uid="{405BA2F4-CB93-4927-89F2-1363C40F260C}"/>
    <cellStyle name="Normal 68 5 3 4" xfId="12018" xr:uid="{1B48C5D0-E950-4C02-90D9-4EED5F237680}"/>
    <cellStyle name="Normal 68 5 3 5" xfId="12019" xr:uid="{0997AFD2-21FC-48A9-B579-2314E435312B}"/>
    <cellStyle name="Normal 68 5 4" xfId="12020" xr:uid="{0D9F0D91-3528-46CD-96BC-A17419BB97ED}"/>
    <cellStyle name="Normal 68 5 4 2" xfId="12021" xr:uid="{3FB1C501-CADA-4CC5-A3A0-BF6EB9A31DD7}"/>
    <cellStyle name="Normal 68 5 4 2 2" xfId="12022" xr:uid="{877335C3-1F67-43A1-9529-58FD7293A49F}"/>
    <cellStyle name="Normal 68 5 4 2 2 2" xfId="12023" xr:uid="{FCE175ED-3F6E-4AA7-BC26-34FC3DB7F46E}"/>
    <cellStyle name="Normal 68 5 4 2 2 3" xfId="12024" xr:uid="{2C4D934D-8DE7-40A3-88F8-077106E3A6B0}"/>
    <cellStyle name="Normal 68 5 4 2 3" xfId="12025" xr:uid="{80A185D7-9198-444F-B551-E215F1219829}"/>
    <cellStyle name="Normal 68 5 4 2 4" xfId="12026" xr:uid="{1E71932B-6C97-4405-94E7-E0F31F8D5813}"/>
    <cellStyle name="Normal 68 5 4 3" xfId="12027" xr:uid="{BD26A4E4-BF41-4297-AEF0-3748CE72C753}"/>
    <cellStyle name="Normal 68 5 4 3 2" xfId="12028" xr:uid="{6C7BF9D3-734D-4BC4-97FA-D083FF68252A}"/>
    <cellStyle name="Normal 68 5 4 3 3" xfId="12029" xr:uid="{707C71D8-7843-49FD-B12A-4E8CB6443972}"/>
    <cellStyle name="Normal 68 5 4 4" xfId="12030" xr:uid="{F0C9B8EF-29DD-47FB-B7BB-ADCEB630B9A7}"/>
    <cellStyle name="Normal 68 5 4 5" xfId="12031" xr:uid="{4225EC63-E0CA-4FE1-8616-053E3F09A3CE}"/>
    <cellStyle name="Normal 68 5 5" xfId="12032" xr:uid="{1876ABCE-F504-4483-903E-53A93537F959}"/>
    <cellStyle name="Normal 68 5 5 2" xfId="12033" xr:uid="{C7CA20DB-4C1C-4CF7-8A1F-EA506B152649}"/>
    <cellStyle name="Normal 68 5 5 2 2" xfId="12034" xr:uid="{1E730D44-FE2A-4A42-95F1-53E1E131ECB1}"/>
    <cellStyle name="Normal 68 5 5 2 2 2" xfId="12035" xr:uid="{8C72A55B-8DD2-4892-A1BA-8B164B9E580B}"/>
    <cellStyle name="Normal 68 5 5 2 2 3" xfId="12036" xr:uid="{C3B4A1F6-969C-44C2-8947-243D4E71B8A8}"/>
    <cellStyle name="Normal 68 5 5 2 3" xfId="12037" xr:uid="{ACD1B4D7-7855-457B-B2EE-F3E15E61CD4E}"/>
    <cellStyle name="Normal 68 5 5 2 4" xfId="12038" xr:uid="{90A855E1-C06C-4BE1-9754-D2D98E5AA318}"/>
    <cellStyle name="Normal 68 5 5 3" xfId="12039" xr:uid="{CC6E7F12-0B45-4361-920F-5DB6EE7D8D90}"/>
    <cellStyle name="Normal 68 5 5 3 2" xfId="12040" xr:uid="{D923D4FB-B2B4-4A0A-A296-AD99DF01B6D8}"/>
    <cellStyle name="Normal 68 5 5 3 3" xfId="12041" xr:uid="{656BA48E-08C3-4EA0-8F96-DA09C6B70CA3}"/>
    <cellStyle name="Normal 68 5 5 4" xfId="12042" xr:uid="{66C823D2-59B5-452C-A3C4-DE4A49607ABB}"/>
    <cellStyle name="Normal 68 5 5 5" xfId="12043" xr:uid="{4AC7EC06-82E6-4E31-AB7B-A23D6C95D68A}"/>
    <cellStyle name="Normal 68 5 6" xfId="12044" xr:uid="{F30CC427-4A7A-424E-8DD4-83CC596493CD}"/>
    <cellStyle name="Normal 68 5 6 2" xfId="12045" xr:uid="{D028DD06-AB63-4A8C-9F93-CB2ADD38A67C}"/>
    <cellStyle name="Normal 68 5 6 2 2" xfId="12046" xr:uid="{1ADF9C14-A504-44A6-9A0B-BCA72F09C2BD}"/>
    <cellStyle name="Normal 68 5 6 2 2 2" xfId="12047" xr:uid="{6A772CD0-B872-4AF2-A10E-C30AF13926FF}"/>
    <cellStyle name="Normal 68 5 6 2 2 3" xfId="12048" xr:uid="{F4A9927E-35EF-4C2F-907E-97200DA79F82}"/>
    <cellStyle name="Normal 68 5 6 2 3" xfId="12049" xr:uid="{C422A89E-AA5F-416D-A75D-CF0B73021107}"/>
    <cellStyle name="Normal 68 5 6 2 4" xfId="12050" xr:uid="{378FCFD5-22FD-4C5D-96D0-AAE53D6298D3}"/>
    <cellStyle name="Normal 68 5 6 3" xfId="12051" xr:uid="{08B499C5-9ED3-4BC2-8945-AC54198FF73D}"/>
    <cellStyle name="Normal 68 5 6 3 2" xfId="12052" xr:uid="{22B4F750-8145-4FF9-AEB0-C64DFD33510B}"/>
    <cellStyle name="Normal 68 5 6 3 3" xfId="12053" xr:uid="{3E37EB18-A48F-498D-9042-24C9201FF3AE}"/>
    <cellStyle name="Normal 68 5 6 4" xfId="12054" xr:uid="{06A02C9F-3E2F-45C3-A89E-25592880210B}"/>
    <cellStyle name="Normal 68 5 6 5" xfId="12055" xr:uid="{B5753EC8-C860-4F02-9D65-3B49133BE09B}"/>
    <cellStyle name="Normal 68 5 7" xfId="12056" xr:uid="{D573B408-0F61-4174-B038-E6180B18534D}"/>
    <cellStyle name="Normal 68 5 7 2" xfId="12057" xr:uid="{67C79C4F-E880-4A53-877B-0D33F52D0AB1}"/>
    <cellStyle name="Normal 68 5 7 2 2" xfId="12058" xr:uid="{2508BCA3-3C4F-47C2-8F05-BEAE10015C47}"/>
    <cellStyle name="Normal 68 5 7 2 2 2" xfId="12059" xr:uid="{35222162-07E2-48E3-9F8D-A606ED5B3014}"/>
    <cellStyle name="Normal 68 5 7 2 2 3" xfId="12060" xr:uid="{6C847AC9-6578-481C-81EF-FDE07AD40BBB}"/>
    <cellStyle name="Normal 68 5 7 2 3" xfId="12061" xr:uid="{07EA6631-48A9-4C1E-9FFE-1734C067E513}"/>
    <cellStyle name="Normal 68 5 7 2 4" xfId="12062" xr:uid="{18211553-3C0C-4E84-8690-BF821E8FA99D}"/>
    <cellStyle name="Normal 68 5 7 3" xfId="12063" xr:uid="{27990413-8A6F-4F8A-B772-8A19357A314F}"/>
    <cellStyle name="Normal 68 5 7 3 2" xfId="12064" xr:uid="{9D706BBF-F183-45C8-A397-A12F29DCD07C}"/>
    <cellStyle name="Normal 68 5 7 3 3" xfId="12065" xr:uid="{F5A017C8-674F-4781-8B46-4B13CC1FFEFD}"/>
    <cellStyle name="Normal 68 5 7 4" xfId="12066" xr:uid="{F8BF661A-CA5B-46CE-A08D-3180FF18E6B8}"/>
    <cellStyle name="Normal 68 5 7 5" xfId="12067" xr:uid="{5B785D65-0C35-487B-BCF3-5D5BEE846C9E}"/>
    <cellStyle name="Normal 68 5 8" xfId="12068" xr:uid="{A466FB28-3691-4801-AB87-9FB11C71F0CD}"/>
    <cellStyle name="Normal 68 5 8 2" xfId="12069" xr:uid="{ECA3EE71-433B-4D13-B84F-027CE65A3EB1}"/>
    <cellStyle name="Normal 68 5 8 2 2" xfId="12070" xr:uid="{B2524A16-3922-4F2E-8B18-873BC5400207}"/>
    <cellStyle name="Normal 68 5 8 2 2 2" xfId="12071" xr:uid="{AAA87C8A-3B48-4ECE-80A9-34FC38E4AF43}"/>
    <cellStyle name="Normal 68 5 8 2 2 3" xfId="12072" xr:uid="{1100EA32-657A-4307-9C2D-7836ADAE27A3}"/>
    <cellStyle name="Normal 68 5 8 2 3" xfId="12073" xr:uid="{1CE95406-418A-4A09-908C-6B2DE259A898}"/>
    <cellStyle name="Normal 68 5 8 2 4" xfId="12074" xr:uid="{DDBC07E8-73F5-4775-BD98-F44E24B55241}"/>
    <cellStyle name="Normal 68 5 8 3" xfId="12075" xr:uid="{892F17C6-EF3C-4F7D-A9CA-DBDF346E5386}"/>
    <cellStyle name="Normal 68 5 8 3 2" xfId="12076" xr:uid="{1A8AF091-2DE5-42BB-B1B9-A50A1EEBED5E}"/>
    <cellStyle name="Normal 68 5 8 3 3" xfId="12077" xr:uid="{BC254654-4E49-4680-B8D5-AE11E292D332}"/>
    <cellStyle name="Normal 68 5 8 4" xfId="12078" xr:uid="{D93EA810-0720-44E2-B19B-1222E4212139}"/>
    <cellStyle name="Normal 68 5 8 5" xfId="12079" xr:uid="{F3EECA8A-B5B6-413C-B255-6888FD6C6331}"/>
    <cellStyle name="Normal 68 5 9" xfId="12080" xr:uid="{25A0ECCE-C22C-4FF5-BEA6-B7A90FDC45CB}"/>
    <cellStyle name="Normal 68 5 9 2" xfId="12081" xr:uid="{8137714C-469B-4954-9014-47A8396A7EBF}"/>
    <cellStyle name="Normal 68 5 9 2 2" xfId="12082" xr:uid="{296F5611-DFD5-490D-A7E7-F48557BA24D8}"/>
    <cellStyle name="Normal 68 5 9 2 2 2" xfId="12083" xr:uid="{2AF971E5-7DE0-41E4-AA71-55485D880FB2}"/>
    <cellStyle name="Normal 68 5 9 2 2 3" xfId="12084" xr:uid="{CF8C1326-0C13-4D75-99ED-DE4595E39F3D}"/>
    <cellStyle name="Normal 68 5 9 2 3" xfId="12085" xr:uid="{09D52112-1534-4646-BB75-C7694C1FD9CE}"/>
    <cellStyle name="Normal 68 5 9 2 4" xfId="12086" xr:uid="{A854A95F-D415-44FF-9862-B5D045AAF1A4}"/>
    <cellStyle name="Normal 68 5 9 3" xfId="12087" xr:uid="{23D4CDF1-F662-46A6-81D4-CBE8BCD0724A}"/>
    <cellStyle name="Normal 68 5 9 3 2" xfId="12088" xr:uid="{8FB3C1B0-410B-44EB-AAE2-A4A9A825A1D6}"/>
    <cellStyle name="Normal 68 5 9 3 3" xfId="12089" xr:uid="{9FB4A5C3-DED8-4D51-A880-9A213AA1BDEF}"/>
    <cellStyle name="Normal 68 5 9 4" xfId="12090" xr:uid="{08B54BB9-E0E5-4738-AB6C-91BD85F07FED}"/>
    <cellStyle name="Normal 68 5 9 5" xfId="12091" xr:uid="{97A038F8-CDB0-415F-8AB7-3D23F53C2F58}"/>
    <cellStyle name="Normal 68 6" xfId="12092" xr:uid="{5C2ABE8A-8D0B-4BE9-A098-835826E1E012}"/>
    <cellStyle name="Normal 68 6 2" xfId="12093" xr:uid="{9F728F49-7DD5-45FB-8DCC-6F272CCF71CF}"/>
    <cellStyle name="Normal 68 6 2 2" xfId="12094" xr:uid="{A3262BDC-E795-41AA-A308-CC9F7099B35C}"/>
    <cellStyle name="Normal 68 6 2 2 2" xfId="12095" xr:uid="{1DBB7211-2C03-451F-BED3-C995A66C74C3}"/>
    <cellStyle name="Normal 68 6 2 2 3" xfId="12096" xr:uid="{480B358B-4640-4E21-ACA8-DE546AD6B736}"/>
    <cellStyle name="Normal 68 6 2 3" xfId="12097" xr:uid="{F12C66EE-B7C8-449B-86A2-8DC3D9CE8C7B}"/>
    <cellStyle name="Normal 68 6 2 4" xfId="12098" xr:uid="{54F29E40-096D-4362-9438-9B7F2031CBD3}"/>
    <cellStyle name="Normal 68 6 3" xfId="12099" xr:uid="{C95C01B0-5DC3-426D-AA14-EDA6C63453C9}"/>
    <cellStyle name="Normal 68 6 3 2" xfId="12100" xr:uid="{37F70846-9CDE-40E5-A927-F10891E46A6F}"/>
    <cellStyle name="Normal 68 6 3 3" xfId="12101" xr:uid="{8DD1F05D-B021-49BA-88EB-A5214F232A9B}"/>
    <cellStyle name="Normal 68 6 4" xfId="12102" xr:uid="{34BE2127-B9E7-4724-BA50-A20D380B4DC1}"/>
    <cellStyle name="Normal 68 6 5" xfId="12103" xr:uid="{EF5DCF33-5161-4088-8D58-B17FEEC38334}"/>
    <cellStyle name="Normal 68 7" xfId="12104" xr:uid="{7832919B-2900-40D5-99FE-DE23AF7A1A4D}"/>
    <cellStyle name="Normal 68 7 2" xfId="12105" xr:uid="{606F72A9-E15D-4A68-8873-15132760C253}"/>
    <cellStyle name="Normal 68 7 2 2" xfId="12106" xr:uid="{49CA51C0-11A8-45FA-B5AF-9AFE73B11767}"/>
    <cellStyle name="Normal 68 7 2 2 2" xfId="12107" xr:uid="{BC36F2A9-18C0-42E0-923B-08D8A79A5D01}"/>
    <cellStyle name="Normal 68 7 2 2 3" xfId="12108" xr:uid="{97E0AD14-FE2F-4FC9-84AB-E1B2DA252DEA}"/>
    <cellStyle name="Normal 68 7 2 3" xfId="12109" xr:uid="{3CB696E7-C9A3-422F-BFCA-D1AA6FE561C0}"/>
    <cellStyle name="Normal 68 7 2 4" xfId="12110" xr:uid="{E823AC3B-4029-4852-9415-3117B34C7D12}"/>
    <cellStyle name="Normal 68 7 3" xfId="12111" xr:uid="{A32A84EB-B264-465A-AB5C-AADEB5CEEF26}"/>
    <cellStyle name="Normal 68 7 3 2" xfId="12112" xr:uid="{30C9A773-0713-47DE-8FC3-22C101B4AAFA}"/>
    <cellStyle name="Normal 68 7 3 3" xfId="12113" xr:uid="{99A3D16E-DDCB-4DF0-B836-009D59A7EAC6}"/>
    <cellStyle name="Normal 68 7 4" xfId="12114" xr:uid="{7D936419-B92C-4601-B6B9-16C99F1F87F0}"/>
    <cellStyle name="Normal 68 7 5" xfId="12115" xr:uid="{59CFA5D0-5F52-46D4-B0C9-6E1112AE5244}"/>
    <cellStyle name="Normal 68 8" xfId="12116" xr:uid="{45C37CE2-4AED-4E23-B2EA-4430E3CB0119}"/>
    <cellStyle name="Normal 68 8 2" xfId="12117" xr:uid="{CCE8EA8A-65CF-4291-8B68-404A356B0984}"/>
    <cellStyle name="Normal 68 8 2 2" xfId="12118" xr:uid="{046EB523-FCA2-4183-94FD-5DF20F0577C2}"/>
    <cellStyle name="Normal 68 8 2 2 2" xfId="12119" xr:uid="{A4FA0422-1489-4B44-9BA0-2CAD320CAF73}"/>
    <cellStyle name="Normal 68 8 2 2 3" xfId="12120" xr:uid="{33398453-F710-4753-AB5E-DDA33A8DFEF6}"/>
    <cellStyle name="Normal 68 8 2 3" xfId="12121" xr:uid="{CA1A145B-C5C9-4A51-8721-0A713CC78008}"/>
    <cellStyle name="Normal 68 8 2 4" xfId="12122" xr:uid="{054A4082-5BC7-4379-8B19-2C558828FFCC}"/>
    <cellStyle name="Normal 68 8 3" xfId="12123" xr:uid="{5B82F470-D5D7-4D19-A22E-BDCC1E6FC2B9}"/>
    <cellStyle name="Normal 68 8 3 2" xfId="12124" xr:uid="{F2AA4714-73D1-4CE8-9DD1-2A0ED7DA5ABA}"/>
    <cellStyle name="Normal 68 8 3 3" xfId="12125" xr:uid="{D9FAA762-FC0F-4DD0-805A-B923A24A41DB}"/>
    <cellStyle name="Normal 68 8 4" xfId="12126" xr:uid="{CE7EEE0D-5A2B-4A81-A148-0435BD086437}"/>
    <cellStyle name="Normal 68 8 5" xfId="12127" xr:uid="{43BCAB51-2FD7-42CC-BCE7-E15C65196D11}"/>
    <cellStyle name="Normal 68 9" xfId="12128" xr:uid="{7CBED40B-E8EC-47D3-90AE-5565820F1A07}"/>
    <cellStyle name="Normal 68 9 2" xfId="12129" xr:uid="{518D2C23-EA86-4049-940E-56944FE5699B}"/>
    <cellStyle name="Normal 68 9 2 2" xfId="12130" xr:uid="{3ABCEE9B-B3FA-44B3-B765-27A455071B8A}"/>
    <cellStyle name="Normal 68 9 2 2 2" xfId="12131" xr:uid="{2D97C7F9-E14E-47B2-87A0-EA0571246FC4}"/>
    <cellStyle name="Normal 68 9 2 2 3" xfId="12132" xr:uid="{29C64037-6B2B-442F-AEF0-A1E178843E2F}"/>
    <cellStyle name="Normal 68 9 2 3" xfId="12133" xr:uid="{074EC439-CA95-4E01-8EAE-645FF407EF86}"/>
    <cellStyle name="Normal 68 9 2 4" xfId="12134" xr:uid="{AA20B92B-81C5-4457-898F-FE3EE4822BE8}"/>
    <cellStyle name="Normal 68 9 3" xfId="12135" xr:uid="{365721BB-753A-4D0A-A8AD-762F9ED4C9B5}"/>
    <cellStyle name="Normal 68 9 3 2" xfId="12136" xr:uid="{0C5F8DEC-147E-438D-AC14-BE9868CBFAFA}"/>
    <cellStyle name="Normal 68 9 3 3" xfId="12137" xr:uid="{588C8907-3F85-4C4C-9F9F-49DA4818E3EC}"/>
    <cellStyle name="Normal 68 9 4" xfId="12138" xr:uid="{37B0AF28-CE75-4E10-AE5C-29B2CE75FA11}"/>
    <cellStyle name="Normal 68 9 5" xfId="12139" xr:uid="{311218CE-168B-44FD-BF54-472D55DBFBDF}"/>
    <cellStyle name="Normal 69" xfId="12140" xr:uid="{75382FB0-52FD-46CC-BB04-E001720F90D8}"/>
    <cellStyle name="Normal 69 10" xfId="12141" xr:uid="{F8C6643C-6EB3-4381-BB99-D061351A0543}"/>
    <cellStyle name="Normal 69 10 2" xfId="12142" xr:uid="{708D0FD5-C46E-4FF7-BF7B-10A70E4CD5E9}"/>
    <cellStyle name="Normal 69 10 2 2" xfId="12143" xr:uid="{B879501B-4760-4113-AED8-400D13D62643}"/>
    <cellStyle name="Normal 69 10 2 2 2" xfId="12144" xr:uid="{93A6BD71-FC45-41B7-8901-47D321F93431}"/>
    <cellStyle name="Normal 69 10 2 2 3" xfId="12145" xr:uid="{7EFB38CF-0CB5-4DFF-8736-0EEAAF86BF0D}"/>
    <cellStyle name="Normal 69 10 2 3" xfId="12146" xr:uid="{F6F78FCB-50D5-4245-A8B1-20F0A1417A89}"/>
    <cellStyle name="Normal 69 10 2 4" xfId="12147" xr:uid="{7E7EF05D-E622-45C4-AA53-2FCF3C944402}"/>
    <cellStyle name="Normal 69 10 3" xfId="12148" xr:uid="{F1CB43A6-1890-40BD-AF03-51E5127DC036}"/>
    <cellStyle name="Normal 69 10 3 2" xfId="12149" xr:uid="{5886162E-0E89-4DC3-9952-CBCD88D2C445}"/>
    <cellStyle name="Normal 69 10 3 3" xfId="12150" xr:uid="{CE70C627-10B0-4D29-98FD-CC6E0533D861}"/>
    <cellStyle name="Normal 69 10 4" xfId="12151" xr:uid="{68A9C77F-1CA7-487C-9C50-D7D33B0E66BA}"/>
    <cellStyle name="Normal 69 10 5" xfId="12152" xr:uid="{42E266BB-A525-403D-A0C2-3BA01DDB5322}"/>
    <cellStyle name="Normal 69 11" xfId="12153" xr:uid="{D0758BAE-AED8-43ED-8216-84CE669F9A55}"/>
    <cellStyle name="Normal 69 11 2" xfId="12154" xr:uid="{710A3B0F-F5DC-4623-932E-1801290BA834}"/>
    <cellStyle name="Normal 69 11 2 2" xfId="12155" xr:uid="{A8799B27-7ADC-4177-BCB3-923237A174F7}"/>
    <cellStyle name="Normal 69 11 2 2 2" xfId="12156" xr:uid="{E62F5E60-928F-44EA-BADE-FFAA567C76D0}"/>
    <cellStyle name="Normal 69 11 2 2 3" xfId="12157" xr:uid="{34FFF867-213D-4366-A29D-EA731ED14E06}"/>
    <cellStyle name="Normal 69 11 2 3" xfId="12158" xr:uid="{2127A823-DB5D-4AE5-8C19-089C6B47F381}"/>
    <cellStyle name="Normal 69 11 2 4" xfId="12159" xr:uid="{CBF07B4F-3BD9-4FD8-B453-C5F4DED6602A}"/>
    <cellStyle name="Normal 69 11 3" xfId="12160" xr:uid="{5ECBC15B-5DD7-40A2-BCD7-722BCCE69216}"/>
    <cellStyle name="Normal 69 11 3 2" xfId="12161" xr:uid="{5E3DB7C6-737A-4E84-8E58-429CC79A9C94}"/>
    <cellStyle name="Normal 69 11 3 3" xfId="12162" xr:uid="{4AA67F13-2857-4C22-9BE4-7D2B3566A182}"/>
    <cellStyle name="Normal 69 11 4" xfId="12163" xr:uid="{88F2A498-B207-4F1A-9F57-3F241A1C32CC}"/>
    <cellStyle name="Normal 69 11 5" xfId="12164" xr:uid="{B5E547CC-94A6-4CD5-9E4A-A922A91A6792}"/>
    <cellStyle name="Normal 69 12" xfId="12165" xr:uid="{6DD0A771-B041-4B98-883B-773FBC7378C6}"/>
    <cellStyle name="Normal 69 12 2" xfId="12166" xr:uid="{B2D9C77F-0E8F-4E98-B600-EE569A3275AA}"/>
    <cellStyle name="Normal 69 12 2 2" xfId="12167" xr:uid="{9E6E4027-4744-4C15-ACAC-BFC2871F4195}"/>
    <cellStyle name="Normal 69 12 2 2 2" xfId="12168" xr:uid="{A93DDD22-5462-4B86-A89D-9804C549A645}"/>
    <cellStyle name="Normal 69 12 2 2 3" xfId="12169" xr:uid="{AD89DAD4-40CC-4BE3-9E1A-92EAF50994AB}"/>
    <cellStyle name="Normal 69 12 2 3" xfId="12170" xr:uid="{DF1BBC11-F215-480C-A4A9-9E5E9B9AFD17}"/>
    <cellStyle name="Normal 69 12 2 4" xfId="12171" xr:uid="{D5FB4EA6-153A-4740-9808-58E44ED32313}"/>
    <cellStyle name="Normal 69 12 3" xfId="12172" xr:uid="{EB28E9EA-E397-42C6-9C92-97C66D53A633}"/>
    <cellStyle name="Normal 69 12 3 2" xfId="12173" xr:uid="{AB7891CA-0C1B-4EDC-9BF2-AEFD46A65F85}"/>
    <cellStyle name="Normal 69 12 3 3" xfId="12174" xr:uid="{1124A645-7A5F-4585-8D73-3857CF9646B4}"/>
    <cellStyle name="Normal 69 12 4" xfId="12175" xr:uid="{B024E7B2-7816-437D-AEFE-2E295E1F7BD3}"/>
    <cellStyle name="Normal 69 12 5" xfId="12176" xr:uid="{711975DC-1D00-4A0C-A8A1-6C9C0656635B}"/>
    <cellStyle name="Normal 69 13" xfId="12177" xr:uid="{87BC33DF-87BE-4AD9-9FA1-B632F4C40487}"/>
    <cellStyle name="Normal 69 13 2" xfId="12178" xr:uid="{40E1485E-6CC3-4132-89BF-00401FCEE96B}"/>
    <cellStyle name="Normal 69 13 2 2" xfId="12179" xr:uid="{EE15343F-E3C7-44C0-836F-890DE4D744C1}"/>
    <cellStyle name="Normal 69 13 2 2 2" xfId="12180" xr:uid="{08D2559B-117F-4B8A-96FC-F56F39242611}"/>
    <cellStyle name="Normal 69 13 2 2 3" xfId="12181" xr:uid="{87EF3CEC-8339-4D2E-A8BC-C8579913A28D}"/>
    <cellStyle name="Normal 69 13 2 3" xfId="12182" xr:uid="{49490D00-EC77-4380-8946-C562BB06C0F5}"/>
    <cellStyle name="Normal 69 13 2 4" xfId="12183" xr:uid="{70D1C55B-EC1C-4EF8-8CC9-E03127F478D6}"/>
    <cellStyle name="Normal 69 13 3" xfId="12184" xr:uid="{FA29C3C6-EB29-47C0-9549-A63CF47AE023}"/>
    <cellStyle name="Normal 69 13 3 2" xfId="12185" xr:uid="{600AE333-6EB4-4E56-9B23-13F1CE731CF0}"/>
    <cellStyle name="Normal 69 13 3 3" xfId="12186" xr:uid="{3AD6F9C2-5D5A-436E-B80B-0FB2E661A2C5}"/>
    <cellStyle name="Normal 69 13 4" xfId="12187" xr:uid="{A398ACCD-E75E-46C9-AD11-69A8B6FD8EDB}"/>
    <cellStyle name="Normal 69 13 5" xfId="12188" xr:uid="{8014DC64-E0D9-4FA6-8EA7-E2E38801F64A}"/>
    <cellStyle name="Normal 69 14" xfId="12189" xr:uid="{665321F0-C3FC-4B76-987B-50B5248FAAC1}"/>
    <cellStyle name="Normal 69 14 2" xfId="12190" xr:uid="{B8D6ABE4-77E0-4CDD-95AE-EB98866F728E}"/>
    <cellStyle name="Normal 69 14 2 2" xfId="12191" xr:uid="{72468976-1148-4E61-B92A-60D4D44C8551}"/>
    <cellStyle name="Normal 69 14 2 2 2" xfId="12192" xr:uid="{F8FC84E6-1064-4A8A-805B-C61C36371E45}"/>
    <cellStyle name="Normal 69 14 2 2 3" xfId="12193" xr:uid="{53FDD5FB-0270-4FEF-94D7-09AEC2BEA385}"/>
    <cellStyle name="Normal 69 14 2 3" xfId="12194" xr:uid="{56ADAF3A-B9B2-48C1-8707-CF26128919D0}"/>
    <cellStyle name="Normal 69 14 2 4" xfId="12195" xr:uid="{8F8EDA94-2694-4E8B-8098-91B7DD6CBBA3}"/>
    <cellStyle name="Normal 69 14 3" xfId="12196" xr:uid="{45FB4263-D59E-43BE-8F40-3AA4ED85BF2F}"/>
    <cellStyle name="Normal 69 14 3 2" xfId="12197" xr:uid="{327B9C6B-437A-4192-A586-0BA314F5C44F}"/>
    <cellStyle name="Normal 69 14 3 3" xfId="12198" xr:uid="{5B5F164F-AE48-4DF4-B4D6-CD76179714F6}"/>
    <cellStyle name="Normal 69 14 4" xfId="12199" xr:uid="{7A5B7D29-9028-496B-B5AF-0A0B2205881F}"/>
    <cellStyle name="Normal 69 14 5" xfId="12200" xr:uid="{055D57E8-7CD8-439D-97A9-5DFC0F4DDA31}"/>
    <cellStyle name="Normal 69 15" xfId="12201" xr:uid="{D0A3F688-140E-4C3E-A03B-46F611BEF4E8}"/>
    <cellStyle name="Normal 69 15 2" xfId="12202" xr:uid="{5388BE03-B380-48CF-A402-157B30D6CACD}"/>
    <cellStyle name="Normal 69 15 2 2" xfId="12203" xr:uid="{B9CC40E1-5526-4559-90F4-C3EE7121651F}"/>
    <cellStyle name="Normal 69 15 2 2 2" xfId="12204" xr:uid="{D20A7698-F39D-4C5D-B8AF-70B8D5621B88}"/>
    <cellStyle name="Normal 69 15 2 2 3" xfId="12205" xr:uid="{BDB0A9F7-00E4-4A22-9B97-6EA5FA5A4788}"/>
    <cellStyle name="Normal 69 15 2 3" xfId="12206" xr:uid="{9EACF9F2-6EB3-4EB4-8861-E9088093A0ED}"/>
    <cellStyle name="Normal 69 15 2 4" xfId="12207" xr:uid="{A97188AB-0730-46A7-975C-48703F337B44}"/>
    <cellStyle name="Normal 69 15 3" xfId="12208" xr:uid="{4EA68484-59E1-455D-8C54-DF3755E86732}"/>
    <cellStyle name="Normal 69 15 3 2" xfId="12209" xr:uid="{E95BAAFD-FF73-476E-A611-8FAC738F412D}"/>
    <cellStyle name="Normal 69 15 3 3" xfId="12210" xr:uid="{CAC2EB23-AA61-4935-88B8-09D752946B29}"/>
    <cellStyle name="Normal 69 15 4" xfId="12211" xr:uid="{138E0295-A1DF-480F-9D95-4D222A5E0FAE}"/>
    <cellStyle name="Normal 69 15 5" xfId="12212" xr:uid="{7BD8A2D4-BE4B-48DC-82BB-CEE4E4D058F3}"/>
    <cellStyle name="Normal 69 16" xfId="12213" xr:uid="{BCEA24D9-02C1-40AD-AA97-D53989657CEA}"/>
    <cellStyle name="Normal 69 16 2" xfId="12214" xr:uid="{07AD682B-9012-49FC-AA58-ABF9E84A5047}"/>
    <cellStyle name="Normal 69 16 2 2" xfId="12215" xr:uid="{60E78EBC-CCBF-4B57-B120-35E0ACB9C25A}"/>
    <cellStyle name="Normal 69 16 2 2 2" xfId="12216" xr:uid="{47E4EFC0-A120-456C-B667-984AA92734BA}"/>
    <cellStyle name="Normal 69 16 2 2 3" xfId="12217" xr:uid="{D4BBD8B1-9E81-4F7C-9852-3D1073E4634D}"/>
    <cellStyle name="Normal 69 16 2 3" xfId="12218" xr:uid="{CE43710B-4207-4D8A-A901-E46122CBF934}"/>
    <cellStyle name="Normal 69 16 2 4" xfId="12219" xr:uid="{73FFA4F9-A188-49A3-9EE4-DA426E8A2E2F}"/>
    <cellStyle name="Normal 69 16 3" xfId="12220" xr:uid="{A7C653DC-C691-4756-B960-CB33431A8356}"/>
    <cellStyle name="Normal 69 16 3 2" xfId="12221" xr:uid="{76CFA1BC-A8CD-4E6C-B064-5A80E9AD1DA9}"/>
    <cellStyle name="Normal 69 16 3 3" xfId="12222" xr:uid="{22E290A3-FFBC-4D69-AFA4-FBEEAEF8471E}"/>
    <cellStyle name="Normal 69 16 4" xfId="12223" xr:uid="{80C0DAFC-3CC7-40F8-83DE-A2B58FA85E42}"/>
    <cellStyle name="Normal 69 16 5" xfId="12224" xr:uid="{E0281AA7-4A68-49E3-9AAE-9705CBD4DCCC}"/>
    <cellStyle name="Normal 69 17" xfId="12225" xr:uid="{FE7AF97E-C461-4CD7-817D-53303B2BBFDF}"/>
    <cellStyle name="Normal 69 17 2" xfId="12226" xr:uid="{14D4905B-87F2-4D8A-B7DA-59636E9C3F4C}"/>
    <cellStyle name="Normal 69 17 2 2" xfId="12227" xr:uid="{010B7038-DF9A-4551-8D2C-BDEE302F068D}"/>
    <cellStyle name="Normal 69 17 2 2 2" xfId="12228" xr:uid="{DA0520D6-B68C-4457-B553-9F0FED18B6EE}"/>
    <cellStyle name="Normal 69 17 2 2 3" xfId="12229" xr:uid="{171BDFD7-73E3-4D25-8B8A-3024DFDCA597}"/>
    <cellStyle name="Normal 69 17 2 3" xfId="12230" xr:uid="{54BA3D26-E56F-46E8-8CA4-439B814982BF}"/>
    <cellStyle name="Normal 69 17 2 4" xfId="12231" xr:uid="{949A7D6B-EB76-4D2D-B15D-DF2B0E351C1F}"/>
    <cellStyle name="Normal 69 17 3" xfId="12232" xr:uid="{A500567C-4841-40FA-A3B6-7CB9885D8C38}"/>
    <cellStyle name="Normal 69 17 3 2" xfId="12233" xr:uid="{82F78B7D-5960-4C1B-9783-A43AD02F7FDD}"/>
    <cellStyle name="Normal 69 17 3 3" xfId="12234" xr:uid="{8372AA67-91A7-4196-81D0-5A0C7440AA9E}"/>
    <cellStyle name="Normal 69 17 4" xfId="12235" xr:uid="{203E8EB4-845C-4692-B2B0-5EFDAB9A95C9}"/>
    <cellStyle name="Normal 69 17 5" xfId="12236" xr:uid="{46304DE9-559E-416E-B4EE-9C0B5E69DA56}"/>
    <cellStyle name="Normal 69 18" xfId="12237" xr:uid="{45669E02-BD38-4E40-A871-F49C12BF1836}"/>
    <cellStyle name="Normal 69 18 2" xfId="12238" xr:uid="{F2697A45-CCBD-4DAC-BED3-78228A6DA57F}"/>
    <cellStyle name="Normal 69 18 2 2" xfId="12239" xr:uid="{D30981EA-1AE5-4848-AB40-79820F684BA1}"/>
    <cellStyle name="Normal 69 18 2 2 2" xfId="12240" xr:uid="{CB3898F0-F9B8-4192-AD20-7265481CAE8D}"/>
    <cellStyle name="Normal 69 18 2 2 3" xfId="12241" xr:uid="{3371BB70-1A23-4B89-8805-94183222F4BE}"/>
    <cellStyle name="Normal 69 18 2 3" xfId="12242" xr:uid="{14F8F2E1-25B7-4C34-AEF9-E3BAF5A339C9}"/>
    <cellStyle name="Normal 69 18 2 4" xfId="12243" xr:uid="{948673B2-EC5F-4CAA-8DA5-A81888F01A2D}"/>
    <cellStyle name="Normal 69 18 3" xfId="12244" xr:uid="{2306CAFE-734E-4715-BDB7-920DCF7869AC}"/>
    <cellStyle name="Normal 69 18 3 2" xfId="12245" xr:uid="{02A6D6ED-6DE4-40F3-B207-966838AC53CC}"/>
    <cellStyle name="Normal 69 18 3 3" xfId="12246" xr:uid="{81EAA93E-5803-4E53-A044-7F1BC5E27790}"/>
    <cellStyle name="Normal 69 18 4" xfId="12247" xr:uid="{BEEAB8D5-BA76-415D-A85D-262C708807B7}"/>
    <cellStyle name="Normal 69 18 5" xfId="12248" xr:uid="{7087790D-8AA6-4202-A802-FB1BF6366CA5}"/>
    <cellStyle name="Normal 69 19" xfId="12249" xr:uid="{C210FB0A-25CD-418D-8830-288415705B7C}"/>
    <cellStyle name="Normal 69 19 2" xfId="12250" xr:uid="{8DF33647-74B7-477A-95CF-2C3CC6222073}"/>
    <cellStyle name="Normal 69 19 2 2" xfId="12251" xr:uid="{C639CEAD-11E0-447D-B031-284AF9CB6D21}"/>
    <cellStyle name="Normal 69 19 2 2 2" xfId="12252" xr:uid="{1AD86356-21D1-4501-A41B-C5E62B19A905}"/>
    <cellStyle name="Normal 69 19 2 2 3" xfId="12253" xr:uid="{10271450-8BC3-4613-A4E1-0B512BC9BF20}"/>
    <cellStyle name="Normal 69 19 2 3" xfId="12254" xr:uid="{5C8C73F6-B7D5-4ADA-B175-CE7C41E5BC08}"/>
    <cellStyle name="Normal 69 19 2 4" xfId="12255" xr:uid="{CE553B51-FF67-47CB-9A68-C6347F9C48B0}"/>
    <cellStyle name="Normal 69 19 3" xfId="12256" xr:uid="{5DF960B9-E2F5-4743-BC54-5CC3E97B8B4C}"/>
    <cellStyle name="Normal 69 19 3 2" xfId="12257" xr:uid="{568928D8-65A3-499F-A80E-74CD1BBBA295}"/>
    <cellStyle name="Normal 69 19 3 3" xfId="12258" xr:uid="{22597B2D-9C75-4964-A1B3-727F76A1FCB6}"/>
    <cellStyle name="Normal 69 19 4" xfId="12259" xr:uid="{7F76DCBB-DC8B-4F75-BDF8-987FBAFA404F}"/>
    <cellStyle name="Normal 69 19 5" xfId="12260" xr:uid="{A3C78E03-7B6E-4771-BBD3-0C23A5AED177}"/>
    <cellStyle name="Normal 69 2" xfId="12261" xr:uid="{9BF02FBD-738B-4C2F-AF7A-72FB11B115D6}"/>
    <cellStyle name="Normal 69 2 10" xfId="12262" xr:uid="{63E299DE-595D-41AE-88BB-7250B03856C2}"/>
    <cellStyle name="Normal 69 2 10 2" xfId="12263" xr:uid="{681E28D2-A366-42CC-B1E5-3042A0DFFB61}"/>
    <cellStyle name="Normal 69 2 10 2 2" xfId="12264" xr:uid="{B87FBCBD-ECAA-4259-A0D6-06610D6A2CB6}"/>
    <cellStyle name="Normal 69 2 10 2 2 2" xfId="12265" xr:uid="{9AD8652C-9AAE-4565-AE86-0BDE7412C17A}"/>
    <cellStyle name="Normal 69 2 10 2 2 3" xfId="12266" xr:uid="{637C57CE-A4C6-437B-94E6-267BAD77A77E}"/>
    <cellStyle name="Normal 69 2 10 2 3" xfId="12267" xr:uid="{8A882198-9BF0-4266-BE10-F45E3C30E795}"/>
    <cellStyle name="Normal 69 2 10 2 4" xfId="12268" xr:uid="{D3F9F3B5-7603-4A53-ABAA-249C9F7C84F9}"/>
    <cellStyle name="Normal 69 2 10 3" xfId="12269" xr:uid="{28CC9099-6135-41E6-884E-4086B995A0DE}"/>
    <cellStyle name="Normal 69 2 10 3 2" xfId="12270" xr:uid="{0D8E1FC5-35F3-4F8F-9CBD-354ED2FC68F2}"/>
    <cellStyle name="Normal 69 2 10 3 3" xfId="12271" xr:uid="{FA4549F5-DF01-49A2-9B13-167E370CE02B}"/>
    <cellStyle name="Normal 69 2 10 4" xfId="12272" xr:uid="{007281EF-35EA-4C55-9667-EC137A23D044}"/>
    <cellStyle name="Normal 69 2 10 5" xfId="12273" xr:uid="{15CD55A9-582B-4926-B8D2-3605416C08BF}"/>
    <cellStyle name="Normal 69 2 11" xfId="12274" xr:uid="{152A2FD7-BD5E-490F-A40B-31204BF4E348}"/>
    <cellStyle name="Normal 69 2 11 2" xfId="12275" xr:uid="{549B8169-C2EB-4554-B0CD-FBCEF0D6CF80}"/>
    <cellStyle name="Normal 69 2 11 2 2" xfId="12276" xr:uid="{0FFFA26D-72E0-412C-8503-ABF17720572D}"/>
    <cellStyle name="Normal 69 2 11 2 2 2" xfId="12277" xr:uid="{C594CD41-0072-4FF2-85FD-88A692C5558A}"/>
    <cellStyle name="Normal 69 2 11 2 2 3" xfId="12278" xr:uid="{B95A81C3-982C-406D-9D37-B0E335586E87}"/>
    <cellStyle name="Normal 69 2 11 2 3" xfId="12279" xr:uid="{B7B705D6-EA70-4EDC-AD7D-8B2DA53FA7DE}"/>
    <cellStyle name="Normal 69 2 11 2 4" xfId="12280" xr:uid="{3D29F261-A444-4153-AFA0-C752DA8275F3}"/>
    <cellStyle name="Normal 69 2 11 3" xfId="12281" xr:uid="{A97513B1-C323-40B6-9787-EF11EBD2BB27}"/>
    <cellStyle name="Normal 69 2 11 3 2" xfId="12282" xr:uid="{45356738-2DE7-4548-BA7A-1BF171114660}"/>
    <cellStyle name="Normal 69 2 11 3 3" xfId="12283" xr:uid="{A46FD392-090C-4BA9-9C4A-133B933DE0D4}"/>
    <cellStyle name="Normal 69 2 11 4" xfId="12284" xr:uid="{07E4B2A8-C846-48A9-99D5-5A77F8A86298}"/>
    <cellStyle name="Normal 69 2 11 5" xfId="12285" xr:uid="{FAD44418-FF8A-47E4-9425-B1D9F27F2CBB}"/>
    <cellStyle name="Normal 69 2 12" xfId="12286" xr:uid="{6950F206-0FC5-4D09-8E72-EB2F2CAF93A3}"/>
    <cellStyle name="Normal 69 2 12 2" xfId="12287" xr:uid="{FC506DE9-6B90-4B55-A7AB-E9D2504F104C}"/>
    <cellStyle name="Normal 69 2 12 2 2" xfId="12288" xr:uid="{7EA81ABF-E280-4346-812B-66F72032FB16}"/>
    <cellStyle name="Normal 69 2 12 2 2 2" xfId="12289" xr:uid="{4A6EF35E-B397-4B0F-869C-1BD9657461EE}"/>
    <cellStyle name="Normal 69 2 12 2 2 3" xfId="12290" xr:uid="{0E81984D-986A-412A-B554-5B1CF648F4DD}"/>
    <cellStyle name="Normal 69 2 12 2 3" xfId="12291" xr:uid="{830E8843-9637-4A4A-AEE3-57D1037DE8E8}"/>
    <cellStyle name="Normal 69 2 12 2 4" xfId="12292" xr:uid="{54CA7CDA-2A2A-4F6F-BDF0-2A9C5950328C}"/>
    <cellStyle name="Normal 69 2 12 3" xfId="12293" xr:uid="{EF033189-CD17-44A4-9801-E2A5A035FFAF}"/>
    <cellStyle name="Normal 69 2 12 3 2" xfId="12294" xr:uid="{5C1061E3-A5E2-4EDD-853E-4254DF6DE955}"/>
    <cellStyle name="Normal 69 2 12 3 3" xfId="12295" xr:uid="{FFF041DE-EE67-4380-9B2B-E444510B6AFB}"/>
    <cellStyle name="Normal 69 2 12 4" xfId="12296" xr:uid="{D7685878-ED9D-410C-B3D3-095549A0A4CA}"/>
    <cellStyle name="Normal 69 2 12 5" xfId="12297" xr:uid="{0119A03A-0D75-4C1D-864F-797970791DF8}"/>
    <cellStyle name="Normal 69 2 13" xfId="12298" xr:uid="{3188C29C-9CD8-47EA-BB66-2961FA6ABC90}"/>
    <cellStyle name="Normal 69 2 13 2" xfId="12299" xr:uid="{B3DF1CDE-79CF-4983-BDB4-C4553CB6F758}"/>
    <cellStyle name="Normal 69 2 13 2 2" xfId="12300" xr:uid="{28D8B2E1-5612-45E3-840A-F46DE32CEE3E}"/>
    <cellStyle name="Normal 69 2 13 2 2 2" xfId="12301" xr:uid="{44F9F1AA-93EB-4A64-8DE8-40485BE88531}"/>
    <cellStyle name="Normal 69 2 13 2 2 3" xfId="12302" xr:uid="{295E0AFF-886D-4C4F-8FF5-BA8893B556D9}"/>
    <cellStyle name="Normal 69 2 13 2 3" xfId="12303" xr:uid="{788940AC-D5F2-489C-9F59-D271F0DFDAF3}"/>
    <cellStyle name="Normal 69 2 13 2 4" xfId="12304" xr:uid="{7DB68D0F-748E-479E-A68D-97F4D7D70966}"/>
    <cellStyle name="Normal 69 2 13 3" xfId="12305" xr:uid="{764323A4-587F-4140-B841-416072C5A384}"/>
    <cellStyle name="Normal 69 2 13 3 2" xfId="12306" xr:uid="{4E68E099-6B5F-4B9C-ABEB-2D6D32D610B6}"/>
    <cellStyle name="Normal 69 2 13 3 3" xfId="12307" xr:uid="{07128620-5F25-4E0F-BE05-C136DF425B9A}"/>
    <cellStyle name="Normal 69 2 13 4" xfId="12308" xr:uid="{203FD251-10E5-4D0B-8856-085D5A3D4B61}"/>
    <cellStyle name="Normal 69 2 13 5" xfId="12309" xr:uid="{BDA8F817-0F08-4B2C-92AE-4AB61783EA98}"/>
    <cellStyle name="Normal 69 2 14" xfId="12310" xr:uid="{514621AF-A568-452F-AEAD-27F792B98752}"/>
    <cellStyle name="Normal 69 2 14 2" xfId="12311" xr:uid="{281A9F1E-EEF4-4139-8E8B-2A2A9B4526DF}"/>
    <cellStyle name="Normal 69 2 14 2 2" xfId="12312" xr:uid="{004AA8F7-7EED-4350-BC59-4250FD11AFB2}"/>
    <cellStyle name="Normal 69 2 14 2 2 2" xfId="12313" xr:uid="{89BF42A5-E147-4A19-8900-92D56DC32F53}"/>
    <cellStyle name="Normal 69 2 14 2 2 3" xfId="12314" xr:uid="{34095BEA-4E19-425A-BAFA-6DE4C5801325}"/>
    <cellStyle name="Normal 69 2 14 2 3" xfId="12315" xr:uid="{422E69CC-167F-45A1-9220-CE2D3E122954}"/>
    <cellStyle name="Normal 69 2 14 2 4" xfId="12316" xr:uid="{4C0159DE-3E5C-4371-9DB5-35369FA53AF5}"/>
    <cellStyle name="Normal 69 2 14 3" xfId="12317" xr:uid="{FCB5B9D0-EE1D-45EA-B499-1A5FC2FEE8D3}"/>
    <cellStyle name="Normal 69 2 14 3 2" xfId="12318" xr:uid="{75EF37F7-01BC-43A6-AA0A-28801F612040}"/>
    <cellStyle name="Normal 69 2 14 3 3" xfId="12319" xr:uid="{FDE65FBA-5001-43DE-8CB0-5B0C61C6051D}"/>
    <cellStyle name="Normal 69 2 14 4" xfId="12320" xr:uid="{32F1FBB4-7067-4930-9CD0-BAA9397B132F}"/>
    <cellStyle name="Normal 69 2 14 5" xfId="12321" xr:uid="{48FE86EE-1B3B-480B-A731-5E648356A7A0}"/>
    <cellStyle name="Normal 69 2 15" xfId="12322" xr:uid="{E58BC6AC-7586-4C35-98FA-3502159A97FC}"/>
    <cellStyle name="Normal 69 2 15 2" xfId="12323" xr:uid="{B1003919-C7A1-444F-9D1C-B60E06C04EE7}"/>
    <cellStyle name="Normal 69 2 15 2 2" xfId="12324" xr:uid="{7C36A005-5607-4A15-93EB-3E77E96C9943}"/>
    <cellStyle name="Normal 69 2 15 2 2 2" xfId="12325" xr:uid="{1DDEBE22-DA5A-467D-BC91-C125A713D98F}"/>
    <cellStyle name="Normal 69 2 15 2 2 3" xfId="12326" xr:uid="{0663EAFD-BE28-4291-B919-E26618FE4A18}"/>
    <cellStyle name="Normal 69 2 15 2 3" xfId="12327" xr:uid="{955FE0B1-BCE6-422A-81D2-8C1DAFD17507}"/>
    <cellStyle name="Normal 69 2 15 2 4" xfId="12328" xr:uid="{9281289F-8B58-4718-9C98-C8F0BC1E4B9C}"/>
    <cellStyle name="Normal 69 2 15 3" xfId="12329" xr:uid="{0D7BBABD-6C1A-4CA0-AED6-5D0A32B746B9}"/>
    <cellStyle name="Normal 69 2 15 3 2" xfId="12330" xr:uid="{2B3AD06E-BCA9-4F7D-B92F-040FEE3C4688}"/>
    <cellStyle name="Normal 69 2 15 3 3" xfId="12331" xr:uid="{DB82286A-B112-442F-9971-8F3AB52CE6B6}"/>
    <cellStyle name="Normal 69 2 15 4" xfId="12332" xr:uid="{DB40530E-89EF-4464-BE8C-801B7A7ABC22}"/>
    <cellStyle name="Normal 69 2 15 5" xfId="12333" xr:uid="{44684140-8BBD-4EB6-9F6F-B023E5755C52}"/>
    <cellStyle name="Normal 69 2 16" xfId="12334" xr:uid="{9DE9A648-C14E-4A62-8F16-B59BA1195DE2}"/>
    <cellStyle name="Normal 69 2 16 2" xfId="12335" xr:uid="{9AC672F1-8CDA-4228-BC68-0F2F164CEF73}"/>
    <cellStyle name="Normal 69 2 16 2 2" xfId="12336" xr:uid="{D6AFF9BB-0B07-4C7E-A3FF-3C93775E9619}"/>
    <cellStyle name="Normal 69 2 16 2 2 2" xfId="12337" xr:uid="{93532782-1511-4C6B-9281-97F00E5B909E}"/>
    <cellStyle name="Normal 69 2 16 2 2 3" xfId="12338" xr:uid="{8F01B6B8-5663-4AE0-AD6D-799B8A07E32F}"/>
    <cellStyle name="Normal 69 2 16 2 3" xfId="12339" xr:uid="{BCC312FB-E1FD-410C-9033-255F00B2C21F}"/>
    <cellStyle name="Normal 69 2 16 2 4" xfId="12340" xr:uid="{01E8A745-5DA1-4761-8961-07F4A6BFECD7}"/>
    <cellStyle name="Normal 69 2 16 3" xfId="12341" xr:uid="{8FCED86D-A88C-4114-A51D-1A05330BDA40}"/>
    <cellStyle name="Normal 69 2 16 3 2" xfId="12342" xr:uid="{A8A81388-8F50-442B-BF65-763E894D3195}"/>
    <cellStyle name="Normal 69 2 16 3 3" xfId="12343" xr:uid="{3628F832-8751-436F-96DD-191A78C0F7C0}"/>
    <cellStyle name="Normal 69 2 16 4" xfId="12344" xr:uid="{3B2BA54F-E5B6-4DE8-81D0-7580DD51A703}"/>
    <cellStyle name="Normal 69 2 16 5" xfId="12345" xr:uid="{62287757-9D67-484C-AA97-8EF5BFA456FB}"/>
    <cellStyle name="Normal 69 2 17" xfId="12346" xr:uid="{A25EA93E-17CC-4392-9FD5-E3499EE827AD}"/>
    <cellStyle name="Normal 69 2 17 2" xfId="12347" xr:uid="{26EC7481-FE02-40C9-A9BC-C8224727CAE3}"/>
    <cellStyle name="Normal 69 2 17 2 2" xfId="12348" xr:uid="{66B2136A-0AA0-480A-83A1-4718C489D02C}"/>
    <cellStyle name="Normal 69 2 17 2 2 2" xfId="12349" xr:uid="{8D3D9CFD-B47C-4485-A3A2-EC902D6D948F}"/>
    <cellStyle name="Normal 69 2 17 2 2 3" xfId="12350" xr:uid="{681D2BB4-EAD5-4169-A6A8-3B151A3D97D5}"/>
    <cellStyle name="Normal 69 2 17 2 3" xfId="12351" xr:uid="{A2B91C12-772A-4A9F-BC8E-BFE949BA5EDE}"/>
    <cellStyle name="Normal 69 2 17 2 4" xfId="12352" xr:uid="{0C015A68-B679-42ED-ADBF-5F6A8E4CBFDB}"/>
    <cellStyle name="Normal 69 2 17 3" xfId="12353" xr:uid="{B03CD1C9-6E3B-4A53-B628-B184FAB0B6F1}"/>
    <cellStyle name="Normal 69 2 17 3 2" xfId="12354" xr:uid="{B40FBBCA-25A3-423A-AEDB-1E6F3B70C3EE}"/>
    <cellStyle name="Normal 69 2 17 3 3" xfId="12355" xr:uid="{FBC4EDA3-45ED-4603-A906-DAD1F6268999}"/>
    <cellStyle name="Normal 69 2 17 4" xfId="12356" xr:uid="{8478F1FD-ECDC-45FF-8EB8-AA249EC32B79}"/>
    <cellStyle name="Normal 69 2 17 5" xfId="12357" xr:uid="{FF8F5F69-4BAF-41FA-81CA-88155846E668}"/>
    <cellStyle name="Normal 69 2 18" xfId="12358" xr:uid="{5185A0B4-8E77-40A0-AAF8-46D50FF8FF64}"/>
    <cellStyle name="Normal 69 2 18 2" xfId="12359" xr:uid="{1966A2C1-AAD4-4486-A973-91A2C9643F4C}"/>
    <cellStyle name="Normal 69 2 18 2 2" xfId="12360" xr:uid="{69E2E689-A10E-4C2C-BE77-183C91827AC8}"/>
    <cellStyle name="Normal 69 2 18 2 2 2" xfId="12361" xr:uid="{E239CC7A-41AC-4902-9902-5A34FB9B382C}"/>
    <cellStyle name="Normal 69 2 18 2 2 3" xfId="12362" xr:uid="{65C81CAF-6F3F-4131-ABD9-F00F6619C1FC}"/>
    <cellStyle name="Normal 69 2 18 2 3" xfId="12363" xr:uid="{5B095C99-89D2-4800-889B-7614277C8B17}"/>
    <cellStyle name="Normal 69 2 18 2 4" xfId="12364" xr:uid="{32730401-FB63-4708-BE5B-DC8551CF3747}"/>
    <cellStyle name="Normal 69 2 18 3" xfId="12365" xr:uid="{0AD72083-0FA7-403E-B7E7-62AABF00E786}"/>
    <cellStyle name="Normal 69 2 18 3 2" xfId="12366" xr:uid="{6B48136F-441E-4B2A-9FB7-DE072C7D9ACB}"/>
    <cellStyle name="Normal 69 2 18 3 3" xfId="12367" xr:uid="{2B1AE186-F6F2-4728-B29C-625EEB017D10}"/>
    <cellStyle name="Normal 69 2 18 4" xfId="12368" xr:uid="{BC2E3BDA-A86B-4F5B-A57C-DB3B2361302E}"/>
    <cellStyle name="Normal 69 2 18 5" xfId="12369" xr:uid="{2BB1321A-19FC-49FB-AFF1-949C5F4A4432}"/>
    <cellStyle name="Normal 69 2 19" xfId="12370" xr:uid="{A7EAF8F2-CE18-419F-B554-4F59CD88E422}"/>
    <cellStyle name="Normal 69 2 19 2" xfId="12371" xr:uid="{A005C872-D174-4CD8-A49E-6EDA997E7BCB}"/>
    <cellStyle name="Normal 69 2 19 2 2" xfId="12372" xr:uid="{B559F5FF-817E-4DCD-ABA4-ECBB3E185D22}"/>
    <cellStyle name="Normal 69 2 19 2 2 2" xfId="12373" xr:uid="{F249AD07-C853-4D83-8439-FD4A93C44FEB}"/>
    <cellStyle name="Normal 69 2 19 2 2 3" xfId="12374" xr:uid="{FBF0A647-E900-4BD1-A876-884FA432B996}"/>
    <cellStyle name="Normal 69 2 19 2 3" xfId="12375" xr:uid="{D542BA7D-74E1-4A26-8315-435F95B0DE23}"/>
    <cellStyle name="Normal 69 2 19 2 4" xfId="12376" xr:uid="{ED17DAC0-1CF6-4D1D-8987-1E37E445E2FC}"/>
    <cellStyle name="Normal 69 2 19 3" xfId="12377" xr:uid="{FC3135AB-F8CD-4655-8475-1C6F107A883D}"/>
    <cellStyle name="Normal 69 2 19 3 2" xfId="12378" xr:uid="{A5E10C1B-8E7A-475A-9282-914EF5AED0BA}"/>
    <cellStyle name="Normal 69 2 19 3 3" xfId="12379" xr:uid="{F584CE6D-043E-45D5-B9CD-35FDBFF421EA}"/>
    <cellStyle name="Normal 69 2 19 4" xfId="12380" xr:uid="{AFFD0459-3FD2-453E-B524-7480ECD91AA0}"/>
    <cellStyle name="Normal 69 2 19 5" xfId="12381" xr:uid="{695F3624-48FD-4642-AEFD-27308CD85DE5}"/>
    <cellStyle name="Normal 69 2 2" xfId="12382" xr:uid="{F3EA936E-B7AA-433C-A504-ED22933631DF}"/>
    <cellStyle name="Normal 69 2 2 2" xfId="12383" xr:uid="{049201F5-C458-4224-A004-BD3FF127D58D}"/>
    <cellStyle name="Normal 69 2 2 2 2" xfId="12384" xr:uid="{6DE2D47B-C764-4DD7-890A-9B15474507D2}"/>
    <cellStyle name="Normal 69 2 2 2 2 2" xfId="12385" xr:uid="{8E75BF47-6DA7-494A-A778-DAB05FA34766}"/>
    <cellStyle name="Normal 69 2 2 2 2 3" xfId="12386" xr:uid="{D632C8B6-1DE9-416F-89B4-1A31ACF50040}"/>
    <cellStyle name="Normal 69 2 2 2 3" xfId="12387" xr:uid="{4045E116-F60F-471B-B35C-488DE6CE26DD}"/>
    <cellStyle name="Normal 69 2 2 2 4" xfId="12388" xr:uid="{103FAFF6-E4A9-4AD3-A513-686600F15282}"/>
    <cellStyle name="Normal 69 2 2 3" xfId="12389" xr:uid="{7475E677-79D2-4060-BD0E-3E87956B8384}"/>
    <cellStyle name="Normal 69 2 2 3 2" xfId="12390" xr:uid="{8CEDCABF-8907-485B-BBD5-998079E4BE4B}"/>
    <cellStyle name="Normal 69 2 2 3 3" xfId="12391" xr:uid="{E50A09DA-56B8-4EF7-979A-415C71BB2A2B}"/>
    <cellStyle name="Normal 69 2 2 4" xfId="12392" xr:uid="{B7441D70-A338-48CE-9036-EE70860F8587}"/>
    <cellStyle name="Normal 69 2 2 5" xfId="12393" xr:uid="{2C38A8B8-1C69-4B20-835E-DCDF95DB2355}"/>
    <cellStyle name="Normal 69 2 20" xfId="12394" xr:uid="{FC7B3009-1CC3-4689-BB33-7EBCF974EFCA}"/>
    <cellStyle name="Normal 69 2 20 2" xfId="12395" xr:uid="{BE3A24FC-B97B-4B83-8CDB-A08C9BAF69B2}"/>
    <cellStyle name="Normal 69 2 20 2 2" xfId="12396" xr:uid="{7841109B-A1DC-4A48-B0BC-5EE1CDF538F7}"/>
    <cellStyle name="Normal 69 2 20 2 3" xfId="12397" xr:uid="{3C7B2153-3A13-45AD-B59A-835E66E83FBB}"/>
    <cellStyle name="Normal 69 2 20 3" xfId="12398" xr:uid="{471CCE39-B8A4-4C96-970B-AA07ABD415C0}"/>
    <cellStyle name="Normal 69 2 20 4" xfId="12399" xr:uid="{3FF44A2D-6E6E-404E-AFD0-8A87AED847AB}"/>
    <cellStyle name="Normal 69 2 21" xfId="12400" xr:uid="{AA86CFD3-E850-4BB8-8556-A1F8D8F4F4C8}"/>
    <cellStyle name="Normal 69 2 21 2" xfId="12401" xr:uid="{F580B77C-EDAA-4D0D-9779-D7FE4C984269}"/>
    <cellStyle name="Normal 69 2 21 3" xfId="12402" xr:uid="{593B54EE-3CB4-45A8-AD64-C9DBE2167A8F}"/>
    <cellStyle name="Normal 69 2 22" xfId="12403" xr:uid="{B473DF93-CFB7-4228-A024-F7DDC4049E8D}"/>
    <cellStyle name="Normal 69 2 23" xfId="12404" xr:uid="{8B66CD4B-0156-4B48-BB2E-0F1D17F664A8}"/>
    <cellStyle name="Normal 69 2 3" xfId="12405" xr:uid="{8CCEA5D5-4398-4590-8E23-09E05DD43403}"/>
    <cellStyle name="Normal 69 2 3 2" xfId="12406" xr:uid="{3B7BDA53-1339-4863-B1D3-DC76CFB40C4C}"/>
    <cellStyle name="Normal 69 2 3 2 2" xfId="12407" xr:uid="{D80A0CD9-974A-485C-B06A-340D70B72A88}"/>
    <cellStyle name="Normal 69 2 3 2 2 2" xfId="12408" xr:uid="{CD04D849-1010-4C72-8BE3-FFC27EE66218}"/>
    <cellStyle name="Normal 69 2 3 2 2 3" xfId="12409" xr:uid="{17D03183-A052-4500-AE39-98A7350A5861}"/>
    <cellStyle name="Normal 69 2 3 2 3" xfId="12410" xr:uid="{765FF669-94EB-45A8-B516-AA1936331F42}"/>
    <cellStyle name="Normal 69 2 3 2 4" xfId="12411" xr:uid="{2D545A44-B885-492E-A281-632422908F8A}"/>
    <cellStyle name="Normal 69 2 3 3" xfId="12412" xr:uid="{2C35F49C-B5CF-4232-AACE-623E281426D8}"/>
    <cellStyle name="Normal 69 2 3 3 2" xfId="12413" xr:uid="{396A4084-80D7-4AC7-AFD5-AF744A9696C5}"/>
    <cellStyle name="Normal 69 2 3 3 3" xfId="12414" xr:uid="{707B907B-B58F-49E1-8542-356A42D0FF8E}"/>
    <cellStyle name="Normal 69 2 3 4" xfId="12415" xr:uid="{1A21CE35-D1C0-4B57-8496-A9E839253792}"/>
    <cellStyle name="Normal 69 2 3 5" xfId="12416" xr:uid="{5625A433-B27A-4453-ABC8-7A8CF82B39CD}"/>
    <cellStyle name="Normal 69 2 4" xfId="12417" xr:uid="{6412FDB1-1D0A-4918-AFCA-E24EEE996423}"/>
    <cellStyle name="Normal 69 2 4 2" xfId="12418" xr:uid="{F0FF5DB2-8F3F-495C-8377-AC70E922ED8F}"/>
    <cellStyle name="Normal 69 2 4 2 2" xfId="12419" xr:uid="{DEE068DB-D4F2-44F5-8685-F913DE7FF4E2}"/>
    <cellStyle name="Normal 69 2 4 2 2 2" xfId="12420" xr:uid="{BB41EE13-8EE2-450F-A3C7-D0CB75214A9A}"/>
    <cellStyle name="Normal 69 2 4 2 2 3" xfId="12421" xr:uid="{0EEC7AA3-0376-44A3-A673-DB4082A178CD}"/>
    <cellStyle name="Normal 69 2 4 2 3" xfId="12422" xr:uid="{F8180CE3-CF83-467B-B03B-7101458EDB06}"/>
    <cellStyle name="Normal 69 2 4 2 4" xfId="12423" xr:uid="{D98CA103-684F-477E-83BC-092A66186D6A}"/>
    <cellStyle name="Normal 69 2 4 3" xfId="12424" xr:uid="{E8959A85-D03A-4E93-B4B4-1038E85542DB}"/>
    <cellStyle name="Normal 69 2 4 3 2" xfId="12425" xr:uid="{2FD255AC-FFBF-4747-B0C7-093786815FF3}"/>
    <cellStyle name="Normal 69 2 4 3 3" xfId="12426" xr:uid="{C6424518-911C-4C26-9619-66E4B2F61024}"/>
    <cellStyle name="Normal 69 2 4 4" xfId="12427" xr:uid="{423158CD-F168-45E4-963C-82910066244D}"/>
    <cellStyle name="Normal 69 2 4 5" xfId="12428" xr:uid="{0C9D20AC-83A6-45B3-95F5-CD082BC9B571}"/>
    <cellStyle name="Normal 69 2 5" xfId="12429" xr:uid="{A1FD0255-33EF-4F7A-B4EF-8EEFEE664AAE}"/>
    <cellStyle name="Normal 69 2 5 2" xfId="12430" xr:uid="{A79D2162-EF1C-438F-A8C2-C18B63E1976D}"/>
    <cellStyle name="Normal 69 2 5 2 2" xfId="12431" xr:uid="{49A0CCE9-ED24-4C45-BED3-44E95CCA2FAA}"/>
    <cellStyle name="Normal 69 2 5 2 2 2" xfId="12432" xr:uid="{8D0D40F8-B622-4200-9702-4A43F92426B5}"/>
    <cellStyle name="Normal 69 2 5 2 2 3" xfId="12433" xr:uid="{6CA693A3-C28F-4CC7-A6CB-6C71BA5AE15E}"/>
    <cellStyle name="Normal 69 2 5 2 3" xfId="12434" xr:uid="{36232DE0-1D96-456C-A96B-2AD6DAD4C7C1}"/>
    <cellStyle name="Normal 69 2 5 2 4" xfId="12435" xr:uid="{0F9D0200-7BF8-4E36-B720-CFF825FB1C68}"/>
    <cellStyle name="Normal 69 2 5 3" xfId="12436" xr:uid="{C0E22CF7-93F7-4D1E-A8B2-6CF7C583F283}"/>
    <cellStyle name="Normal 69 2 5 3 2" xfId="12437" xr:uid="{8C6F9E32-DA3E-4703-95EE-3EDEF3AA35BA}"/>
    <cellStyle name="Normal 69 2 5 3 3" xfId="12438" xr:uid="{63F8A46D-10D5-47B1-AB04-ED093BE2128A}"/>
    <cellStyle name="Normal 69 2 5 4" xfId="12439" xr:uid="{C0C49C5E-ED49-42E9-A86D-076DEEB7D87B}"/>
    <cellStyle name="Normal 69 2 5 5" xfId="12440" xr:uid="{F176F0CA-BD58-4BA7-AAB3-06019F307D1C}"/>
    <cellStyle name="Normal 69 2 6" xfId="12441" xr:uid="{718C319B-83BA-4C22-993A-9346E479D3B1}"/>
    <cellStyle name="Normal 69 2 6 2" xfId="12442" xr:uid="{77FCF8B4-493C-4596-B069-8065A53BB78A}"/>
    <cellStyle name="Normal 69 2 6 2 2" xfId="12443" xr:uid="{DEA0D60F-1A4E-4EB4-ABAF-10898334B02D}"/>
    <cellStyle name="Normal 69 2 6 2 2 2" xfId="12444" xr:uid="{8D6CF4C9-CBD1-4644-B6F9-A09AB7004CC6}"/>
    <cellStyle name="Normal 69 2 6 2 2 3" xfId="12445" xr:uid="{C8C63DAC-9BED-49EF-80F5-1B751A05EA31}"/>
    <cellStyle name="Normal 69 2 6 2 3" xfId="12446" xr:uid="{2526C724-BDDF-41CF-9413-B96BD59438C9}"/>
    <cellStyle name="Normal 69 2 6 2 4" xfId="12447" xr:uid="{70893258-1D9E-4007-958B-FF0C2C05731F}"/>
    <cellStyle name="Normal 69 2 6 3" xfId="12448" xr:uid="{5B97F6AF-B2A7-462F-85AA-6D7C862000FE}"/>
    <cellStyle name="Normal 69 2 6 3 2" xfId="12449" xr:uid="{31B0C5CB-7CC9-4953-B869-32C0CF21E331}"/>
    <cellStyle name="Normal 69 2 6 3 3" xfId="12450" xr:uid="{2A72B84C-0A75-4F70-94E3-A9CCC5419533}"/>
    <cellStyle name="Normal 69 2 6 4" xfId="12451" xr:uid="{194F9CAC-98A7-4CA3-A630-386C52374295}"/>
    <cellStyle name="Normal 69 2 6 5" xfId="12452" xr:uid="{BDBFA21E-6254-422F-9CC3-09D0809496E7}"/>
    <cellStyle name="Normal 69 2 7" xfId="12453" xr:uid="{DE882152-EF2B-4833-9AB4-E55AFB407631}"/>
    <cellStyle name="Normal 69 2 7 2" xfId="12454" xr:uid="{A0AAC6FC-3582-4D91-BF45-548DFDB3E84B}"/>
    <cellStyle name="Normal 69 2 7 2 2" xfId="12455" xr:uid="{0E53D905-0ED7-4202-A12C-93FB12E6945D}"/>
    <cellStyle name="Normal 69 2 7 2 2 2" xfId="12456" xr:uid="{1377D6F9-3252-48E5-AAD2-96D4AC752E2E}"/>
    <cellStyle name="Normal 69 2 7 2 2 3" xfId="12457" xr:uid="{20217D73-30CE-48AC-AB44-82FA690A85AE}"/>
    <cellStyle name="Normal 69 2 7 2 3" xfId="12458" xr:uid="{5E44F092-04D4-47B3-A9AD-E78B986AE91A}"/>
    <cellStyle name="Normal 69 2 7 2 4" xfId="12459" xr:uid="{19014258-3E83-495A-B46E-CBB3D3336AC9}"/>
    <cellStyle name="Normal 69 2 7 3" xfId="12460" xr:uid="{6F0258BA-5183-42D2-A436-1FE3D643C51F}"/>
    <cellStyle name="Normal 69 2 7 3 2" xfId="12461" xr:uid="{142A3F8C-89D6-412A-99D8-59B8F42D7855}"/>
    <cellStyle name="Normal 69 2 7 3 3" xfId="12462" xr:uid="{D46164BA-03EB-4087-8900-151AFF41CFB4}"/>
    <cellStyle name="Normal 69 2 7 4" xfId="12463" xr:uid="{C32CECF9-8BC6-47CA-B944-2509DFE1ED46}"/>
    <cellStyle name="Normal 69 2 7 5" xfId="12464" xr:uid="{E6E5E831-BFF0-4B1C-82E7-7DD42A07DF9E}"/>
    <cellStyle name="Normal 69 2 8" xfId="12465" xr:uid="{DF64881C-3C82-456C-A131-9937E6B2E77D}"/>
    <cellStyle name="Normal 69 2 8 2" xfId="12466" xr:uid="{E5AD43FE-BB93-4F0D-8B68-105C724FE7F3}"/>
    <cellStyle name="Normal 69 2 8 2 2" xfId="12467" xr:uid="{CB33B552-3F6A-41CE-8D11-A96FB9E3BDD2}"/>
    <cellStyle name="Normal 69 2 8 2 2 2" xfId="12468" xr:uid="{5E4D80F0-7A34-4B4C-8CCE-88BB076B6FE5}"/>
    <cellStyle name="Normal 69 2 8 2 2 3" xfId="12469" xr:uid="{5C67CEDD-3CE0-4B7C-85F6-625F44C56D71}"/>
    <cellStyle name="Normal 69 2 8 2 3" xfId="12470" xr:uid="{B603FFC8-80DF-4790-A2BC-775D204BC9AB}"/>
    <cellStyle name="Normal 69 2 8 2 4" xfId="12471" xr:uid="{91903177-E825-4252-A16B-E04582102F26}"/>
    <cellStyle name="Normal 69 2 8 3" xfId="12472" xr:uid="{11757A86-9C6C-459B-A7C2-B6016F806081}"/>
    <cellStyle name="Normal 69 2 8 3 2" xfId="12473" xr:uid="{995FB7EC-5CE6-41F7-A7FB-89EE7E953D58}"/>
    <cellStyle name="Normal 69 2 8 3 3" xfId="12474" xr:uid="{2192D58A-AD45-4929-960C-B0D0EF3A257F}"/>
    <cellStyle name="Normal 69 2 8 4" xfId="12475" xr:uid="{88094075-9E03-4089-8419-5A84E4B78702}"/>
    <cellStyle name="Normal 69 2 8 5" xfId="12476" xr:uid="{E10DE697-474A-4298-86FE-34839D3A4744}"/>
    <cellStyle name="Normal 69 2 9" xfId="12477" xr:uid="{77779E35-6406-473F-98AF-0CC4D86DE557}"/>
    <cellStyle name="Normal 69 2 9 2" xfId="12478" xr:uid="{3A16EBD6-82B8-4668-A1AC-4D47418788E7}"/>
    <cellStyle name="Normal 69 2 9 2 2" xfId="12479" xr:uid="{6AB6F1BA-18DB-431E-B464-280BFFD7DBBB}"/>
    <cellStyle name="Normal 69 2 9 2 2 2" xfId="12480" xr:uid="{422F7970-C5C8-4B0F-B849-669D64B24C63}"/>
    <cellStyle name="Normal 69 2 9 2 2 3" xfId="12481" xr:uid="{95167EE6-FAB9-41F8-97D9-8E4DD62C8F22}"/>
    <cellStyle name="Normal 69 2 9 2 3" xfId="12482" xr:uid="{E8771B68-C50E-479D-B537-531A6F8F38CC}"/>
    <cellStyle name="Normal 69 2 9 2 4" xfId="12483" xr:uid="{DBE41950-5C35-464F-8DC6-9550647E5E39}"/>
    <cellStyle name="Normal 69 2 9 3" xfId="12484" xr:uid="{B5B54F67-2E37-4AB8-BA62-FA3DBD541119}"/>
    <cellStyle name="Normal 69 2 9 3 2" xfId="12485" xr:uid="{0FA28409-7C0C-40AA-B066-4FEA02701A0B}"/>
    <cellStyle name="Normal 69 2 9 3 3" xfId="12486" xr:uid="{FF0C82CE-53D4-473A-805D-42C371D1ACFB}"/>
    <cellStyle name="Normal 69 2 9 4" xfId="12487" xr:uid="{A9C42F24-4B19-4537-9C85-EB2E2CD39331}"/>
    <cellStyle name="Normal 69 2 9 5" xfId="12488" xr:uid="{48B91CE1-4482-4EE9-B84D-A6BE5C0E0DB0}"/>
    <cellStyle name="Normal 69 20" xfId="12489" xr:uid="{A4AB38D8-A936-4CDB-8B63-18E8A7231F37}"/>
    <cellStyle name="Normal 69 20 2" xfId="12490" xr:uid="{885F5F89-D706-4112-9019-7E20517B6064}"/>
    <cellStyle name="Normal 69 20 2 2" xfId="12491" xr:uid="{3E5D7650-03B7-4C64-9668-F4703BAE9D3E}"/>
    <cellStyle name="Normal 69 20 2 2 2" xfId="12492" xr:uid="{ADE32E39-C82B-4E09-BCA2-A6593CF36CE1}"/>
    <cellStyle name="Normal 69 20 2 2 3" xfId="12493" xr:uid="{339FE046-4CA2-4242-BDAE-47BE18897FE5}"/>
    <cellStyle name="Normal 69 20 2 3" xfId="12494" xr:uid="{9BF67B22-C90F-4370-A23E-DBD32778597F}"/>
    <cellStyle name="Normal 69 20 2 4" xfId="12495" xr:uid="{3C96D91E-FFC9-40C5-82B2-999D08E70115}"/>
    <cellStyle name="Normal 69 20 3" xfId="12496" xr:uid="{3B47EA3A-2A97-492B-BCF2-39A61183C0CD}"/>
    <cellStyle name="Normal 69 20 3 2" xfId="12497" xr:uid="{83062DDD-AA5B-485A-BCCB-3E06A1B6F3CF}"/>
    <cellStyle name="Normal 69 20 3 3" xfId="12498" xr:uid="{2D136063-D06A-4238-B619-696FC89165E1}"/>
    <cellStyle name="Normal 69 20 4" xfId="12499" xr:uid="{9C6EBCC4-7A03-492B-8A81-730392F4C1D0}"/>
    <cellStyle name="Normal 69 20 5" xfId="12500" xr:uid="{4E4F11A3-6806-47DC-B396-2431F2127AEA}"/>
    <cellStyle name="Normal 69 21" xfId="12501" xr:uid="{FB365B93-2481-4C44-AFC2-94E57F63E60C}"/>
    <cellStyle name="Normal 69 21 2" xfId="12502" xr:uid="{656CD011-F0A9-43D0-85CD-1207EB54B8C2}"/>
    <cellStyle name="Normal 69 21 2 2" xfId="12503" xr:uid="{34443ACF-A8AE-48AD-93A2-BCF4EE00B3DD}"/>
    <cellStyle name="Normal 69 21 2 2 2" xfId="12504" xr:uid="{39963A87-4E7E-43F8-8043-F9C6CF458436}"/>
    <cellStyle name="Normal 69 21 2 2 3" xfId="12505" xr:uid="{F0B64D91-535C-4C81-9B0C-6CBE8BA0D04C}"/>
    <cellStyle name="Normal 69 21 2 3" xfId="12506" xr:uid="{FD1BC990-65B6-492A-B2A0-D3A41DD6D669}"/>
    <cellStyle name="Normal 69 21 2 4" xfId="12507" xr:uid="{B8CB559B-FC8B-4F9E-8069-83435D7E50C9}"/>
    <cellStyle name="Normal 69 21 3" xfId="12508" xr:uid="{0CF3D456-1CA3-45C5-8366-9E9AB875858C}"/>
    <cellStyle name="Normal 69 21 3 2" xfId="12509" xr:uid="{B16775E1-1C02-4E8A-8B75-DAF4D3D0EAC7}"/>
    <cellStyle name="Normal 69 21 3 3" xfId="12510" xr:uid="{87645D17-41D4-45C0-B3B4-098EF777B2C2}"/>
    <cellStyle name="Normal 69 21 4" xfId="12511" xr:uid="{245F0E27-EBED-41B2-9081-657A41E0A857}"/>
    <cellStyle name="Normal 69 21 5" xfId="12512" xr:uid="{35C36716-9F5D-4156-A2BC-1449640DE2EB}"/>
    <cellStyle name="Normal 69 22" xfId="12513" xr:uid="{4A725801-D60D-4DB4-B945-0497509E0BE5}"/>
    <cellStyle name="Normal 69 22 2" xfId="12514" xr:uid="{3A368BD9-8107-4639-85D1-9F01D376B838}"/>
    <cellStyle name="Normal 69 22 2 2" xfId="12515" xr:uid="{C42B0E2F-FFFA-4E20-8306-295D3640FE03}"/>
    <cellStyle name="Normal 69 22 2 2 2" xfId="12516" xr:uid="{7398EE1E-EFCD-497E-8855-C4CB7A63DB5C}"/>
    <cellStyle name="Normal 69 22 2 2 3" xfId="12517" xr:uid="{870708DF-F9D8-4F4B-81C3-1A477184E64E}"/>
    <cellStyle name="Normal 69 22 2 3" xfId="12518" xr:uid="{04F72E23-C48B-4E2A-A68A-A9EE32E11C33}"/>
    <cellStyle name="Normal 69 22 2 4" xfId="12519" xr:uid="{5C370D24-7597-4006-A993-6BC10EED3926}"/>
    <cellStyle name="Normal 69 22 3" xfId="12520" xr:uid="{4867E40F-601F-4A29-9C10-613471611656}"/>
    <cellStyle name="Normal 69 22 3 2" xfId="12521" xr:uid="{C4D671BB-D9A5-4C3C-BAD3-6C503AF10A68}"/>
    <cellStyle name="Normal 69 22 3 3" xfId="12522" xr:uid="{49675F24-C167-4557-B227-4588A1CF0923}"/>
    <cellStyle name="Normal 69 22 4" xfId="12523" xr:uid="{C422F78A-8C52-4A7A-872E-6FA69D075094}"/>
    <cellStyle name="Normal 69 22 5" xfId="12524" xr:uid="{683AA566-1A9A-48BC-8153-F01D3711CA29}"/>
    <cellStyle name="Normal 69 23" xfId="12525" xr:uid="{6EF69513-F3E4-45FC-8A15-302D2561D505}"/>
    <cellStyle name="Normal 69 23 2" xfId="12526" xr:uid="{A4A60609-CCAB-4B12-A004-CEA5A157DFED}"/>
    <cellStyle name="Normal 69 23 2 2" xfId="12527" xr:uid="{A1C85DF8-61EB-4EFF-B639-77E4EFD2B941}"/>
    <cellStyle name="Normal 69 23 2 2 2" xfId="12528" xr:uid="{FBD3A276-21CF-47C2-A5D9-47CD2E003B2D}"/>
    <cellStyle name="Normal 69 23 2 2 3" xfId="12529" xr:uid="{DC7E4CFF-6601-4866-81FD-B590061F91D0}"/>
    <cellStyle name="Normal 69 23 2 3" xfId="12530" xr:uid="{0EFA70C3-04A2-4AEA-9FC6-0CB3C323DBA7}"/>
    <cellStyle name="Normal 69 23 2 4" xfId="12531" xr:uid="{C23F6067-BF28-4875-B35C-D1D9EF0EF137}"/>
    <cellStyle name="Normal 69 23 3" xfId="12532" xr:uid="{6E37901C-0AAC-499F-A685-DC3870619D4C}"/>
    <cellStyle name="Normal 69 23 3 2" xfId="12533" xr:uid="{33263F67-0239-4A3F-A080-0CA038AE6C85}"/>
    <cellStyle name="Normal 69 23 3 3" xfId="12534" xr:uid="{D57A87B3-BEE2-40F8-8411-B7E18C5B7428}"/>
    <cellStyle name="Normal 69 23 4" xfId="12535" xr:uid="{FC1701DD-5B49-4391-A808-257E834ABD25}"/>
    <cellStyle name="Normal 69 23 5" xfId="12536" xr:uid="{EA0D0101-39CE-4A37-909C-F958DD7A9F4D}"/>
    <cellStyle name="Normal 69 24" xfId="12537" xr:uid="{4737E580-796B-479F-8061-C7D4536A5734}"/>
    <cellStyle name="Normal 69 24 2" xfId="12538" xr:uid="{4E3C81C4-EA81-488F-A8B6-ED41AE96A0FB}"/>
    <cellStyle name="Normal 69 24 2 2" xfId="12539" xr:uid="{BBB32FEC-7455-482A-80C7-655A63B84596}"/>
    <cellStyle name="Normal 69 24 2 3" xfId="12540" xr:uid="{57E6591E-C6D9-4FF4-AE88-4D39EE631961}"/>
    <cellStyle name="Normal 69 24 3" xfId="12541" xr:uid="{99F894F4-1777-4513-8387-AD2886B23A52}"/>
    <cellStyle name="Normal 69 24 4" xfId="12542" xr:uid="{BBA3D06D-90F5-43BC-8DF9-19B03BFB6651}"/>
    <cellStyle name="Normal 69 25" xfId="12543" xr:uid="{8800BC93-ACD4-4654-AC8E-AC0D69CAC04D}"/>
    <cellStyle name="Normal 69 25 2" xfId="12544" xr:uid="{1B8372D2-E9FA-4C15-8085-A7174E3D90DF}"/>
    <cellStyle name="Normal 69 25 3" xfId="12545" xr:uid="{4D9FF682-E1F2-469B-A23E-0B4AE0457BC7}"/>
    <cellStyle name="Normal 69 26" xfId="12546" xr:uid="{831F0F96-5906-4100-902A-1CD002CD946D}"/>
    <cellStyle name="Normal 69 27" xfId="12547" xr:uid="{ECE249C8-53FA-4A4D-90FD-B512CF60EE62}"/>
    <cellStyle name="Normal 69 3" xfId="12548" xr:uid="{DC989278-A7B2-47CB-ABF4-232D33CD5C59}"/>
    <cellStyle name="Normal 69 3 10" xfId="12549" xr:uid="{F0255CDB-51FB-498F-B1EE-959B0CCD1E30}"/>
    <cellStyle name="Normal 69 3 10 2" xfId="12550" xr:uid="{3298BFB0-BF44-4F12-A684-4B378178CE5F}"/>
    <cellStyle name="Normal 69 3 10 2 2" xfId="12551" xr:uid="{AC7ECBEE-D43F-4BC7-9315-391049171582}"/>
    <cellStyle name="Normal 69 3 10 2 2 2" xfId="12552" xr:uid="{FF02A181-E241-468A-8318-61E8FB91A944}"/>
    <cellStyle name="Normal 69 3 10 2 2 3" xfId="12553" xr:uid="{2D6DD472-FF9B-4AD6-8482-2F5BEEAF1F3B}"/>
    <cellStyle name="Normal 69 3 10 2 3" xfId="12554" xr:uid="{C53F628C-D5AA-46EA-A52A-2D5BC0F9EC30}"/>
    <cellStyle name="Normal 69 3 10 2 4" xfId="12555" xr:uid="{A16E07D3-181A-42B5-BE9C-C7B51683E4A6}"/>
    <cellStyle name="Normal 69 3 10 3" xfId="12556" xr:uid="{8EBBF472-2141-403B-B7F5-D838FF3D5011}"/>
    <cellStyle name="Normal 69 3 10 3 2" xfId="12557" xr:uid="{3078F2B2-FFAA-4032-BCD5-BC1ED188450C}"/>
    <cellStyle name="Normal 69 3 10 3 3" xfId="12558" xr:uid="{E99A8B66-261F-495B-AC2F-3435BAE1D03D}"/>
    <cellStyle name="Normal 69 3 10 4" xfId="12559" xr:uid="{045749FB-85FF-4937-BC7C-E1EE405335B9}"/>
    <cellStyle name="Normal 69 3 10 5" xfId="12560" xr:uid="{C6CA4B07-7089-4660-A4C1-49992AA73AB4}"/>
    <cellStyle name="Normal 69 3 11" xfId="12561" xr:uid="{70DE88C8-4A8B-47C6-8DE5-D14F2A326B3B}"/>
    <cellStyle name="Normal 69 3 11 2" xfId="12562" xr:uid="{7B3024CB-FFCB-4E3D-80D9-83BC0713104C}"/>
    <cellStyle name="Normal 69 3 11 2 2" xfId="12563" xr:uid="{609DAAAA-B5F4-44FE-9B1E-7D2DEFCA04F8}"/>
    <cellStyle name="Normal 69 3 11 2 2 2" xfId="12564" xr:uid="{716E265E-C44E-4360-A07B-00675B8318F3}"/>
    <cellStyle name="Normal 69 3 11 2 2 3" xfId="12565" xr:uid="{31DFE70C-5F0F-47E3-9547-4D29067D082D}"/>
    <cellStyle name="Normal 69 3 11 2 3" xfId="12566" xr:uid="{D691F052-B6F5-4D24-9E75-297CA67F31B8}"/>
    <cellStyle name="Normal 69 3 11 2 4" xfId="12567" xr:uid="{7A235AEE-BF09-4E81-8CDB-E9F1EF98EC76}"/>
    <cellStyle name="Normal 69 3 11 3" xfId="12568" xr:uid="{E4592084-2667-47CE-8DE4-BBDD934D5BE2}"/>
    <cellStyle name="Normal 69 3 11 3 2" xfId="12569" xr:uid="{182588F1-6AE0-43B0-8144-4451AD3D62DD}"/>
    <cellStyle name="Normal 69 3 11 3 3" xfId="12570" xr:uid="{80333410-07E9-4676-A427-39B67F88CE17}"/>
    <cellStyle name="Normal 69 3 11 4" xfId="12571" xr:uid="{19A46A68-85BE-4A11-9B82-73573AD4CEBD}"/>
    <cellStyle name="Normal 69 3 11 5" xfId="12572" xr:uid="{12A70DA1-1B85-4355-AA7E-F8C5C20A4A4C}"/>
    <cellStyle name="Normal 69 3 12" xfId="12573" xr:uid="{7B545A35-35E6-4564-AA34-A10ECE3A79E7}"/>
    <cellStyle name="Normal 69 3 12 2" xfId="12574" xr:uid="{95F2D6F6-5FD4-4CBF-8417-76ED2CF18DB2}"/>
    <cellStyle name="Normal 69 3 12 2 2" xfId="12575" xr:uid="{2C16E8A4-10D1-45B7-825D-66E3C8B1ED7C}"/>
    <cellStyle name="Normal 69 3 12 2 2 2" xfId="12576" xr:uid="{FA2247DF-8231-486B-9C16-BB5FAF9BBA54}"/>
    <cellStyle name="Normal 69 3 12 2 2 3" xfId="12577" xr:uid="{B08EBC72-B172-4590-B624-955C7A90424E}"/>
    <cellStyle name="Normal 69 3 12 2 3" xfId="12578" xr:uid="{4D803FDE-23A9-4103-8C52-CED29AD4DA11}"/>
    <cellStyle name="Normal 69 3 12 2 4" xfId="12579" xr:uid="{35FCF918-FBBE-459F-BCE1-A819A3760390}"/>
    <cellStyle name="Normal 69 3 12 3" xfId="12580" xr:uid="{349CE2B8-C73B-46A7-BDFB-6A3365FE95FD}"/>
    <cellStyle name="Normal 69 3 12 3 2" xfId="12581" xr:uid="{8CE9C6E5-DAA2-4700-B754-4F67FC5685F9}"/>
    <cellStyle name="Normal 69 3 12 3 3" xfId="12582" xr:uid="{0866F468-0E3C-4A91-B99B-586E4BAC6B75}"/>
    <cellStyle name="Normal 69 3 12 4" xfId="12583" xr:uid="{2D5D001E-3725-4FDA-B010-BD3D97BAF169}"/>
    <cellStyle name="Normal 69 3 12 5" xfId="12584" xr:uid="{5CB1E478-AFE1-45F0-8BD0-506DEFBE47FE}"/>
    <cellStyle name="Normal 69 3 13" xfId="12585" xr:uid="{A46FC5D9-37DD-4202-8AF4-896FC83E7398}"/>
    <cellStyle name="Normal 69 3 13 2" xfId="12586" xr:uid="{AAD631F0-A102-421C-AAE4-DDB5111BE4BB}"/>
    <cellStyle name="Normal 69 3 13 2 2" xfId="12587" xr:uid="{6C4676EC-33FF-4AFE-9DD9-06F8F082AA4D}"/>
    <cellStyle name="Normal 69 3 13 2 2 2" xfId="12588" xr:uid="{CD2EF5F8-55D0-4825-88B5-0E0BF4E42772}"/>
    <cellStyle name="Normal 69 3 13 2 2 3" xfId="12589" xr:uid="{AD605E2C-402D-443F-991B-E82E8AA1BC64}"/>
    <cellStyle name="Normal 69 3 13 2 3" xfId="12590" xr:uid="{A2837ED0-C63B-4C2D-9343-1E346EE733EF}"/>
    <cellStyle name="Normal 69 3 13 2 4" xfId="12591" xr:uid="{4BB67DF7-0112-44A0-B228-A087FC927C27}"/>
    <cellStyle name="Normal 69 3 13 3" xfId="12592" xr:uid="{C94BDBAD-062C-4AF5-861B-43B16822EFCD}"/>
    <cellStyle name="Normal 69 3 13 3 2" xfId="12593" xr:uid="{B69D723E-79F6-4857-95AE-063B3B935CBB}"/>
    <cellStyle name="Normal 69 3 13 3 3" xfId="12594" xr:uid="{2CE2C2CB-D7A2-4A29-A334-659BD96E1100}"/>
    <cellStyle name="Normal 69 3 13 4" xfId="12595" xr:uid="{3EFA2AEF-7F0F-4BF8-AD0F-233908BA61D3}"/>
    <cellStyle name="Normal 69 3 13 5" xfId="12596" xr:uid="{D3252FA0-9279-483D-9546-F66A665930C3}"/>
    <cellStyle name="Normal 69 3 14" xfId="12597" xr:uid="{8F73B32A-ACF3-45E2-98B5-1D57B5938575}"/>
    <cellStyle name="Normal 69 3 14 2" xfId="12598" xr:uid="{F9DBF861-528E-4B7E-AC79-655EB58BC641}"/>
    <cellStyle name="Normal 69 3 14 2 2" xfId="12599" xr:uid="{0C4660A7-615E-4C9D-9894-989EBEA6B85C}"/>
    <cellStyle name="Normal 69 3 14 2 2 2" xfId="12600" xr:uid="{25DFA8B7-F0E1-41B2-90D4-94ADD4F3155A}"/>
    <cellStyle name="Normal 69 3 14 2 2 3" xfId="12601" xr:uid="{4053D6BF-5EC2-495C-95C8-CF5B6EE54036}"/>
    <cellStyle name="Normal 69 3 14 2 3" xfId="12602" xr:uid="{52B26430-CA5F-4C49-B410-9182FA40B4E9}"/>
    <cellStyle name="Normal 69 3 14 2 4" xfId="12603" xr:uid="{528F3FEA-13B7-4572-8621-2D6D553C8735}"/>
    <cellStyle name="Normal 69 3 14 3" xfId="12604" xr:uid="{813DA290-C948-491B-AEB1-0F56D27BCC7E}"/>
    <cellStyle name="Normal 69 3 14 3 2" xfId="12605" xr:uid="{7EEA1CCE-40FC-4E4C-BEFB-84C3A7AC9A50}"/>
    <cellStyle name="Normal 69 3 14 3 3" xfId="12606" xr:uid="{B72778CA-9885-42A8-9906-8BEF5C09A191}"/>
    <cellStyle name="Normal 69 3 14 4" xfId="12607" xr:uid="{ACAA6450-E626-4215-8DDF-B11AEE239256}"/>
    <cellStyle name="Normal 69 3 14 5" xfId="12608" xr:uid="{8677E0E3-84A5-4352-8859-3F273E27EAF0}"/>
    <cellStyle name="Normal 69 3 15" xfId="12609" xr:uid="{29E1A598-41A3-464B-B019-55B50B80A983}"/>
    <cellStyle name="Normal 69 3 15 2" xfId="12610" xr:uid="{681227E6-1F1A-4B3C-8B2F-8FC69135B889}"/>
    <cellStyle name="Normal 69 3 15 2 2" xfId="12611" xr:uid="{993A5C95-3CD2-40FA-94CC-21064B304929}"/>
    <cellStyle name="Normal 69 3 15 2 2 2" xfId="12612" xr:uid="{41A708A7-519F-4EF1-911C-E025E0DE31A7}"/>
    <cellStyle name="Normal 69 3 15 2 2 3" xfId="12613" xr:uid="{2516EBE0-FB6D-48ED-B0A8-C55A72F7795F}"/>
    <cellStyle name="Normal 69 3 15 2 3" xfId="12614" xr:uid="{AA398F01-C65C-4D7B-BE47-E6D578446073}"/>
    <cellStyle name="Normal 69 3 15 2 4" xfId="12615" xr:uid="{7AEA6A35-EF40-4583-AD1F-D175993D0F3D}"/>
    <cellStyle name="Normal 69 3 15 3" xfId="12616" xr:uid="{E27DF6E4-1A7B-4FD0-8437-2A96BCE3627E}"/>
    <cellStyle name="Normal 69 3 15 3 2" xfId="12617" xr:uid="{62FBFC19-C88E-4C8E-9997-36AF8832E9F1}"/>
    <cellStyle name="Normal 69 3 15 3 3" xfId="12618" xr:uid="{E89C5704-AA89-4F5E-BE4D-E1FF07C0FA9C}"/>
    <cellStyle name="Normal 69 3 15 4" xfId="12619" xr:uid="{864441AE-5B57-4BAD-A4DC-AA5DE4FC9E57}"/>
    <cellStyle name="Normal 69 3 15 5" xfId="12620" xr:uid="{3C5FDE33-FA95-482E-A0EC-090EF0FB8A16}"/>
    <cellStyle name="Normal 69 3 16" xfId="12621" xr:uid="{B30D7550-BEFE-418A-A77A-256F228F6DC0}"/>
    <cellStyle name="Normal 69 3 16 2" xfId="12622" xr:uid="{6CAB6FA2-CA10-4888-9AED-8863A094D8A2}"/>
    <cellStyle name="Normal 69 3 16 2 2" xfId="12623" xr:uid="{3E45605F-0CDB-4AD5-8373-EE93BC8DDFA7}"/>
    <cellStyle name="Normal 69 3 16 2 2 2" xfId="12624" xr:uid="{B9F3D9AB-64A4-4066-82AE-AF750C87D88E}"/>
    <cellStyle name="Normal 69 3 16 2 2 3" xfId="12625" xr:uid="{91DF3C79-E43B-4F60-B3D8-C8110B4232FC}"/>
    <cellStyle name="Normal 69 3 16 2 3" xfId="12626" xr:uid="{C14EB958-D5B2-454F-874E-07FEBB84D5AE}"/>
    <cellStyle name="Normal 69 3 16 2 4" xfId="12627" xr:uid="{FBE39B8E-31B7-47CA-A25E-54E02141F2E6}"/>
    <cellStyle name="Normal 69 3 16 3" xfId="12628" xr:uid="{1D0AE19C-D0A5-43E7-9238-9269A49D2C1D}"/>
    <cellStyle name="Normal 69 3 16 3 2" xfId="12629" xr:uid="{19BF10C5-BA33-4D6E-99E5-3620A4134775}"/>
    <cellStyle name="Normal 69 3 16 3 3" xfId="12630" xr:uid="{43B3D52F-4B6C-4D92-8F08-524A4526D3F6}"/>
    <cellStyle name="Normal 69 3 16 4" xfId="12631" xr:uid="{1A9E065F-526F-4B17-AE94-E21A42D4D2DD}"/>
    <cellStyle name="Normal 69 3 16 5" xfId="12632" xr:uid="{DA0FE2EB-CC24-4AB4-B3AE-3E6B9B5FF056}"/>
    <cellStyle name="Normal 69 3 17" xfId="12633" xr:uid="{E6EEF093-A9D7-42A7-B2DD-D317A69BC007}"/>
    <cellStyle name="Normal 69 3 17 2" xfId="12634" xr:uid="{A9E1E8B1-7BA3-4541-8CBB-F6A58176CD60}"/>
    <cellStyle name="Normal 69 3 17 2 2" xfId="12635" xr:uid="{5FA5A969-0564-406B-A43C-7674BCF2FAC4}"/>
    <cellStyle name="Normal 69 3 17 2 2 2" xfId="12636" xr:uid="{BE3EFD7D-F5FD-4AC2-9FDA-89452E672918}"/>
    <cellStyle name="Normal 69 3 17 2 2 3" xfId="12637" xr:uid="{C8E550C1-A4F1-408E-9840-FC498C0D0ABD}"/>
    <cellStyle name="Normal 69 3 17 2 3" xfId="12638" xr:uid="{99AC7BD1-91F8-4364-9546-2366D213D2F6}"/>
    <cellStyle name="Normal 69 3 17 2 4" xfId="12639" xr:uid="{FC7478E7-AEBC-4A8B-BAEC-B06F2EFAB222}"/>
    <cellStyle name="Normal 69 3 17 3" xfId="12640" xr:uid="{68245302-67EE-4D2C-9459-982CCE9FD233}"/>
    <cellStyle name="Normal 69 3 17 3 2" xfId="12641" xr:uid="{39DC4619-C4DB-49BE-B72A-C46C6B538878}"/>
    <cellStyle name="Normal 69 3 17 3 3" xfId="12642" xr:uid="{291BBF14-7D71-4CB8-95AC-DD08CAF8D61C}"/>
    <cellStyle name="Normal 69 3 17 4" xfId="12643" xr:uid="{6F82B94A-E31B-44E6-97A2-6A7611DBEBDA}"/>
    <cellStyle name="Normal 69 3 17 5" xfId="12644" xr:uid="{73BD26CD-46DB-40E2-82A4-68FF9BAD4744}"/>
    <cellStyle name="Normal 69 3 18" xfId="12645" xr:uid="{57BD75DC-53D9-496B-B625-5E0A04AFF07C}"/>
    <cellStyle name="Normal 69 3 18 2" xfId="12646" xr:uid="{3B229551-9982-48CD-8EBD-5623A3BC0012}"/>
    <cellStyle name="Normal 69 3 18 2 2" xfId="12647" xr:uid="{43EE28E2-0DFD-4398-BCFE-9814D9F689C9}"/>
    <cellStyle name="Normal 69 3 18 2 2 2" xfId="12648" xr:uid="{7BD3A433-33AD-4B93-9959-FB8ECFBF99ED}"/>
    <cellStyle name="Normal 69 3 18 2 2 3" xfId="12649" xr:uid="{B70E805C-793D-4126-A30A-957F365F39B2}"/>
    <cellStyle name="Normal 69 3 18 2 3" xfId="12650" xr:uid="{981027EC-2C29-43BD-A006-A00C7B6BA363}"/>
    <cellStyle name="Normal 69 3 18 2 4" xfId="12651" xr:uid="{F5DFF5A0-D967-4DCC-9906-6D15996F343A}"/>
    <cellStyle name="Normal 69 3 18 3" xfId="12652" xr:uid="{EB956475-E33B-4C38-AFD5-ECA342743576}"/>
    <cellStyle name="Normal 69 3 18 3 2" xfId="12653" xr:uid="{24D71875-124E-48D6-A014-73AC6571C98F}"/>
    <cellStyle name="Normal 69 3 18 3 3" xfId="12654" xr:uid="{EA4F179C-3DBD-420B-B3E0-00FF960A7C4A}"/>
    <cellStyle name="Normal 69 3 18 4" xfId="12655" xr:uid="{5F12B37E-FA61-4421-A17D-26D0C44F7812}"/>
    <cellStyle name="Normal 69 3 18 5" xfId="12656" xr:uid="{BC0A7E1D-5585-4ACE-BB8E-319F6D7CD3A1}"/>
    <cellStyle name="Normal 69 3 19" xfId="12657" xr:uid="{086A12C5-F6A2-4F85-8023-07711D403CFC}"/>
    <cellStyle name="Normal 69 3 19 2" xfId="12658" xr:uid="{D48C3C57-BF1C-4B01-9B48-DD9F2526E2E2}"/>
    <cellStyle name="Normal 69 3 19 2 2" xfId="12659" xr:uid="{02009FAA-7AD1-44AC-84CD-A2089A7A8E29}"/>
    <cellStyle name="Normal 69 3 19 2 2 2" xfId="12660" xr:uid="{AD7E633E-844D-48FE-B023-D6E9017A6BCC}"/>
    <cellStyle name="Normal 69 3 19 2 2 3" xfId="12661" xr:uid="{984A4220-51CA-4263-A77C-87FCCA88691C}"/>
    <cellStyle name="Normal 69 3 19 2 3" xfId="12662" xr:uid="{A90F152C-281A-40EC-8072-4CB304C18160}"/>
    <cellStyle name="Normal 69 3 19 2 4" xfId="12663" xr:uid="{3C574EB8-796D-45FF-B3BA-F666A42F2331}"/>
    <cellStyle name="Normal 69 3 19 3" xfId="12664" xr:uid="{53EB90C5-D706-4ADF-8472-848872959A8B}"/>
    <cellStyle name="Normal 69 3 19 3 2" xfId="12665" xr:uid="{2CC4D9EB-8511-4ED7-93C2-4444E5FE43DF}"/>
    <cellStyle name="Normal 69 3 19 3 3" xfId="12666" xr:uid="{E215BB76-6805-47E8-A7F7-CF85375C4271}"/>
    <cellStyle name="Normal 69 3 19 4" xfId="12667" xr:uid="{85E012C4-080F-4C47-B70A-36DEE4DD7967}"/>
    <cellStyle name="Normal 69 3 19 5" xfId="12668" xr:uid="{35B5A5B2-1EF1-4F2F-A2EF-8864DE3EAA74}"/>
    <cellStyle name="Normal 69 3 2" xfId="12669" xr:uid="{702DF64A-92C5-4507-989B-B5EFEBE06C0F}"/>
    <cellStyle name="Normal 69 3 2 2" xfId="12670" xr:uid="{B214DC09-38A1-4551-B52A-632D41D91B9A}"/>
    <cellStyle name="Normal 69 3 2 2 2" xfId="12671" xr:uid="{2E946688-DED9-4C5B-9190-ED3E06F1F4A0}"/>
    <cellStyle name="Normal 69 3 2 2 2 2" xfId="12672" xr:uid="{D358BAA0-8526-4E8B-A5E9-95C7623BFC81}"/>
    <cellStyle name="Normal 69 3 2 2 2 3" xfId="12673" xr:uid="{86B8EB63-9120-442A-9159-4EFE8B8E587A}"/>
    <cellStyle name="Normal 69 3 2 2 3" xfId="12674" xr:uid="{17560520-131B-4A5E-B117-72561DCED02F}"/>
    <cellStyle name="Normal 69 3 2 2 4" xfId="12675" xr:uid="{C7A65F75-9F87-4EA0-9F88-23400EBFE376}"/>
    <cellStyle name="Normal 69 3 2 3" xfId="12676" xr:uid="{67B9EB08-6259-4A60-B03A-5463CF3A7F47}"/>
    <cellStyle name="Normal 69 3 2 3 2" xfId="12677" xr:uid="{D02BAB26-C51B-4FD4-9C9E-0F2BC352C29E}"/>
    <cellStyle name="Normal 69 3 2 3 3" xfId="12678" xr:uid="{D4EE5DD8-18F1-4AA6-BDF4-D36455406010}"/>
    <cellStyle name="Normal 69 3 2 4" xfId="12679" xr:uid="{959FBD74-739A-4248-81E9-CDF62623E61C}"/>
    <cellStyle name="Normal 69 3 2 5" xfId="12680" xr:uid="{B857E043-A405-4970-8B54-4C284E5441F7}"/>
    <cellStyle name="Normal 69 3 20" xfId="12681" xr:uid="{E991BA6D-FDB9-43E7-A45E-4545D8DECE0D}"/>
    <cellStyle name="Normal 69 3 20 2" xfId="12682" xr:uid="{71A1F515-1A1D-4DCE-8765-B2273466D173}"/>
    <cellStyle name="Normal 69 3 20 2 2" xfId="12683" xr:uid="{C67E9712-9495-4155-A67C-DBFE350277DB}"/>
    <cellStyle name="Normal 69 3 20 2 3" xfId="12684" xr:uid="{FF81D2FD-2AE5-4C90-A179-D2BD3F9C762C}"/>
    <cellStyle name="Normal 69 3 20 3" xfId="12685" xr:uid="{6E8B2B1E-D216-4F12-8F29-5EF54EEDA7EE}"/>
    <cellStyle name="Normal 69 3 20 4" xfId="12686" xr:uid="{E7699A3A-C166-4692-8378-EC791BA0E3B5}"/>
    <cellStyle name="Normal 69 3 21" xfId="12687" xr:uid="{5B830C79-F1BE-4CA4-A11E-1AEDEAE80256}"/>
    <cellStyle name="Normal 69 3 21 2" xfId="12688" xr:uid="{8722B99B-13CD-45E8-86B0-3EEB798112FF}"/>
    <cellStyle name="Normal 69 3 21 3" xfId="12689" xr:uid="{4A0E667F-D008-479A-A38F-B5967A55F50C}"/>
    <cellStyle name="Normal 69 3 22" xfId="12690" xr:uid="{A8588478-1F5F-4728-8F2D-512FD5D94F08}"/>
    <cellStyle name="Normal 69 3 23" xfId="12691" xr:uid="{00137449-8A8B-4A10-9170-D5DA871208B8}"/>
    <cellStyle name="Normal 69 3 3" xfId="12692" xr:uid="{9BC55AE0-44F0-483B-837D-AA513089EC9B}"/>
    <cellStyle name="Normal 69 3 3 2" xfId="12693" xr:uid="{5DD4BCAD-FE42-4F2E-94BC-E13D4B4FD6C6}"/>
    <cellStyle name="Normal 69 3 3 2 2" xfId="12694" xr:uid="{AFA256B9-6FDF-406E-8A76-542EFBAED2A0}"/>
    <cellStyle name="Normal 69 3 3 2 2 2" xfId="12695" xr:uid="{5F7E027A-478A-47B3-8AEB-8A84AF7801C0}"/>
    <cellStyle name="Normal 69 3 3 2 2 3" xfId="12696" xr:uid="{26DE8BCE-1576-48DA-BA5A-989A94E9292F}"/>
    <cellStyle name="Normal 69 3 3 2 3" xfId="12697" xr:uid="{C03681FB-21C1-404B-989D-6717CBB5B49A}"/>
    <cellStyle name="Normal 69 3 3 2 4" xfId="12698" xr:uid="{9110ACC2-AB4B-4847-8D99-60327FE38CB4}"/>
    <cellStyle name="Normal 69 3 3 3" xfId="12699" xr:uid="{B389687A-CD3C-4F07-8AD5-5D4548CFA663}"/>
    <cellStyle name="Normal 69 3 3 3 2" xfId="12700" xr:uid="{284A59B5-5AF1-4BAF-A944-8BF9DA5867FB}"/>
    <cellStyle name="Normal 69 3 3 3 3" xfId="12701" xr:uid="{FC61C84C-D6FD-450E-B2B6-AAF3CCBD8A89}"/>
    <cellStyle name="Normal 69 3 3 4" xfId="12702" xr:uid="{F081A6D6-9E97-4291-9C78-7899AF8DBADD}"/>
    <cellStyle name="Normal 69 3 3 5" xfId="12703" xr:uid="{EBEB99F0-0D8C-4D8F-B451-BADA5CBDDF62}"/>
    <cellStyle name="Normal 69 3 4" xfId="12704" xr:uid="{649E213A-4FE7-418B-BCDC-EE8333FDA2CE}"/>
    <cellStyle name="Normal 69 3 4 2" xfId="12705" xr:uid="{37C3C606-E2C4-4A7D-9346-247CD25034AF}"/>
    <cellStyle name="Normal 69 3 4 2 2" xfId="12706" xr:uid="{018F23BA-14A4-4D38-9862-168B0DFDC651}"/>
    <cellStyle name="Normal 69 3 4 2 2 2" xfId="12707" xr:uid="{AD96D457-1124-4C94-87FB-A34D23120A56}"/>
    <cellStyle name="Normal 69 3 4 2 2 3" xfId="12708" xr:uid="{BCA354A4-AC6D-4E4A-8B4C-F060D4801E04}"/>
    <cellStyle name="Normal 69 3 4 2 3" xfId="12709" xr:uid="{08AB41E4-07D9-43F5-B3E4-252E1DC3B91B}"/>
    <cellStyle name="Normal 69 3 4 2 4" xfId="12710" xr:uid="{802DED04-6A19-421A-9F01-758D6FB91969}"/>
    <cellStyle name="Normal 69 3 4 3" xfId="12711" xr:uid="{87EEC233-5478-4199-B0AC-11D605FD21D0}"/>
    <cellStyle name="Normal 69 3 4 3 2" xfId="12712" xr:uid="{73BAFD1B-1ADF-478E-BC1A-8549C5473A7B}"/>
    <cellStyle name="Normal 69 3 4 3 3" xfId="12713" xr:uid="{CFD3D25F-FEE5-4114-A8B3-A286895B16B2}"/>
    <cellStyle name="Normal 69 3 4 4" xfId="12714" xr:uid="{D4EF17E6-1CE7-4E52-BA36-965D5A6D593D}"/>
    <cellStyle name="Normal 69 3 4 5" xfId="12715" xr:uid="{ACDCE3C0-C3B6-4F5A-BB39-BECA306F1D14}"/>
    <cellStyle name="Normal 69 3 5" xfId="12716" xr:uid="{CEAD6753-A00C-4F73-A840-364ECB916A47}"/>
    <cellStyle name="Normal 69 3 5 2" xfId="12717" xr:uid="{EA03FA02-004E-4BB3-AE95-6895958BC904}"/>
    <cellStyle name="Normal 69 3 5 2 2" xfId="12718" xr:uid="{D267D4B9-4E91-4FAC-8503-25FA97FEFB67}"/>
    <cellStyle name="Normal 69 3 5 2 2 2" xfId="12719" xr:uid="{C5A9AA5A-FFD4-454D-BCB6-872D3AD0072B}"/>
    <cellStyle name="Normal 69 3 5 2 2 3" xfId="12720" xr:uid="{C85BD5E4-D807-40BF-BA13-06F7A94CEF40}"/>
    <cellStyle name="Normal 69 3 5 2 3" xfId="12721" xr:uid="{38C5676F-5729-4B49-B39A-6612011FB2D8}"/>
    <cellStyle name="Normal 69 3 5 2 4" xfId="12722" xr:uid="{36B1702E-5B29-4CDA-A8DF-08D5F56002AE}"/>
    <cellStyle name="Normal 69 3 5 3" xfId="12723" xr:uid="{402CDC1F-36D8-4474-B098-51AEDE8462D0}"/>
    <cellStyle name="Normal 69 3 5 3 2" xfId="12724" xr:uid="{12260236-5AB1-4FCE-85A1-3BFB3DBB7569}"/>
    <cellStyle name="Normal 69 3 5 3 3" xfId="12725" xr:uid="{FA82B5BF-42AE-47D3-8BB7-57B69F304044}"/>
    <cellStyle name="Normal 69 3 5 4" xfId="12726" xr:uid="{93E4A56C-050E-43C9-8058-A04E5C039F05}"/>
    <cellStyle name="Normal 69 3 5 5" xfId="12727" xr:uid="{24AFC2CB-737B-4F09-AA35-A2E49B50B32C}"/>
    <cellStyle name="Normal 69 3 6" xfId="12728" xr:uid="{35C58DD8-4D18-4B12-9D48-231371A1549B}"/>
    <cellStyle name="Normal 69 3 6 2" xfId="12729" xr:uid="{8BE67D5A-9E6B-484A-A4C3-9D69D8800245}"/>
    <cellStyle name="Normal 69 3 6 2 2" xfId="12730" xr:uid="{1B14AC56-34F4-4CE5-B390-C485C7C36668}"/>
    <cellStyle name="Normal 69 3 6 2 2 2" xfId="12731" xr:uid="{0A26B5B2-86DC-4EE9-9FEA-DF457E1B40E7}"/>
    <cellStyle name="Normal 69 3 6 2 2 3" xfId="12732" xr:uid="{94D7D235-A9AF-410E-BEBB-9383725AF15C}"/>
    <cellStyle name="Normal 69 3 6 2 3" xfId="12733" xr:uid="{E03CE72D-19BF-4B75-AC42-0FA0229CE4EA}"/>
    <cellStyle name="Normal 69 3 6 2 4" xfId="12734" xr:uid="{1DA387C4-D06B-4834-81CD-F3D5B0031EA4}"/>
    <cellStyle name="Normal 69 3 6 3" xfId="12735" xr:uid="{F45B5A68-9794-4C39-A629-3475F2DC1258}"/>
    <cellStyle name="Normal 69 3 6 3 2" xfId="12736" xr:uid="{580FEE0C-C731-4BE9-849C-A41B3FA56ACD}"/>
    <cellStyle name="Normal 69 3 6 3 3" xfId="12737" xr:uid="{E2275C36-9A42-466A-857A-DAD65E467DB4}"/>
    <cellStyle name="Normal 69 3 6 4" xfId="12738" xr:uid="{4E750C9D-FB84-4A5F-B1CB-C3B861E40281}"/>
    <cellStyle name="Normal 69 3 6 5" xfId="12739" xr:uid="{36E05B00-9B8A-4E9D-B4A6-A57C0447A32B}"/>
    <cellStyle name="Normal 69 3 7" xfId="12740" xr:uid="{AE25F60A-2793-4D60-93DB-6EB43AC30A2B}"/>
    <cellStyle name="Normal 69 3 7 2" xfId="12741" xr:uid="{82B2123C-0C7D-4478-8A9B-231AD381D396}"/>
    <cellStyle name="Normal 69 3 7 2 2" xfId="12742" xr:uid="{87E4BCCA-B50F-4F39-A648-31A71EC8E07D}"/>
    <cellStyle name="Normal 69 3 7 2 2 2" xfId="12743" xr:uid="{A0059B16-C787-45D0-912E-A1903B6847F7}"/>
    <cellStyle name="Normal 69 3 7 2 2 3" xfId="12744" xr:uid="{55DC6E50-79E1-4D3D-A712-7320966346B6}"/>
    <cellStyle name="Normal 69 3 7 2 3" xfId="12745" xr:uid="{F29ABC82-B7C8-4351-84D0-70C0864B3339}"/>
    <cellStyle name="Normal 69 3 7 2 4" xfId="12746" xr:uid="{D77A6687-FB60-426E-8055-D58E9011FA0C}"/>
    <cellStyle name="Normal 69 3 7 3" xfId="12747" xr:uid="{DD4A8B96-1696-47DC-B898-7476C1E6F806}"/>
    <cellStyle name="Normal 69 3 7 3 2" xfId="12748" xr:uid="{1400634C-0A28-4107-92FB-6856BE327081}"/>
    <cellStyle name="Normal 69 3 7 3 3" xfId="12749" xr:uid="{E067EF7A-E26D-4A1B-BBB8-DD49481DB865}"/>
    <cellStyle name="Normal 69 3 7 4" xfId="12750" xr:uid="{295AC107-0462-4F80-86F8-A1D582C73F76}"/>
    <cellStyle name="Normal 69 3 7 5" xfId="12751" xr:uid="{717E0176-2D02-458E-811F-CE918CD8CDFD}"/>
    <cellStyle name="Normal 69 3 8" xfId="12752" xr:uid="{5A1C806B-9F5C-49A6-9AA2-82579219043E}"/>
    <cellStyle name="Normal 69 3 8 2" xfId="12753" xr:uid="{CA76F77F-67EE-406A-BA54-9246096457BB}"/>
    <cellStyle name="Normal 69 3 8 2 2" xfId="12754" xr:uid="{2E8336C6-A53A-4FC7-96A1-80CDFB35CC89}"/>
    <cellStyle name="Normal 69 3 8 2 2 2" xfId="12755" xr:uid="{4BB2428F-4039-42C4-94D0-B4C1EBF3BDEE}"/>
    <cellStyle name="Normal 69 3 8 2 2 3" xfId="12756" xr:uid="{65458A13-86AF-40F0-8E5F-D269A887982C}"/>
    <cellStyle name="Normal 69 3 8 2 3" xfId="12757" xr:uid="{57A3A2D0-6FDE-4C54-9296-7361DD7D20D2}"/>
    <cellStyle name="Normal 69 3 8 2 4" xfId="12758" xr:uid="{AF6428C2-620F-4CE6-AA62-21EEDD694B3A}"/>
    <cellStyle name="Normal 69 3 8 3" xfId="12759" xr:uid="{2AF6CA50-4949-41D2-ACE6-7CAF1306E49A}"/>
    <cellStyle name="Normal 69 3 8 3 2" xfId="12760" xr:uid="{320B82B4-1844-4531-9415-9868F7B0FEF2}"/>
    <cellStyle name="Normal 69 3 8 3 3" xfId="12761" xr:uid="{401939C6-3973-446A-92BE-CCC3AFA761A0}"/>
    <cellStyle name="Normal 69 3 8 4" xfId="12762" xr:uid="{45083A22-E4A2-4C79-B17F-5954C59467D3}"/>
    <cellStyle name="Normal 69 3 8 5" xfId="12763" xr:uid="{95BD6BEB-456E-42DE-B53E-60F9D18B5668}"/>
    <cellStyle name="Normal 69 3 9" xfId="12764" xr:uid="{0EC405BE-BC32-4913-B55D-92F8190B36B8}"/>
    <cellStyle name="Normal 69 3 9 2" xfId="12765" xr:uid="{044C9DF2-C486-47C3-BF53-2B81AE02BDD1}"/>
    <cellStyle name="Normal 69 3 9 2 2" xfId="12766" xr:uid="{29CCFA35-C187-46D3-AB16-94956742EC88}"/>
    <cellStyle name="Normal 69 3 9 2 2 2" xfId="12767" xr:uid="{CDDEECA5-8217-44DF-9B9E-280D76D1C9E8}"/>
    <cellStyle name="Normal 69 3 9 2 2 3" xfId="12768" xr:uid="{0D752641-42B0-4F0A-A735-0D0DBCBCEEFD}"/>
    <cellStyle name="Normal 69 3 9 2 3" xfId="12769" xr:uid="{70318106-FC44-4381-9FA0-A7DD29A96168}"/>
    <cellStyle name="Normal 69 3 9 2 4" xfId="12770" xr:uid="{5B4BE71A-8D44-459E-83DA-888E8B0A0A58}"/>
    <cellStyle name="Normal 69 3 9 3" xfId="12771" xr:uid="{BC26FB85-C690-4440-A324-1EEC71C1EFAE}"/>
    <cellStyle name="Normal 69 3 9 3 2" xfId="12772" xr:uid="{03E35F53-F11B-4884-A8BE-4AE5977097F1}"/>
    <cellStyle name="Normal 69 3 9 3 3" xfId="12773" xr:uid="{CE89A959-E900-4745-B668-289F2701F4D1}"/>
    <cellStyle name="Normal 69 3 9 4" xfId="12774" xr:uid="{9FFE4395-4561-4EFF-AAFC-7F74EE328F3B}"/>
    <cellStyle name="Normal 69 3 9 5" xfId="12775" xr:uid="{A69535B6-D260-400F-A63C-859EE449A9C6}"/>
    <cellStyle name="Normal 69 4" xfId="12776" xr:uid="{87D880D8-4655-4052-B1F8-54CCBAD0A6CB}"/>
    <cellStyle name="Normal 69 4 10" xfId="12777" xr:uid="{5DABD0FA-F440-4DE7-B4D0-46D021E93A36}"/>
    <cellStyle name="Normal 69 4 10 2" xfId="12778" xr:uid="{20EC9F59-5FFA-4820-96C2-540DEF214425}"/>
    <cellStyle name="Normal 69 4 10 2 2" xfId="12779" xr:uid="{8E7517B1-CCA0-4F5D-853D-0C43FB1FD94F}"/>
    <cellStyle name="Normal 69 4 10 2 2 2" xfId="12780" xr:uid="{C94454B2-0992-4E6D-BFCB-F372AF716A0E}"/>
    <cellStyle name="Normal 69 4 10 2 2 3" xfId="12781" xr:uid="{A0077FE2-A70B-4EF8-BB1A-E790909FE07E}"/>
    <cellStyle name="Normal 69 4 10 2 3" xfId="12782" xr:uid="{6BC442E6-6D60-43F6-8A50-32D6FFC2F3AA}"/>
    <cellStyle name="Normal 69 4 10 2 4" xfId="12783" xr:uid="{E1352C18-31FD-459C-8330-A1FA7AA08972}"/>
    <cellStyle name="Normal 69 4 10 3" xfId="12784" xr:uid="{2E1350D9-FA75-46E4-91A4-71C180BF4FB6}"/>
    <cellStyle name="Normal 69 4 10 3 2" xfId="12785" xr:uid="{40DA2782-A9BF-49D2-98E1-623BA32E1976}"/>
    <cellStyle name="Normal 69 4 10 3 3" xfId="12786" xr:uid="{AE506F5A-7DFA-439B-8DD8-66A5388014EA}"/>
    <cellStyle name="Normal 69 4 10 4" xfId="12787" xr:uid="{DFEF8F6D-CB4F-42E5-8FC8-9100191AF01E}"/>
    <cellStyle name="Normal 69 4 10 5" xfId="12788" xr:uid="{1D511DC1-864C-446C-B4FB-5D4C54F34FF8}"/>
    <cellStyle name="Normal 69 4 11" xfId="12789" xr:uid="{490C57B1-DDD8-4977-9C34-FF5C1FB2C529}"/>
    <cellStyle name="Normal 69 4 11 2" xfId="12790" xr:uid="{97A04C20-0A49-46A5-96A4-440021D80CF1}"/>
    <cellStyle name="Normal 69 4 11 2 2" xfId="12791" xr:uid="{D72D0FCA-515F-4814-A7C6-CC9C7D4217EA}"/>
    <cellStyle name="Normal 69 4 11 2 2 2" xfId="12792" xr:uid="{FEA8DD8E-523B-4CCD-9C01-84B4097ABF48}"/>
    <cellStyle name="Normal 69 4 11 2 2 3" xfId="12793" xr:uid="{1F59E271-F075-4A68-9D8F-9A60FCB1D1A6}"/>
    <cellStyle name="Normal 69 4 11 2 3" xfId="12794" xr:uid="{66AC29C4-B049-4565-889C-789036D29CA1}"/>
    <cellStyle name="Normal 69 4 11 2 4" xfId="12795" xr:uid="{4E73AD7A-66E0-4097-9617-BEF6C185189D}"/>
    <cellStyle name="Normal 69 4 11 3" xfId="12796" xr:uid="{965C803C-171E-47C3-A62F-72A509724621}"/>
    <cellStyle name="Normal 69 4 11 3 2" xfId="12797" xr:uid="{3448436C-CE48-4ED9-A21E-343C959F64FE}"/>
    <cellStyle name="Normal 69 4 11 3 3" xfId="12798" xr:uid="{6BF0E313-C91F-4AF0-8F3B-0977BA7BD264}"/>
    <cellStyle name="Normal 69 4 11 4" xfId="12799" xr:uid="{782F1A9D-617A-41EB-8623-1DF3507053E6}"/>
    <cellStyle name="Normal 69 4 11 5" xfId="12800" xr:uid="{5B9314BF-6FCB-4E3E-85D0-E22D63425B63}"/>
    <cellStyle name="Normal 69 4 12" xfId="12801" xr:uid="{3EEB1B4B-F92F-4352-89F0-BD8C256EFE18}"/>
    <cellStyle name="Normal 69 4 12 2" xfId="12802" xr:uid="{8FD99DBE-3102-49E6-A5C9-2D96C41FCF74}"/>
    <cellStyle name="Normal 69 4 12 2 2" xfId="12803" xr:uid="{AB57A98A-6167-489F-93FC-BBF166256177}"/>
    <cellStyle name="Normal 69 4 12 2 2 2" xfId="12804" xr:uid="{60B6B07F-028E-4FA7-B62F-7ADA735844FA}"/>
    <cellStyle name="Normal 69 4 12 2 2 3" xfId="12805" xr:uid="{AD5FD6B1-1598-499B-9173-D5226C913452}"/>
    <cellStyle name="Normal 69 4 12 2 3" xfId="12806" xr:uid="{2A90BFF0-3036-4814-A6B5-4DEFFCA23C9B}"/>
    <cellStyle name="Normal 69 4 12 2 4" xfId="12807" xr:uid="{9BC15089-C834-41A6-A862-CFD9DDF5EA43}"/>
    <cellStyle name="Normal 69 4 12 3" xfId="12808" xr:uid="{DDAF7638-3077-4A5F-8951-B41097A235DB}"/>
    <cellStyle name="Normal 69 4 12 3 2" xfId="12809" xr:uid="{63FA4FE5-6B2C-47DB-A909-01A05B188DD8}"/>
    <cellStyle name="Normal 69 4 12 3 3" xfId="12810" xr:uid="{521F95D6-73B1-45F4-AA58-93A52575C03B}"/>
    <cellStyle name="Normal 69 4 12 4" xfId="12811" xr:uid="{E9E123CE-74B6-4F6E-8063-C8DCDFA3D259}"/>
    <cellStyle name="Normal 69 4 12 5" xfId="12812" xr:uid="{E92DA085-D46C-414A-A9BE-E0A57B34269D}"/>
    <cellStyle name="Normal 69 4 13" xfId="12813" xr:uid="{AD7D2E69-3FAF-4AED-B85E-65AD528F54A1}"/>
    <cellStyle name="Normal 69 4 13 2" xfId="12814" xr:uid="{90A45976-FA95-4C97-970B-2D27FE2D60EE}"/>
    <cellStyle name="Normal 69 4 13 2 2" xfId="12815" xr:uid="{C1625D9F-283D-4E5A-80B4-4A0AE432AC09}"/>
    <cellStyle name="Normal 69 4 13 2 2 2" xfId="12816" xr:uid="{8EBA12F0-BEEE-4077-86F2-B3A08B22F3DB}"/>
    <cellStyle name="Normal 69 4 13 2 2 3" xfId="12817" xr:uid="{A87B2348-DB6D-47F1-9932-EA77C27CBCF0}"/>
    <cellStyle name="Normal 69 4 13 2 3" xfId="12818" xr:uid="{D7931147-8CEA-4C27-8256-3020DE7C19DD}"/>
    <cellStyle name="Normal 69 4 13 2 4" xfId="12819" xr:uid="{E4AA7F8D-17BE-440F-A096-AA66956C4F4B}"/>
    <cellStyle name="Normal 69 4 13 3" xfId="12820" xr:uid="{62F2F3C6-6693-43E9-83D2-391C58EDD54E}"/>
    <cellStyle name="Normal 69 4 13 3 2" xfId="12821" xr:uid="{EEE81EC1-27FA-4A8B-9381-A16A3D2590BC}"/>
    <cellStyle name="Normal 69 4 13 3 3" xfId="12822" xr:uid="{494DBA87-2AFF-4610-A059-79AB56F7F49F}"/>
    <cellStyle name="Normal 69 4 13 4" xfId="12823" xr:uid="{BDB3A3D3-02F4-4CEC-92E6-41E6F9BB0D14}"/>
    <cellStyle name="Normal 69 4 13 5" xfId="12824" xr:uid="{0AF6A646-2939-497E-AE27-CB07C0431ACE}"/>
    <cellStyle name="Normal 69 4 14" xfId="12825" xr:uid="{53A3CE21-A84F-420D-B6A6-BF26789B9DC2}"/>
    <cellStyle name="Normal 69 4 14 2" xfId="12826" xr:uid="{6079F131-FB32-4D86-9866-6B6F0D6537EE}"/>
    <cellStyle name="Normal 69 4 14 2 2" xfId="12827" xr:uid="{27C9858A-A02D-4628-9D99-D26102B8033A}"/>
    <cellStyle name="Normal 69 4 14 2 2 2" xfId="12828" xr:uid="{34248821-CB1E-4809-B50E-F83A540E2602}"/>
    <cellStyle name="Normal 69 4 14 2 2 3" xfId="12829" xr:uid="{718E390A-0F48-4F68-A552-8176DD5DA356}"/>
    <cellStyle name="Normal 69 4 14 2 3" xfId="12830" xr:uid="{6AA5E531-1244-4ED9-B06D-53792120C2E5}"/>
    <cellStyle name="Normal 69 4 14 2 4" xfId="12831" xr:uid="{01FAFB57-55E0-4EC9-A1B3-39D0D9E667E2}"/>
    <cellStyle name="Normal 69 4 14 3" xfId="12832" xr:uid="{3DAD1597-A75B-4040-9E7E-B814D98ACD72}"/>
    <cellStyle name="Normal 69 4 14 3 2" xfId="12833" xr:uid="{017184F1-0466-4324-A892-9B06478704C1}"/>
    <cellStyle name="Normal 69 4 14 3 3" xfId="12834" xr:uid="{4EFA5FB8-BD81-46B4-AD8D-BD3BFCB62756}"/>
    <cellStyle name="Normal 69 4 14 4" xfId="12835" xr:uid="{66568221-7749-4897-ADF3-F4D20918D615}"/>
    <cellStyle name="Normal 69 4 14 5" xfId="12836" xr:uid="{D586045A-3B47-4342-A3BF-99A58CB210CC}"/>
    <cellStyle name="Normal 69 4 15" xfId="12837" xr:uid="{EAF9C5B2-29C7-4446-B702-B9A14294750B}"/>
    <cellStyle name="Normal 69 4 15 2" xfId="12838" xr:uid="{63EAB053-DA04-4B5B-B0E2-3E6D670C40DC}"/>
    <cellStyle name="Normal 69 4 15 2 2" xfId="12839" xr:uid="{788E8DE1-7490-4EA7-9DF6-7959B055BC8E}"/>
    <cellStyle name="Normal 69 4 15 2 2 2" xfId="12840" xr:uid="{9282F3D1-0C46-4F02-85FB-DD6A4494B026}"/>
    <cellStyle name="Normal 69 4 15 2 2 3" xfId="12841" xr:uid="{719289D4-562A-469F-BB71-A7814FAB88E7}"/>
    <cellStyle name="Normal 69 4 15 2 3" xfId="12842" xr:uid="{85EDF30A-1B62-4E32-8646-1BC9376DDAD3}"/>
    <cellStyle name="Normal 69 4 15 2 4" xfId="12843" xr:uid="{2AB3D1FF-61B9-498C-B220-798F062BD48A}"/>
    <cellStyle name="Normal 69 4 15 3" xfId="12844" xr:uid="{C4C10D93-DE55-4AE9-B3B9-32705FD71F0F}"/>
    <cellStyle name="Normal 69 4 15 3 2" xfId="12845" xr:uid="{74FA0861-6FF9-48B9-A985-07880407FEFB}"/>
    <cellStyle name="Normal 69 4 15 3 3" xfId="12846" xr:uid="{B2EA9B96-16AB-4EA5-9CCB-8B2169899C3E}"/>
    <cellStyle name="Normal 69 4 15 4" xfId="12847" xr:uid="{48393101-575D-429C-B77B-AFBDE0D8E2FB}"/>
    <cellStyle name="Normal 69 4 15 5" xfId="12848" xr:uid="{78509C30-6BCF-49BA-9985-33D28E0375B4}"/>
    <cellStyle name="Normal 69 4 16" xfId="12849" xr:uid="{2433A80F-13BE-4AD5-9675-33AD7312E0A2}"/>
    <cellStyle name="Normal 69 4 16 2" xfId="12850" xr:uid="{D14A54DD-64D1-4FD4-ABDD-84B3F6EF0E86}"/>
    <cellStyle name="Normal 69 4 16 2 2" xfId="12851" xr:uid="{436F5966-D308-405A-89F9-AC81761EA01C}"/>
    <cellStyle name="Normal 69 4 16 2 2 2" xfId="12852" xr:uid="{4EF87AAD-D2E6-4D13-BE15-2D6A99078DE4}"/>
    <cellStyle name="Normal 69 4 16 2 2 3" xfId="12853" xr:uid="{03448E3E-A12F-46FD-B742-B41EF8415798}"/>
    <cellStyle name="Normal 69 4 16 2 3" xfId="12854" xr:uid="{71AC5ABE-4A96-4956-B8EE-ECDC834C4157}"/>
    <cellStyle name="Normal 69 4 16 2 4" xfId="12855" xr:uid="{DDF6C79B-D570-4C58-944E-F8FC042E781E}"/>
    <cellStyle name="Normal 69 4 16 3" xfId="12856" xr:uid="{FED857BF-5B7E-4250-BBC9-FA73D5051B5F}"/>
    <cellStyle name="Normal 69 4 16 3 2" xfId="12857" xr:uid="{49EA1F8E-233E-4B4E-841E-4077C0031F9B}"/>
    <cellStyle name="Normal 69 4 16 3 3" xfId="12858" xr:uid="{7F656701-6C47-4AB2-8826-8A34833D570E}"/>
    <cellStyle name="Normal 69 4 16 4" xfId="12859" xr:uid="{A4098D83-509E-4762-86B7-566C8F037F64}"/>
    <cellStyle name="Normal 69 4 16 5" xfId="12860" xr:uid="{D83925BE-7AAB-491F-8E0F-4732978DB0DC}"/>
    <cellStyle name="Normal 69 4 17" xfId="12861" xr:uid="{A1F5E10A-7F62-47B2-A9D9-701C846B4DA3}"/>
    <cellStyle name="Normal 69 4 17 2" xfId="12862" xr:uid="{D73FB346-D61C-4AA7-8890-96E12652D86D}"/>
    <cellStyle name="Normal 69 4 17 2 2" xfId="12863" xr:uid="{C0CD3F2F-93FC-4B49-8D56-7431745B8598}"/>
    <cellStyle name="Normal 69 4 17 2 2 2" xfId="12864" xr:uid="{44DD882F-3093-46EF-9126-A3BFB2A15BA5}"/>
    <cellStyle name="Normal 69 4 17 2 2 3" xfId="12865" xr:uid="{7EDA0659-F32F-4887-ACF6-AC6B351D97D5}"/>
    <cellStyle name="Normal 69 4 17 2 3" xfId="12866" xr:uid="{890F6A56-5134-4A74-BD26-70110801873E}"/>
    <cellStyle name="Normal 69 4 17 2 4" xfId="12867" xr:uid="{10F36ECF-AEB5-4D1C-91E0-9894E1F157E2}"/>
    <cellStyle name="Normal 69 4 17 3" xfId="12868" xr:uid="{F2908A74-61C1-4E88-9767-6F14834917D7}"/>
    <cellStyle name="Normal 69 4 17 3 2" xfId="12869" xr:uid="{61F31805-EF7E-414B-9092-983227148FAC}"/>
    <cellStyle name="Normal 69 4 17 3 3" xfId="12870" xr:uid="{1C01CF5E-CC43-4F67-B4C0-4778EB8AEE87}"/>
    <cellStyle name="Normal 69 4 17 4" xfId="12871" xr:uid="{E40719F0-1D74-4C72-9AF0-5751FB8B1FAF}"/>
    <cellStyle name="Normal 69 4 17 5" xfId="12872" xr:uid="{0A209EB0-779F-42D2-BB1F-F7DBB4DB7264}"/>
    <cellStyle name="Normal 69 4 18" xfId="12873" xr:uid="{7D35A71D-ABCC-4E4E-A056-236F40533AAF}"/>
    <cellStyle name="Normal 69 4 18 2" xfId="12874" xr:uid="{F15AD7C2-4446-47B3-B3CC-97FDA0673A20}"/>
    <cellStyle name="Normal 69 4 18 2 2" xfId="12875" xr:uid="{4C40A53B-9779-4BB8-9629-4A41A70EE807}"/>
    <cellStyle name="Normal 69 4 18 2 2 2" xfId="12876" xr:uid="{5F17FD32-A141-4A22-A6A9-5C4B32F636E5}"/>
    <cellStyle name="Normal 69 4 18 2 2 3" xfId="12877" xr:uid="{6B2F8ABD-12B5-42E6-9CFA-B72156C80127}"/>
    <cellStyle name="Normal 69 4 18 2 3" xfId="12878" xr:uid="{9A751A2B-73CB-4EC7-B683-650D6E1A856E}"/>
    <cellStyle name="Normal 69 4 18 2 4" xfId="12879" xr:uid="{ADFAE208-2F9A-4B08-BA1A-79713C8C9B41}"/>
    <cellStyle name="Normal 69 4 18 3" xfId="12880" xr:uid="{8F5F61CF-7F92-4177-993E-4D78D4B50E33}"/>
    <cellStyle name="Normal 69 4 18 3 2" xfId="12881" xr:uid="{82439874-EF7A-4005-8450-E790D230D765}"/>
    <cellStyle name="Normal 69 4 18 3 3" xfId="12882" xr:uid="{105A66E8-A94D-4B0C-AB04-E5F7B692DE42}"/>
    <cellStyle name="Normal 69 4 18 4" xfId="12883" xr:uid="{D3D88C95-8333-4264-B848-7FE8F5AF8466}"/>
    <cellStyle name="Normal 69 4 18 5" xfId="12884" xr:uid="{DC648C66-3D17-41BA-99D7-7A2737615738}"/>
    <cellStyle name="Normal 69 4 19" xfId="12885" xr:uid="{098E26A3-DE2A-45D5-8836-5E149FE594EC}"/>
    <cellStyle name="Normal 69 4 19 2" xfId="12886" xr:uid="{B62BE8E7-7494-42CF-A48F-008FF4F800D1}"/>
    <cellStyle name="Normal 69 4 19 2 2" xfId="12887" xr:uid="{E34F83FE-489B-4C1D-9C1C-FB08312CF951}"/>
    <cellStyle name="Normal 69 4 19 2 2 2" xfId="12888" xr:uid="{49670E94-4495-4F1C-8976-917D2C841B34}"/>
    <cellStyle name="Normal 69 4 19 2 2 3" xfId="12889" xr:uid="{024B43EE-9BCB-40C1-8417-125BE85DFA82}"/>
    <cellStyle name="Normal 69 4 19 2 3" xfId="12890" xr:uid="{0F58F360-27B4-42E2-8FD1-1AAE196B2E4C}"/>
    <cellStyle name="Normal 69 4 19 2 4" xfId="12891" xr:uid="{85E8AAAD-4BDE-469F-84C0-538C534C9A7D}"/>
    <cellStyle name="Normal 69 4 19 3" xfId="12892" xr:uid="{AA3239C4-EA1D-4A6A-B981-8BC59424F2B1}"/>
    <cellStyle name="Normal 69 4 19 3 2" xfId="12893" xr:uid="{3A94561E-3A82-4F64-8CB0-96AF718C8390}"/>
    <cellStyle name="Normal 69 4 19 3 3" xfId="12894" xr:uid="{7A51CD9A-02ED-430F-937D-21C3D9C78908}"/>
    <cellStyle name="Normal 69 4 19 4" xfId="12895" xr:uid="{630C6059-345E-422F-965F-ED253024BDDD}"/>
    <cellStyle name="Normal 69 4 19 5" xfId="12896" xr:uid="{59CE60E9-A58F-423B-B4BB-FC1DF792F36E}"/>
    <cellStyle name="Normal 69 4 2" xfId="12897" xr:uid="{DF1EC214-00D5-4D18-9E47-28F34FD12363}"/>
    <cellStyle name="Normal 69 4 2 2" xfId="12898" xr:uid="{0C391865-0A9C-466D-968E-D27F3D5682E4}"/>
    <cellStyle name="Normal 69 4 2 2 2" xfId="12899" xr:uid="{8E491146-2D61-45CB-A0BB-4B3D1295B2B2}"/>
    <cellStyle name="Normal 69 4 2 2 2 2" xfId="12900" xr:uid="{8D1B1DE6-7E63-4333-A407-4EEF06F448FF}"/>
    <cellStyle name="Normal 69 4 2 2 2 3" xfId="12901" xr:uid="{26FD28A3-F2C8-4EE3-9E84-F69C2ACCC7CB}"/>
    <cellStyle name="Normal 69 4 2 2 3" xfId="12902" xr:uid="{6299CB1C-4A2F-46D7-A8F7-8CBFE9A54602}"/>
    <cellStyle name="Normal 69 4 2 2 4" xfId="12903" xr:uid="{6E19B799-6B36-4DDF-867C-35C78670E55A}"/>
    <cellStyle name="Normal 69 4 2 3" xfId="12904" xr:uid="{FAD91AA2-061E-4727-8039-10B0FCC8D998}"/>
    <cellStyle name="Normal 69 4 2 3 2" xfId="12905" xr:uid="{95BBFCE1-BF10-4DE0-82D9-FE702744F031}"/>
    <cellStyle name="Normal 69 4 2 3 3" xfId="12906" xr:uid="{D69F90A4-5F06-4A92-93C8-D48180A8F424}"/>
    <cellStyle name="Normal 69 4 2 4" xfId="12907" xr:uid="{A397BDA9-B68A-465C-967A-467710620137}"/>
    <cellStyle name="Normal 69 4 2 5" xfId="12908" xr:uid="{FC23A344-849A-487D-B649-3A0418B31142}"/>
    <cellStyle name="Normal 69 4 20" xfId="12909" xr:uid="{44A9FB17-BB5D-44E6-A981-C1827910AA94}"/>
    <cellStyle name="Normal 69 4 20 2" xfId="12910" xr:uid="{6909B992-3812-4665-9E2A-B34EA210DC63}"/>
    <cellStyle name="Normal 69 4 20 2 2" xfId="12911" xr:uid="{92905954-CCE8-43E9-8D9D-C9A17ACF3DFB}"/>
    <cellStyle name="Normal 69 4 20 2 3" xfId="12912" xr:uid="{8F1B4ED9-0549-464E-8ACC-487F4EC2AD88}"/>
    <cellStyle name="Normal 69 4 20 3" xfId="12913" xr:uid="{974E5F68-9E4C-475C-AC44-29BDB0144362}"/>
    <cellStyle name="Normal 69 4 20 4" xfId="12914" xr:uid="{C699E06B-3E49-4589-9565-512B7A47A7BC}"/>
    <cellStyle name="Normal 69 4 21" xfId="12915" xr:uid="{BDA94BC9-AC50-4238-8F61-0D0D1EE32ABA}"/>
    <cellStyle name="Normal 69 4 21 2" xfId="12916" xr:uid="{76D592E9-C93B-47A6-A8A5-2D4C26ED4800}"/>
    <cellStyle name="Normal 69 4 21 3" xfId="12917" xr:uid="{66E040EA-EA45-4FC7-9272-989225A45784}"/>
    <cellStyle name="Normal 69 4 22" xfId="12918" xr:uid="{D9319017-AA36-4CCB-AF70-C3B83635C3EB}"/>
    <cellStyle name="Normal 69 4 23" xfId="12919" xr:uid="{FEB0CCDA-37B8-404B-A5CB-ABB07C66F927}"/>
    <cellStyle name="Normal 69 4 3" xfId="12920" xr:uid="{2C11137B-B557-4E84-AFE1-605704C30B75}"/>
    <cellStyle name="Normal 69 4 3 2" xfId="12921" xr:uid="{802E21F5-5059-460C-BA77-85BA87CE2D0B}"/>
    <cellStyle name="Normal 69 4 3 2 2" xfId="12922" xr:uid="{A0305CF0-D75E-4BFA-9943-F3473D113563}"/>
    <cellStyle name="Normal 69 4 3 2 2 2" xfId="12923" xr:uid="{CFC07488-F1DC-4083-ADB3-5248DBC18FB6}"/>
    <cellStyle name="Normal 69 4 3 2 2 3" xfId="12924" xr:uid="{A55B855A-201E-493F-BAEF-F7C4FB138120}"/>
    <cellStyle name="Normal 69 4 3 2 3" xfId="12925" xr:uid="{39E30DFD-C4EC-4C60-8634-4D80A2A947A6}"/>
    <cellStyle name="Normal 69 4 3 2 4" xfId="12926" xr:uid="{E1258135-A291-4331-98AD-B459BB2A65FA}"/>
    <cellStyle name="Normal 69 4 3 3" xfId="12927" xr:uid="{65CD313D-04CC-47FD-A039-6EB9E38B0042}"/>
    <cellStyle name="Normal 69 4 3 3 2" xfId="12928" xr:uid="{ECB62F85-C422-4B9B-90C7-DA4836D5042C}"/>
    <cellStyle name="Normal 69 4 3 3 3" xfId="12929" xr:uid="{DB62D35C-B42F-4E78-A75D-7BA63650B53E}"/>
    <cellStyle name="Normal 69 4 3 4" xfId="12930" xr:uid="{79B9AD78-A6A5-47E4-B29A-BBC46D162A5F}"/>
    <cellStyle name="Normal 69 4 3 5" xfId="12931" xr:uid="{1B15C7F8-5760-45E4-9A98-C0726671ACF2}"/>
    <cellStyle name="Normal 69 4 4" xfId="12932" xr:uid="{B9A7BC3E-192F-4A2F-BA9F-E04EB1F41AB4}"/>
    <cellStyle name="Normal 69 4 4 2" xfId="12933" xr:uid="{71E4535F-3927-48A4-9784-593772B3205F}"/>
    <cellStyle name="Normal 69 4 4 2 2" xfId="12934" xr:uid="{88D9BB66-8401-4010-B85B-CB17AE823E83}"/>
    <cellStyle name="Normal 69 4 4 2 2 2" xfId="12935" xr:uid="{263B466F-4773-432D-9E3C-F18F146FFBA2}"/>
    <cellStyle name="Normal 69 4 4 2 2 3" xfId="12936" xr:uid="{3AA064FE-0745-4E86-B4B5-D16B14E2A083}"/>
    <cellStyle name="Normal 69 4 4 2 3" xfId="12937" xr:uid="{1B8D135E-F984-4CCB-94E2-AB76CC8D0E7A}"/>
    <cellStyle name="Normal 69 4 4 2 4" xfId="12938" xr:uid="{0836C3E4-3AAF-4AB8-AF15-54882B7C6D49}"/>
    <cellStyle name="Normal 69 4 4 3" xfId="12939" xr:uid="{AD721B58-5FE3-4D23-A1F3-2DE2BD161B60}"/>
    <cellStyle name="Normal 69 4 4 3 2" xfId="12940" xr:uid="{928E4C1B-5845-4EA1-9F49-B3AA6E96DE9A}"/>
    <cellStyle name="Normal 69 4 4 3 3" xfId="12941" xr:uid="{DFE934E0-ABB4-4A8B-83A8-68D349A691D1}"/>
    <cellStyle name="Normal 69 4 4 4" xfId="12942" xr:uid="{AA33183C-018B-410D-AB7B-C9CDF5B9A866}"/>
    <cellStyle name="Normal 69 4 4 5" xfId="12943" xr:uid="{BD41D6D6-12A9-4EFF-95F5-B0A3E2E926C4}"/>
    <cellStyle name="Normal 69 4 5" xfId="12944" xr:uid="{BFB07CEE-23C9-488D-AA96-CD6C0B4E5BE5}"/>
    <cellStyle name="Normal 69 4 5 2" xfId="12945" xr:uid="{EBD4D775-8487-48CE-937F-9AE0BE94C141}"/>
    <cellStyle name="Normal 69 4 5 2 2" xfId="12946" xr:uid="{EE4364DC-645E-4C61-A117-A9DB0F192E50}"/>
    <cellStyle name="Normal 69 4 5 2 2 2" xfId="12947" xr:uid="{E3FF4D2C-CF8B-427B-9CC4-4E4E49365A2B}"/>
    <cellStyle name="Normal 69 4 5 2 2 3" xfId="12948" xr:uid="{A908B081-012D-4076-8DB2-72D26A1E93AC}"/>
    <cellStyle name="Normal 69 4 5 2 3" xfId="12949" xr:uid="{9CB07209-D74C-418A-A2A2-C5204ED032A7}"/>
    <cellStyle name="Normal 69 4 5 2 4" xfId="12950" xr:uid="{67C6C1BC-33E9-45CA-A014-9D9C3CA092FC}"/>
    <cellStyle name="Normal 69 4 5 3" xfId="12951" xr:uid="{CF21C832-2E90-4628-B009-B9AA46CD9F4A}"/>
    <cellStyle name="Normal 69 4 5 3 2" xfId="12952" xr:uid="{56A7AE7B-1458-4B9A-8C06-6F674FDFA4B5}"/>
    <cellStyle name="Normal 69 4 5 3 3" xfId="12953" xr:uid="{4C2864CF-649E-452D-AF2C-7BD23E027F19}"/>
    <cellStyle name="Normal 69 4 5 4" xfId="12954" xr:uid="{0C4EC36D-2A61-4D3C-9A2E-CA079911B7E5}"/>
    <cellStyle name="Normal 69 4 5 5" xfId="12955" xr:uid="{E9B0A0A1-24E1-4D01-8529-870883CDA38A}"/>
    <cellStyle name="Normal 69 4 6" xfId="12956" xr:uid="{B389CD61-3A56-4F85-804E-D4F79B0ADE9F}"/>
    <cellStyle name="Normal 69 4 6 2" xfId="12957" xr:uid="{86CA0E06-A627-4F56-918B-532784E3E929}"/>
    <cellStyle name="Normal 69 4 6 2 2" xfId="12958" xr:uid="{6101B81C-41CA-47D6-B1C5-527CF317FD82}"/>
    <cellStyle name="Normal 69 4 6 2 2 2" xfId="12959" xr:uid="{91E720C8-41DF-4CDC-9307-8DF58882528C}"/>
    <cellStyle name="Normal 69 4 6 2 2 3" xfId="12960" xr:uid="{8D3FDD6D-8459-4285-8D84-9B037F44A5D6}"/>
    <cellStyle name="Normal 69 4 6 2 3" xfId="12961" xr:uid="{9F1FE0F2-8756-48AE-B5E4-086FBADECED3}"/>
    <cellStyle name="Normal 69 4 6 2 4" xfId="12962" xr:uid="{4D6B9545-5937-43BF-9CF6-34F063CE24F5}"/>
    <cellStyle name="Normal 69 4 6 3" xfId="12963" xr:uid="{D2F447E6-A7A2-4747-981E-082F99457A01}"/>
    <cellStyle name="Normal 69 4 6 3 2" xfId="12964" xr:uid="{77F85C91-296C-477A-BFFE-99581F990D42}"/>
    <cellStyle name="Normal 69 4 6 3 3" xfId="12965" xr:uid="{77503503-2BC1-44D9-80DE-AEF10F9582A6}"/>
    <cellStyle name="Normal 69 4 6 4" xfId="12966" xr:uid="{F042AB09-E97D-4802-8B7D-83F9B8413660}"/>
    <cellStyle name="Normal 69 4 6 5" xfId="12967" xr:uid="{045DD26E-CBF5-41E3-8A37-D87B4D7ABA26}"/>
    <cellStyle name="Normal 69 4 7" xfId="12968" xr:uid="{C6C59F31-A354-4235-AA67-C96A344AA847}"/>
    <cellStyle name="Normal 69 4 7 2" xfId="12969" xr:uid="{CF186D93-2F74-4360-ADD4-95408F90C123}"/>
    <cellStyle name="Normal 69 4 7 2 2" xfId="12970" xr:uid="{CEACCFC1-15C4-4F81-9DBB-2FC767DDCDBD}"/>
    <cellStyle name="Normal 69 4 7 2 2 2" xfId="12971" xr:uid="{36C7F094-FF50-47EF-944B-C563622724BB}"/>
    <cellStyle name="Normal 69 4 7 2 2 3" xfId="12972" xr:uid="{4FCC162C-0ECE-4087-AD37-383117CD8435}"/>
    <cellStyle name="Normal 69 4 7 2 3" xfId="12973" xr:uid="{5B51CD3C-A588-4129-AAA9-3381EDA623D7}"/>
    <cellStyle name="Normal 69 4 7 2 4" xfId="12974" xr:uid="{5A21AB95-646B-4133-B5B0-867DEEE9F022}"/>
    <cellStyle name="Normal 69 4 7 3" xfId="12975" xr:uid="{6518B879-23A1-43EC-87F4-AF21BEE0C586}"/>
    <cellStyle name="Normal 69 4 7 3 2" xfId="12976" xr:uid="{F0F9063A-F9B1-49D1-B1DB-5F644194784E}"/>
    <cellStyle name="Normal 69 4 7 3 3" xfId="12977" xr:uid="{956A2B57-DEDB-44AC-8F2B-05C9029B7430}"/>
    <cellStyle name="Normal 69 4 7 4" xfId="12978" xr:uid="{53499F49-6884-48B7-87CF-0EB46B2414FF}"/>
    <cellStyle name="Normal 69 4 7 5" xfId="12979" xr:uid="{39A8EC68-7E80-4EC9-9414-FDE857B87547}"/>
    <cellStyle name="Normal 69 4 8" xfId="12980" xr:uid="{13D34DA9-563D-456B-8ADD-99FD2EA76635}"/>
    <cellStyle name="Normal 69 4 8 2" xfId="12981" xr:uid="{101C445A-480B-4FE0-AD39-532486F61390}"/>
    <cellStyle name="Normal 69 4 8 2 2" xfId="12982" xr:uid="{853922D8-A649-4DF0-9AE9-1E7B64B20DDF}"/>
    <cellStyle name="Normal 69 4 8 2 2 2" xfId="12983" xr:uid="{2B355B89-9BC8-4DA2-B7D6-C29E2259EBDD}"/>
    <cellStyle name="Normal 69 4 8 2 2 3" xfId="12984" xr:uid="{2F8009BD-E672-4DC2-AF51-2942C29FCB09}"/>
    <cellStyle name="Normal 69 4 8 2 3" xfId="12985" xr:uid="{227A6EA0-9EA2-4D73-8BF5-9884D377B4B5}"/>
    <cellStyle name="Normal 69 4 8 2 4" xfId="12986" xr:uid="{2649E1FF-1E0A-44F7-8CBC-10CFCB947B94}"/>
    <cellStyle name="Normal 69 4 8 3" xfId="12987" xr:uid="{0975D09B-DD2B-4F57-845B-E6A40C1236D3}"/>
    <cellStyle name="Normal 69 4 8 3 2" xfId="12988" xr:uid="{CA467912-C816-44F8-A79B-F884991AD5BB}"/>
    <cellStyle name="Normal 69 4 8 3 3" xfId="12989" xr:uid="{10324497-1243-4677-8E8D-5CFA5ACD7BC2}"/>
    <cellStyle name="Normal 69 4 8 4" xfId="12990" xr:uid="{D1AEBE2E-7ED0-478D-9D72-F72668B02606}"/>
    <cellStyle name="Normal 69 4 8 5" xfId="12991" xr:uid="{8AE17F7F-DD2B-4B53-AF6C-39E41C5D6792}"/>
    <cellStyle name="Normal 69 4 9" xfId="12992" xr:uid="{1F850828-0C64-4F0B-8C1A-3834212BA921}"/>
    <cellStyle name="Normal 69 4 9 2" xfId="12993" xr:uid="{43368235-D341-4184-8EAD-DB8BD91B385E}"/>
    <cellStyle name="Normal 69 4 9 2 2" xfId="12994" xr:uid="{CD031864-4F49-46B1-990C-CDAC55CA54B1}"/>
    <cellStyle name="Normal 69 4 9 2 2 2" xfId="12995" xr:uid="{A61D17E3-F367-4E77-9085-CCCD88EBAD55}"/>
    <cellStyle name="Normal 69 4 9 2 2 3" xfId="12996" xr:uid="{24E3D4C4-BC94-46A0-935C-CD1F33181632}"/>
    <cellStyle name="Normal 69 4 9 2 3" xfId="12997" xr:uid="{F7A8FB07-BED7-4DAF-9A5C-0B50EF862BF7}"/>
    <cellStyle name="Normal 69 4 9 2 4" xfId="12998" xr:uid="{921BFAAB-3A9C-4676-A4EE-024A76FD3AB2}"/>
    <cellStyle name="Normal 69 4 9 3" xfId="12999" xr:uid="{82EEBEE5-B07F-4C0E-8FF3-55851446192F}"/>
    <cellStyle name="Normal 69 4 9 3 2" xfId="13000" xr:uid="{91B2BD58-CA53-422F-882B-5A61B14989D2}"/>
    <cellStyle name="Normal 69 4 9 3 3" xfId="13001" xr:uid="{58DC380D-1EE7-45AC-A87E-E60DB4549D30}"/>
    <cellStyle name="Normal 69 4 9 4" xfId="13002" xr:uid="{0F9AA9CD-91D0-4B7B-B7E0-BAFD6B140869}"/>
    <cellStyle name="Normal 69 4 9 5" xfId="13003" xr:uid="{2C805357-760B-4302-ABBE-89CEBE905D4A}"/>
    <cellStyle name="Normal 69 5" xfId="13004" xr:uid="{AC1A936B-59D2-4271-A5C7-11211287E0BA}"/>
    <cellStyle name="Normal 69 5 10" xfId="13005" xr:uid="{EA794BCF-A20C-4F7B-BD51-C5757C875E49}"/>
    <cellStyle name="Normal 69 5 10 2" xfId="13006" xr:uid="{DACCAB2E-4927-4FB6-9972-6EB0FAB20071}"/>
    <cellStyle name="Normal 69 5 10 2 2" xfId="13007" xr:uid="{4E410D54-B0FE-49DD-B3E4-CFFB7FDA8966}"/>
    <cellStyle name="Normal 69 5 10 2 2 2" xfId="13008" xr:uid="{23E82ACC-1DB9-4727-A51C-E4AE572AB2C4}"/>
    <cellStyle name="Normal 69 5 10 2 2 3" xfId="13009" xr:uid="{19342C50-B0A1-4ADE-A95E-710824D66769}"/>
    <cellStyle name="Normal 69 5 10 2 3" xfId="13010" xr:uid="{5E661F74-B8DD-4C14-B0E3-B4AD2E0E729F}"/>
    <cellStyle name="Normal 69 5 10 2 4" xfId="13011" xr:uid="{C42B08D8-8BB4-4907-9EB7-AEA018C6F385}"/>
    <cellStyle name="Normal 69 5 10 3" xfId="13012" xr:uid="{044B035D-1CE0-4B36-BD81-77C6BD07BD1B}"/>
    <cellStyle name="Normal 69 5 10 3 2" xfId="13013" xr:uid="{ECC000E1-BD8D-4340-A3BF-C8EE5E2291D9}"/>
    <cellStyle name="Normal 69 5 10 3 3" xfId="13014" xr:uid="{C741A357-3F3D-4121-B719-B7E7147F8290}"/>
    <cellStyle name="Normal 69 5 10 4" xfId="13015" xr:uid="{AA1872D0-EFA0-4716-BD01-99EF21F586BB}"/>
    <cellStyle name="Normal 69 5 10 5" xfId="13016" xr:uid="{D4FCC175-B364-4369-97F2-ACA79453BFAD}"/>
    <cellStyle name="Normal 69 5 11" xfId="13017" xr:uid="{D11C8187-91C4-441D-9217-C6933B323C02}"/>
    <cellStyle name="Normal 69 5 11 2" xfId="13018" xr:uid="{E458DA06-E1B8-46AD-B22B-6C11C64D5F9A}"/>
    <cellStyle name="Normal 69 5 11 2 2" xfId="13019" xr:uid="{E3811FB4-55FF-450C-AF7F-472A77EA4671}"/>
    <cellStyle name="Normal 69 5 11 2 2 2" xfId="13020" xr:uid="{8C421E06-8FA1-4A43-B9E5-0FB6B6971706}"/>
    <cellStyle name="Normal 69 5 11 2 2 3" xfId="13021" xr:uid="{43C0DD1E-B290-45BB-8962-13EACA3381BB}"/>
    <cellStyle name="Normal 69 5 11 2 3" xfId="13022" xr:uid="{CBBF2C30-5C53-4BFA-95FB-79FD89CB45A5}"/>
    <cellStyle name="Normal 69 5 11 2 4" xfId="13023" xr:uid="{D3BC50B1-97B2-41A9-AB56-21C441AC6CDF}"/>
    <cellStyle name="Normal 69 5 11 3" xfId="13024" xr:uid="{492FD51E-B957-41EE-B56E-0107BE679CE2}"/>
    <cellStyle name="Normal 69 5 11 3 2" xfId="13025" xr:uid="{16E4B59A-089C-469D-AF75-16E2D0922372}"/>
    <cellStyle name="Normal 69 5 11 3 3" xfId="13026" xr:uid="{AAAF3DA4-16E7-40E6-8D12-45F8D99FE727}"/>
    <cellStyle name="Normal 69 5 11 4" xfId="13027" xr:uid="{FBBFFD8A-23E5-4BF9-BBF0-75FDC6018B36}"/>
    <cellStyle name="Normal 69 5 11 5" xfId="13028" xr:uid="{6013C22E-ED3B-4130-9F59-C72B515C22C2}"/>
    <cellStyle name="Normal 69 5 12" xfId="13029" xr:uid="{CF68C1A1-CF17-4490-BF0B-8DCC0755DE16}"/>
    <cellStyle name="Normal 69 5 12 2" xfId="13030" xr:uid="{AB03E64C-C759-4171-9593-DB9E0DE9A4D4}"/>
    <cellStyle name="Normal 69 5 12 2 2" xfId="13031" xr:uid="{01F5B41E-B1BB-4E9A-BFAD-A7CA0E474482}"/>
    <cellStyle name="Normal 69 5 12 2 2 2" xfId="13032" xr:uid="{74FAA9AA-AAFE-4559-B883-B0AB21E4DD6E}"/>
    <cellStyle name="Normal 69 5 12 2 2 3" xfId="13033" xr:uid="{F5AF9558-D9DD-4F28-8FE9-4F10E72A4C4F}"/>
    <cellStyle name="Normal 69 5 12 2 3" xfId="13034" xr:uid="{433023AA-7D89-4941-97AB-8E8CD4AB9899}"/>
    <cellStyle name="Normal 69 5 12 2 4" xfId="13035" xr:uid="{2788D660-A2C6-4CDD-9AD3-AB3DEDA183C1}"/>
    <cellStyle name="Normal 69 5 12 3" xfId="13036" xr:uid="{65EA1F3A-699C-4425-822B-C5CCFEB42A4E}"/>
    <cellStyle name="Normal 69 5 12 3 2" xfId="13037" xr:uid="{A89DFA4F-3890-4BAF-A5FE-A10217652C48}"/>
    <cellStyle name="Normal 69 5 12 3 3" xfId="13038" xr:uid="{ADF2DE4B-E7C5-4C59-9938-BED2F628351F}"/>
    <cellStyle name="Normal 69 5 12 4" xfId="13039" xr:uid="{D63AC324-A0FE-4DFD-8BF3-10015B9D6A8E}"/>
    <cellStyle name="Normal 69 5 12 5" xfId="13040" xr:uid="{CA8FF064-3B5A-4E33-91F6-3592939CC69C}"/>
    <cellStyle name="Normal 69 5 13" xfId="13041" xr:uid="{2B7F1C12-9C41-49A2-9554-24A67378E218}"/>
    <cellStyle name="Normal 69 5 13 2" xfId="13042" xr:uid="{46007BDD-B277-4974-B9CD-3745B41FB9CC}"/>
    <cellStyle name="Normal 69 5 13 2 2" xfId="13043" xr:uid="{2A66AE60-6C98-4309-AE21-DC16BA47778E}"/>
    <cellStyle name="Normal 69 5 13 2 2 2" xfId="13044" xr:uid="{6B256B7B-DED2-46DC-8A62-538AE7F99E54}"/>
    <cellStyle name="Normal 69 5 13 2 2 3" xfId="13045" xr:uid="{4C96B48C-C3A0-4702-BA14-859FA1F918E5}"/>
    <cellStyle name="Normal 69 5 13 2 3" xfId="13046" xr:uid="{0E13DDA9-4543-4601-97F1-FFBBE3FC92B0}"/>
    <cellStyle name="Normal 69 5 13 2 4" xfId="13047" xr:uid="{0AE96173-915C-4308-8D00-8246BB0B86DB}"/>
    <cellStyle name="Normal 69 5 13 3" xfId="13048" xr:uid="{7BBB9217-1250-4079-988E-D9FE33225595}"/>
    <cellStyle name="Normal 69 5 13 3 2" xfId="13049" xr:uid="{52E85538-3E20-4E22-A309-A262DDBE5301}"/>
    <cellStyle name="Normal 69 5 13 3 3" xfId="13050" xr:uid="{BE6EAFC2-3EB4-4EB5-A228-4281768A792E}"/>
    <cellStyle name="Normal 69 5 13 4" xfId="13051" xr:uid="{CDECD299-27E3-4CE1-B4EA-602D91E6A05D}"/>
    <cellStyle name="Normal 69 5 13 5" xfId="13052" xr:uid="{C8FFCBF6-18AD-4787-B05B-9EF61E41ED1C}"/>
    <cellStyle name="Normal 69 5 14" xfId="13053" xr:uid="{9850A9D1-EC99-4ABE-97C9-3C33B2105CEC}"/>
    <cellStyle name="Normal 69 5 14 2" xfId="13054" xr:uid="{D7FB776A-05A5-4BE4-A785-D3DDA38D2443}"/>
    <cellStyle name="Normal 69 5 14 2 2" xfId="13055" xr:uid="{774D48C0-20E9-486B-84D1-9479B5A19A36}"/>
    <cellStyle name="Normal 69 5 14 2 2 2" xfId="13056" xr:uid="{ECEEF25E-856F-486D-BD8C-17CD00D9ED40}"/>
    <cellStyle name="Normal 69 5 14 2 2 3" xfId="13057" xr:uid="{6576E6AC-C117-4A84-8184-1D05D5BDFE0C}"/>
    <cellStyle name="Normal 69 5 14 2 3" xfId="13058" xr:uid="{C5636F55-4F38-494D-957C-D4812E823CE4}"/>
    <cellStyle name="Normal 69 5 14 2 4" xfId="13059" xr:uid="{CDC39302-1ACC-428D-B956-E1A0EED8F19F}"/>
    <cellStyle name="Normal 69 5 14 3" xfId="13060" xr:uid="{439692A5-E2CF-4FE8-9F4E-08B1EAD7D6D2}"/>
    <cellStyle name="Normal 69 5 14 3 2" xfId="13061" xr:uid="{CB42DB1E-70C4-4977-B732-D7B5F1E7F7D4}"/>
    <cellStyle name="Normal 69 5 14 3 3" xfId="13062" xr:uid="{C8EE4297-6969-4706-A6FF-8DFB7067DF4A}"/>
    <cellStyle name="Normal 69 5 14 4" xfId="13063" xr:uid="{2FB00308-147D-4EB2-BF91-3130CD3C7ACE}"/>
    <cellStyle name="Normal 69 5 14 5" xfId="13064" xr:uid="{DD5C60E5-2EF2-42DE-AD25-8F89B07E025B}"/>
    <cellStyle name="Normal 69 5 15" xfId="13065" xr:uid="{6ECE48CB-93B7-452C-B3F9-7A212B30F224}"/>
    <cellStyle name="Normal 69 5 15 2" xfId="13066" xr:uid="{BF39B94A-7F57-47F4-AD64-14887ABC30EF}"/>
    <cellStyle name="Normal 69 5 15 2 2" xfId="13067" xr:uid="{BD8BD373-E3DF-4A1E-A7BD-62648237C0E2}"/>
    <cellStyle name="Normal 69 5 15 2 2 2" xfId="13068" xr:uid="{8032398C-F9C1-4359-82D2-FBCA77D07F6F}"/>
    <cellStyle name="Normal 69 5 15 2 2 3" xfId="13069" xr:uid="{EDA2D265-F6DB-4667-B6AD-699929DABABE}"/>
    <cellStyle name="Normal 69 5 15 2 3" xfId="13070" xr:uid="{8A07AB05-110B-4E47-B5D0-0374DDFB9018}"/>
    <cellStyle name="Normal 69 5 15 2 4" xfId="13071" xr:uid="{5F899332-B19E-4557-BB63-0552A6750E0A}"/>
    <cellStyle name="Normal 69 5 15 3" xfId="13072" xr:uid="{EC931B3D-6E21-4EDE-B44C-D2BFC193B6E5}"/>
    <cellStyle name="Normal 69 5 15 3 2" xfId="13073" xr:uid="{A4FBD367-9FDB-4440-B370-9ABC4607F0D8}"/>
    <cellStyle name="Normal 69 5 15 3 3" xfId="13074" xr:uid="{2E427D6D-6C73-4BC2-BECA-F06B978286BD}"/>
    <cellStyle name="Normal 69 5 15 4" xfId="13075" xr:uid="{BB68659B-88A0-4A85-9CE9-2553F8194CE5}"/>
    <cellStyle name="Normal 69 5 15 5" xfId="13076" xr:uid="{458EEB71-28E8-4E28-BD34-9FF767C58564}"/>
    <cellStyle name="Normal 69 5 16" xfId="13077" xr:uid="{6E6C6AB8-1EA7-4390-894D-30A5CE54C38F}"/>
    <cellStyle name="Normal 69 5 16 2" xfId="13078" xr:uid="{CA9566F2-7A7E-4AFF-A0A0-619A65020496}"/>
    <cellStyle name="Normal 69 5 16 2 2" xfId="13079" xr:uid="{F4B0B8D9-46D3-4AFF-A7B4-6419C743EC19}"/>
    <cellStyle name="Normal 69 5 16 2 2 2" xfId="13080" xr:uid="{780E61F3-992D-4A9E-9918-EE7DA23AFB1E}"/>
    <cellStyle name="Normal 69 5 16 2 2 3" xfId="13081" xr:uid="{6AEA7191-BBD4-473A-A8F4-B339469FD90B}"/>
    <cellStyle name="Normal 69 5 16 2 3" xfId="13082" xr:uid="{33FE6E3A-D227-4C4A-A51B-9C7AA8BA3CF5}"/>
    <cellStyle name="Normal 69 5 16 2 4" xfId="13083" xr:uid="{2E009D5A-FE39-468F-AF4D-6442B11AE324}"/>
    <cellStyle name="Normal 69 5 16 3" xfId="13084" xr:uid="{2BC0AC02-A7BB-4129-816F-A69F0201768A}"/>
    <cellStyle name="Normal 69 5 16 3 2" xfId="13085" xr:uid="{BB374371-E02C-45E7-BA77-FC02E2275CCE}"/>
    <cellStyle name="Normal 69 5 16 3 3" xfId="13086" xr:uid="{BD53748F-E557-40D6-9811-EA45350A3163}"/>
    <cellStyle name="Normal 69 5 16 4" xfId="13087" xr:uid="{7242529F-3AEF-4446-9756-64F0835A0E7D}"/>
    <cellStyle name="Normal 69 5 16 5" xfId="13088" xr:uid="{0798E8BD-DD4D-408F-8FD1-CE4EAF862FB6}"/>
    <cellStyle name="Normal 69 5 17" xfId="13089" xr:uid="{924CE485-3ED8-4376-9AEC-1844DB3CCC4F}"/>
    <cellStyle name="Normal 69 5 17 2" xfId="13090" xr:uid="{D832425A-F527-453B-8226-9CF95B961C2D}"/>
    <cellStyle name="Normal 69 5 17 2 2" xfId="13091" xr:uid="{2D86FB01-FE07-4183-8840-8261A2F100BB}"/>
    <cellStyle name="Normal 69 5 17 2 2 2" xfId="13092" xr:uid="{25A6FC03-4751-4C30-B770-93A77B5ECBD4}"/>
    <cellStyle name="Normal 69 5 17 2 2 3" xfId="13093" xr:uid="{46E3A7B8-8360-4C7C-A386-7E4418791F6E}"/>
    <cellStyle name="Normal 69 5 17 2 3" xfId="13094" xr:uid="{1E24ACF5-06CE-4477-B623-4577F2562E11}"/>
    <cellStyle name="Normal 69 5 17 2 4" xfId="13095" xr:uid="{50D8B92C-F157-4072-BDEB-F6B53D14CFD6}"/>
    <cellStyle name="Normal 69 5 17 3" xfId="13096" xr:uid="{C8D23CB1-0A58-451D-83EA-4E65C8E4F226}"/>
    <cellStyle name="Normal 69 5 17 3 2" xfId="13097" xr:uid="{F253E427-ADD8-485D-A22A-0C77981B4C4C}"/>
    <cellStyle name="Normal 69 5 17 3 3" xfId="13098" xr:uid="{B4B87B92-C651-41A1-86DB-71AD888D7502}"/>
    <cellStyle name="Normal 69 5 17 4" xfId="13099" xr:uid="{CFAB4A10-7DF6-46AF-880D-93BE80C2134E}"/>
    <cellStyle name="Normal 69 5 17 5" xfId="13100" xr:uid="{169308CA-A50D-43AC-8EF4-01B731A45E4A}"/>
    <cellStyle name="Normal 69 5 18" xfId="13101" xr:uid="{EBB41D6C-D875-4365-9822-5D4DB49E1E08}"/>
    <cellStyle name="Normal 69 5 18 2" xfId="13102" xr:uid="{45803DD1-A828-434F-BA4A-46A842DBFF73}"/>
    <cellStyle name="Normal 69 5 18 2 2" xfId="13103" xr:uid="{ADEE4C44-4FD8-4287-905C-E63D75DA3CC8}"/>
    <cellStyle name="Normal 69 5 18 2 2 2" xfId="13104" xr:uid="{B7F4C36F-410F-47CA-A337-E7C82E0E7351}"/>
    <cellStyle name="Normal 69 5 18 2 2 3" xfId="13105" xr:uid="{CC767653-7AC8-4D70-B409-C23B2B2CF449}"/>
    <cellStyle name="Normal 69 5 18 2 3" xfId="13106" xr:uid="{50B6919F-9AA0-4C2F-9159-80A38B7EE3DF}"/>
    <cellStyle name="Normal 69 5 18 2 4" xfId="13107" xr:uid="{852A26F5-C83A-43BF-916A-448E5B794D6F}"/>
    <cellStyle name="Normal 69 5 18 3" xfId="13108" xr:uid="{6513B965-C965-4591-9020-907462A2B696}"/>
    <cellStyle name="Normal 69 5 18 3 2" xfId="13109" xr:uid="{D022238F-CA7F-4D08-920C-670BED762762}"/>
    <cellStyle name="Normal 69 5 18 3 3" xfId="13110" xr:uid="{53C40CFD-85FF-4098-B904-7B8C77BD4DD1}"/>
    <cellStyle name="Normal 69 5 18 4" xfId="13111" xr:uid="{0A6A5425-F993-4114-80D8-6383E04F93A7}"/>
    <cellStyle name="Normal 69 5 18 5" xfId="13112" xr:uid="{656521F8-30AF-456D-905E-70C4A779C9F0}"/>
    <cellStyle name="Normal 69 5 19" xfId="13113" xr:uid="{08D686D5-6BAE-4FDC-8621-CBEB93D1CE9E}"/>
    <cellStyle name="Normal 69 5 19 2" xfId="13114" xr:uid="{0BE371AD-D89B-452A-A973-478BC7564C32}"/>
    <cellStyle name="Normal 69 5 19 2 2" xfId="13115" xr:uid="{00C18D6E-AE75-43E2-8237-B8604BD7F487}"/>
    <cellStyle name="Normal 69 5 19 2 2 2" xfId="13116" xr:uid="{F873E8B2-029D-4A3E-B283-6AEF7DC302C0}"/>
    <cellStyle name="Normal 69 5 19 2 2 3" xfId="13117" xr:uid="{5D7B500D-DBA1-4B61-98D1-D439CC71F3E7}"/>
    <cellStyle name="Normal 69 5 19 2 3" xfId="13118" xr:uid="{1E8CF28A-1B5B-4633-BBAD-E183AB2BCCEB}"/>
    <cellStyle name="Normal 69 5 19 2 4" xfId="13119" xr:uid="{3869A615-C520-4E48-9C5F-41480838F9DF}"/>
    <cellStyle name="Normal 69 5 19 3" xfId="13120" xr:uid="{B6567815-7A24-4E02-9343-50D7453F2BC0}"/>
    <cellStyle name="Normal 69 5 19 3 2" xfId="13121" xr:uid="{64C8A398-B502-4F43-A60C-F425C1A8B692}"/>
    <cellStyle name="Normal 69 5 19 3 3" xfId="13122" xr:uid="{AFFD01C8-F9C1-4A5C-B3F2-8A56B6FC15C3}"/>
    <cellStyle name="Normal 69 5 19 4" xfId="13123" xr:uid="{81BEFA2D-23F0-440D-973B-A6ED224A95AA}"/>
    <cellStyle name="Normal 69 5 19 5" xfId="13124" xr:uid="{A15348EB-488B-496D-B311-F89F7ECB8C7F}"/>
    <cellStyle name="Normal 69 5 2" xfId="13125" xr:uid="{174D8B85-CDF6-4A94-A1B8-AA5ED3077ECB}"/>
    <cellStyle name="Normal 69 5 2 2" xfId="13126" xr:uid="{6C94F893-274D-4392-BCE0-21184CAE67AB}"/>
    <cellStyle name="Normal 69 5 2 2 2" xfId="13127" xr:uid="{E62B5E00-16D3-4212-B299-029789C94899}"/>
    <cellStyle name="Normal 69 5 2 2 2 2" xfId="13128" xr:uid="{9C1B671B-2CFA-467D-837B-635A2B8C0BE3}"/>
    <cellStyle name="Normal 69 5 2 2 2 3" xfId="13129" xr:uid="{B6AB1C03-F0B1-41DD-8696-DA868424F113}"/>
    <cellStyle name="Normal 69 5 2 2 3" xfId="13130" xr:uid="{05C4F115-39BC-44BB-9626-BC2759F81C32}"/>
    <cellStyle name="Normal 69 5 2 2 4" xfId="13131" xr:uid="{255C3E70-71BC-415D-B4A1-8F6EF6D6A6CF}"/>
    <cellStyle name="Normal 69 5 2 3" xfId="13132" xr:uid="{B0234274-E3C3-47D7-997F-AC5797BB5CAD}"/>
    <cellStyle name="Normal 69 5 2 3 2" xfId="13133" xr:uid="{38412FA7-AFEB-4698-8056-D34C62C6E190}"/>
    <cellStyle name="Normal 69 5 2 3 3" xfId="13134" xr:uid="{476EC020-BB81-4056-ACD7-0F7B42B9315B}"/>
    <cellStyle name="Normal 69 5 2 4" xfId="13135" xr:uid="{8CA0DD40-034E-49CF-83AB-E7B6C2598826}"/>
    <cellStyle name="Normal 69 5 2 5" xfId="13136" xr:uid="{B01B8618-902B-40FE-B922-ADFE8A495408}"/>
    <cellStyle name="Normal 69 5 20" xfId="13137" xr:uid="{1973D090-A49E-4050-B08F-1902E33CEF89}"/>
    <cellStyle name="Normal 69 5 20 2" xfId="13138" xr:uid="{3156DD8A-8B84-4902-81C5-88E091DF356E}"/>
    <cellStyle name="Normal 69 5 20 2 2" xfId="13139" xr:uid="{5D686CB6-52DB-495F-B018-BDDA02C01544}"/>
    <cellStyle name="Normal 69 5 20 2 3" xfId="13140" xr:uid="{C74E2A31-B444-43C5-B87E-640E330B17C9}"/>
    <cellStyle name="Normal 69 5 20 3" xfId="13141" xr:uid="{4A3D3F3B-15CE-4529-B148-9925C77B2D3F}"/>
    <cellStyle name="Normal 69 5 20 4" xfId="13142" xr:uid="{437CD0B9-B709-45E8-80A3-7F99A174132D}"/>
    <cellStyle name="Normal 69 5 21" xfId="13143" xr:uid="{C5544501-4794-4EA9-8A76-18BD986F9216}"/>
    <cellStyle name="Normal 69 5 21 2" xfId="13144" xr:uid="{C76E0771-C15B-42C6-B7C3-3F5BB3652FD9}"/>
    <cellStyle name="Normal 69 5 21 3" xfId="13145" xr:uid="{E950D4E1-3094-4212-B36E-0DFB232948D5}"/>
    <cellStyle name="Normal 69 5 22" xfId="13146" xr:uid="{538E6983-260D-45C1-B47D-04CA6BEED0B6}"/>
    <cellStyle name="Normal 69 5 23" xfId="13147" xr:uid="{897BB98A-EB98-45B6-9D7B-ECA9BDE9559B}"/>
    <cellStyle name="Normal 69 5 3" xfId="13148" xr:uid="{E1387B1D-ED04-4ED4-A4A4-A4D7856C247E}"/>
    <cellStyle name="Normal 69 5 3 2" xfId="13149" xr:uid="{252A7966-1E5B-4558-8E4A-DFE8030197DF}"/>
    <cellStyle name="Normal 69 5 3 2 2" xfId="13150" xr:uid="{1F3F797A-643A-4114-B488-294EA7D539E1}"/>
    <cellStyle name="Normal 69 5 3 2 2 2" xfId="13151" xr:uid="{0C05EF7B-2F01-47E7-981F-60A959BA066E}"/>
    <cellStyle name="Normal 69 5 3 2 2 3" xfId="13152" xr:uid="{09072570-62A6-440F-826C-CE5EB6195C25}"/>
    <cellStyle name="Normal 69 5 3 2 3" xfId="13153" xr:uid="{268FFD63-8A0D-459D-975D-6B34A7B6CDCC}"/>
    <cellStyle name="Normal 69 5 3 2 4" xfId="13154" xr:uid="{3171B8B2-82B6-4CF4-A413-04391C92E5EE}"/>
    <cellStyle name="Normal 69 5 3 3" xfId="13155" xr:uid="{CFACBD32-54D8-4C48-83CB-0D0C2A3E7086}"/>
    <cellStyle name="Normal 69 5 3 3 2" xfId="13156" xr:uid="{6D266E4A-6652-41F9-BE56-DD3B6252B66E}"/>
    <cellStyle name="Normal 69 5 3 3 3" xfId="13157" xr:uid="{05E5EC7C-F241-496B-91C3-84D8FE423C13}"/>
    <cellStyle name="Normal 69 5 3 4" xfId="13158" xr:uid="{4E7EDA5E-193E-40B8-BE31-4AE1D3EC6BBE}"/>
    <cellStyle name="Normal 69 5 3 5" xfId="13159" xr:uid="{42301C8D-B5ED-494F-8E45-F68E955C1D24}"/>
    <cellStyle name="Normal 69 5 4" xfId="13160" xr:uid="{4C6513DA-BB8F-4CD7-A0FB-CF47C5463AFA}"/>
    <cellStyle name="Normal 69 5 4 2" xfId="13161" xr:uid="{D979E350-6123-4C27-8FA5-6CC32499EE04}"/>
    <cellStyle name="Normal 69 5 4 2 2" xfId="13162" xr:uid="{DE3EBBEF-1FB6-4ECE-89ED-DE97C2F5C057}"/>
    <cellStyle name="Normal 69 5 4 2 2 2" xfId="13163" xr:uid="{1B36C3CE-5527-480A-8E92-592839860899}"/>
    <cellStyle name="Normal 69 5 4 2 2 3" xfId="13164" xr:uid="{6CDFD51A-CF72-43A1-AF01-82D2491AAC2D}"/>
    <cellStyle name="Normal 69 5 4 2 3" xfId="13165" xr:uid="{D3B984ED-A813-42C9-92C7-2B2CFE84926C}"/>
    <cellStyle name="Normal 69 5 4 2 4" xfId="13166" xr:uid="{EC78433F-F173-4227-AA82-7BBC6D50AD83}"/>
    <cellStyle name="Normal 69 5 4 3" xfId="13167" xr:uid="{616398B6-1D65-43DA-8C1D-1421A702A7BC}"/>
    <cellStyle name="Normal 69 5 4 3 2" xfId="13168" xr:uid="{B1B8D75B-F3D4-40C8-B792-EFCC4DE136C5}"/>
    <cellStyle name="Normal 69 5 4 3 3" xfId="13169" xr:uid="{EC15CBAC-460D-4F29-B901-41A42A859E16}"/>
    <cellStyle name="Normal 69 5 4 4" xfId="13170" xr:uid="{0141EBE5-164E-4BD8-B3C9-DA0E0751F35D}"/>
    <cellStyle name="Normal 69 5 4 5" xfId="13171" xr:uid="{6EEC993B-A275-4FB0-89DC-BE9C7F6DF2CB}"/>
    <cellStyle name="Normal 69 5 5" xfId="13172" xr:uid="{DC4E7FE7-6550-40F0-880A-DEA8FCF75251}"/>
    <cellStyle name="Normal 69 5 5 2" xfId="13173" xr:uid="{60B0575A-9F49-4386-91AC-0EEDAFCD7B5E}"/>
    <cellStyle name="Normal 69 5 5 2 2" xfId="13174" xr:uid="{5AFB78A6-F882-4A00-B9CB-9FCEF21DBC99}"/>
    <cellStyle name="Normal 69 5 5 2 2 2" xfId="13175" xr:uid="{4CF2E574-AFFC-422A-A299-EDBF259A1239}"/>
    <cellStyle name="Normal 69 5 5 2 2 3" xfId="13176" xr:uid="{E2D1676A-2CBC-4C03-A8BB-2C1855B5E52E}"/>
    <cellStyle name="Normal 69 5 5 2 3" xfId="13177" xr:uid="{84010F90-462F-49F0-B54F-4ADDA86997D0}"/>
    <cellStyle name="Normal 69 5 5 2 4" xfId="13178" xr:uid="{38920989-EFBD-4F49-8D47-D1817D04E8B9}"/>
    <cellStyle name="Normal 69 5 5 3" xfId="13179" xr:uid="{F5C52C8D-D3D4-42F5-B4B3-C3DF9C5F9964}"/>
    <cellStyle name="Normal 69 5 5 3 2" xfId="13180" xr:uid="{D1E15C2E-140F-4FAD-AEEA-A5F80EEA763C}"/>
    <cellStyle name="Normal 69 5 5 3 3" xfId="13181" xr:uid="{E3ED7990-2D4C-402F-A957-93A91AAA9444}"/>
    <cellStyle name="Normal 69 5 5 4" xfId="13182" xr:uid="{D2EFCA37-37AE-4A75-AF34-3A42F12B3678}"/>
    <cellStyle name="Normal 69 5 5 5" xfId="13183" xr:uid="{5B96C54C-7C3E-424D-A4B7-04CAD57F236E}"/>
    <cellStyle name="Normal 69 5 6" xfId="13184" xr:uid="{71512A6A-5AAD-48ED-87CC-8702362B4C49}"/>
    <cellStyle name="Normal 69 5 6 2" xfId="13185" xr:uid="{3C6D378B-D9F7-4802-B2B1-EA64EC1A4753}"/>
    <cellStyle name="Normal 69 5 6 2 2" xfId="13186" xr:uid="{3EDE7124-F60E-4128-BE14-B2BB52E514BF}"/>
    <cellStyle name="Normal 69 5 6 2 2 2" xfId="13187" xr:uid="{E8674DFD-A995-47A0-B5B1-791566B097FF}"/>
    <cellStyle name="Normal 69 5 6 2 2 3" xfId="13188" xr:uid="{23B6DB5B-9870-499F-94E6-D1DB5BC5E26A}"/>
    <cellStyle name="Normal 69 5 6 2 3" xfId="13189" xr:uid="{0E3A82D5-AF34-43F5-AA0A-F23038EA2B73}"/>
    <cellStyle name="Normal 69 5 6 2 4" xfId="13190" xr:uid="{69A0D65E-84CF-4F89-9680-983D0909F2A7}"/>
    <cellStyle name="Normal 69 5 6 3" xfId="13191" xr:uid="{C18DF766-926F-47C9-A684-51B0F5B45F58}"/>
    <cellStyle name="Normal 69 5 6 3 2" xfId="13192" xr:uid="{1B60CD27-8D60-466F-88D3-9FC462A27814}"/>
    <cellStyle name="Normal 69 5 6 3 3" xfId="13193" xr:uid="{ADCC2DE8-BBF6-4464-B7D8-E5FBCC77C01E}"/>
    <cellStyle name="Normal 69 5 6 4" xfId="13194" xr:uid="{A3D85F39-38F4-4097-895F-AFB516685B41}"/>
    <cellStyle name="Normal 69 5 6 5" xfId="13195" xr:uid="{B4B85041-0A66-43CD-8B5E-F034DDC38099}"/>
    <cellStyle name="Normal 69 5 7" xfId="13196" xr:uid="{26C528D7-677C-4FF9-A6D3-D6462897FC31}"/>
    <cellStyle name="Normal 69 5 7 2" xfId="13197" xr:uid="{0F00171F-6429-47F3-99B7-F208E4538C1C}"/>
    <cellStyle name="Normal 69 5 7 2 2" xfId="13198" xr:uid="{CCCD2D2C-0E4E-4F47-AF7A-B5142C2DB806}"/>
    <cellStyle name="Normal 69 5 7 2 2 2" xfId="13199" xr:uid="{E1CEA320-E122-49BF-BC40-04D4DEC34BE9}"/>
    <cellStyle name="Normal 69 5 7 2 2 3" xfId="13200" xr:uid="{39080C42-D049-459C-8BA3-AED5281C8060}"/>
    <cellStyle name="Normal 69 5 7 2 3" xfId="13201" xr:uid="{DC6580E2-1C1C-40E9-9F1E-0AE2E974E107}"/>
    <cellStyle name="Normal 69 5 7 2 4" xfId="13202" xr:uid="{B22C7B95-3C59-4A96-85E4-59F71F346A69}"/>
    <cellStyle name="Normal 69 5 7 3" xfId="13203" xr:uid="{A6A6C926-32EF-480B-8C91-5D6B55C56D88}"/>
    <cellStyle name="Normal 69 5 7 3 2" xfId="13204" xr:uid="{5BFC2377-0C78-4D04-A17D-1B716F9884D4}"/>
    <cellStyle name="Normal 69 5 7 3 3" xfId="13205" xr:uid="{FC03F6BC-5043-41E9-A603-0CF2FEA6E917}"/>
    <cellStyle name="Normal 69 5 7 4" xfId="13206" xr:uid="{75E0B8DD-92D9-4DFA-BE6F-D9BB9A25E37A}"/>
    <cellStyle name="Normal 69 5 7 5" xfId="13207" xr:uid="{5DBD640C-EEE3-4B16-9883-7FEAD3CAC439}"/>
    <cellStyle name="Normal 69 5 8" xfId="13208" xr:uid="{A2897732-0F0A-4C2B-A16C-7ED6F8FA845D}"/>
    <cellStyle name="Normal 69 5 8 2" xfId="13209" xr:uid="{63F24E2F-EC16-4458-8D3B-264E6DC61F8E}"/>
    <cellStyle name="Normal 69 5 8 2 2" xfId="13210" xr:uid="{12B62D06-846C-4BB0-874E-CC6A6F43C235}"/>
    <cellStyle name="Normal 69 5 8 2 2 2" xfId="13211" xr:uid="{A52E1E0D-28C4-4E78-B635-5BA4A4D88320}"/>
    <cellStyle name="Normal 69 5 8 2 2 3" xfId="13212" xr:uid="{A3C4409C-EBB9-4A29-A4C9-409C19A92944}"/>
    <cellStyle name="Normal 69 5 8 2 3" xfId="13213" xr:uid="{CD46B618-5025-40D2-A134-8CF227B193E6}"/>
    <cellStyle name="Normal 69 5 8 2 4" xfId="13214" xr:uid="{77B68788-FD9F-4E39-B2A1-B048702333AF}"/>
    <cellStyle name="Normal 69 5 8 3" xfId="13215" xr:uid="{96719D63-7DA8-4BBF-BDD2-196E62DA7078}"/>
    <cellStyle name="Normal 69 5 8 3 2" xfId="13216" xr:uid="{5FF0A8E1-2AA7-4CA5-951C-0DEC18AEDA16}"/>
    <cellStyle name="Normal 69 5 8 3 3" xfId="13217" xr:uid="{44F28536-EADF-485E-B4C1-FB87A051C93F}"/>
    <cellStyle name="Normal 69 5 8 4" xfId="13218" xr:uid="{7E70BA4A-2F22-429F-B505-4CD087E7071C}"/>
    <cellStyle name="Normal 69 5 8 5" xfId="13219" xr:uid="{22E505DB-CA2A-497B-BB8A-4D57637CAE0F}"/>
    <cellStyle name="Normal 69 5 9" xfId="13220" xr:uid="{76A911D7-DF79-4F9A-AA81-AD4F54C5FFAB}"/>
    <cellStyle name="Normal 69 5 9 2" xfId="13221" xr:uid="{67A31F06-792B-429A-A48B-0AC63D2BE75E}"/>
    <cellStyle name="Normal 69 5 9 2 2" xfId="13222" xr:uid="{129AD5FC-250D-4755-A980-9E80806F6CA1}"/>
    <cellStyle name="Normal 69 5 9 2 2 2" xfId="13223" xr:uid="{B0195B59-74D9-44D1-AEE9-2A4ADCA2FCBA}"/>
    <cellStyle name="Normal 69 5 9 2 2 3" xfId="13224" xr:uid="{B57BF75D-7677-4C5B-8EA9-6B9BBFD4369D}"/>
    <cellStyle name="Normal 69 5 9 2 3" xfId="13225" xr:uid="{2D9B211F-BACD-4188-A958-A75193B751BB}"/>
    <cellStyle name="Normal 69 5 9 2 4" xfId="13226" xr:uid="{B86BFF23-782E-4669-808B-271B463FE583}"/>
    <cellStyle name="Normal 69 5 9 3" xfId="13227" xr:uid="{8873E0C1-EFDC-4C08-89AA-308965CFA278}"/>
    <cellStyle name="Normal 69 5 9 3 2" xfId="13228" xr:uid="{A2F896BC-814C-4158-A7AD-B42F4C77B2BA}"/>
    <cellStyle name="Normal 69 5 9 3 3" xfId="13229" xr:uid="{CC890172-F9F7-49D4-8C08-5B74666184B5}"/>
    <cellStyle name="Normal 69 5 9 4" xfId="13230" xr:uid="{E7BA2DDD-3356-45A9-8C63-E8384AAC8866}"/>
    <cellStyle name="Normal 69 5 9 5" xfId="13231" xr:uid="{2A6DCF20-16B0-4050-BE81-F1D59FB27D90}"/>
    <cellStyle name="Normal 69 6" xfId="13232" xr:uid="{E2C71DAE-C42A-40D1-82AD-93963F11605A}"/>
    <cellStyle name="Normal 69 6 2" xfId="13233" xr:uid="{28DFE70B-0117-4DBC-B0B0-9E51D5452EE5}"/>
    <cellStyle name="Normal 69 6 2 2" xfId="13234" xr:uid="{268C654B-313F-48A3-B7A5-70514445587B}"/>
    <cellStyle name="Normal 69 6 2 2 2" xfId="13235" xr:uid="{5D13B821-44FF-48C1-8E10-CA5B64C943FE}"/>
    <cellStyle name="Normal 69 6 2 2 3" xfId="13236" xr:uid="{68E421D6-DC69-40DE-AD3F-D9588EE887ED}"/>
    <cellStyle name="Normal 69 6 2 3" xfId="13237" xr:uid="{32130201-0751-43CF-9DA9-899480976A2D}"/>
    <cellStyle name="Normal 69 6 2 4" xfId="13238" xr:uid="{ECB1B08C-ED41-4AF6-AD1F-F5173DB094EB}"/>
    <cellStyle name="Normal 69 6 3" xfId="13239" xr:uid="{7D3292A1-5F82-4764-B0CF-4FBE5F85A071}"/>
    <cellStyle name="Normal 69 6 3 2" xfId="13240" xr:uid="{AF1590EA-F68C-4B10-91A6-0232E4ED2D16}"/>
    <cellStyle name="Normal 69 6 3 3" xfId="13241" xr:uid="{3D6C7D3F-4944-43B0-AE1D-FBD14ED198F8}"/>
    <cellStyle name="Normal 69 6 4" xfId="13242" xr:uid="{308DB179-22F7-43F3-9BF4-F795EFFC0E79}"/>
    <cellStyle name="Normal 69 6 5" xfId="13243" xr:uid="{BDDF1A77-271D-4924-85C3-111B61155EB5}"/>
    <cellStyle name="Normal 69 7" xfId="13244" xr:uid="{0B2ABF8D-8054-44BE-8749-DBF77F3D96A5}"/>
    <cellStyle name="Normal 69 7 2" xfId="13245" xr:uid="{13194AEC-12AB-4C26-B9B9-48AC8D5E5F7D}"/>
    <cellStyle name="Normal 69 7 2 2" xfId="13246" xr:uid="{4C0D6019-1C81-4996-B728-262CD90C9703}"/>
    <cellStyle name="Normal 69 7 2 2 2" xfId="13247" xr:uid="{56506F16-564B-4BA9-A5E3-5856EE63B343}"/>
    <cellStyle name="Normal 69 7 2 2 3" xfId="13248" xr:uid="{6DDC22EF-C1F3-4B0B-87B8-CF351E6838A4}"/>
    <cellStyle name="Normal 69 7 2 3" xfId="13249" xr:uid="{8F4F5869-428F-4C17-9E24-62814C0C82C7}"/>
    <cellStyle name="Normal 69 7 2 4" xfId="13250" xr:uid="{1B54C1B8-7240-41C4-8996-1C0933D8982B}"/>
    <cellStyle name="Normal 69 7 3" xfId="13251" xr:uid="{02C9D615-4D00-48B3-8E48-3D5A23936929}"/>
    <cellStyle name="Normal 69 7 3 2" xfId="13252" xr:uid="{447FC23C-2BB6-4E6A-917B-1197D70A1E41}"/>
    <cellStyle name="Normal 69 7 3 3" xfId="13253" xr:uid="{11E1BC76-20BA-4B6A-AC63-A64E0C416B7C}"/>
    <cellStyle name="Normal 69 7 4" xfId="13254" xr:uid="{2661A0BC-A386-46D1-AF64-D840ADFB2189}"/>
    <cellStyle name="Normal 69 7 5" xfId="13255" xr:uid="{10A24A7B-3CAB-435E-9DB4-4A0CC339EC13}"/>
    <cellStyle name="Normal 69 8" xfId="13256" xr:uid="{067C8AD8-A762-468E-BC23-AA30614421E1}"/>
    <cellStyle name="Normal 69 8 2" xfId="13257" xr:uid="{6234600E-5A89-4A20-B877-855BB5B158B6}"/>
    <cellStyle name="Normal 69 8 2 2" xfId="13258" xr:uid="{95AF351F-FEF8-4D52-9A7B-CF1F0B24180E}"/>
    <cellStyle name="Normal 69 8 2 2 2" xfId="13259" xr:uid="{03F25017-896A-4A2B-BA9A-4C3D1DE9E7D4}"/>
    <cellStyle name="Normal 69 8 2 2 3" xfId="13260" xr:uid="{AA32C983-E869-44D2-9F34-398F5B2A7237}"/>
    <cellStyle name="Normal 69 8 2 3" xfId="13261" xr:uid="{00EE0786-F609-40AA-8FF2-7827FA082082}"/>
    <cellStyle name="Normal 69 8 2 4" xfId="13262" xr:uid="{446380D6-B307-4991-AF3C-4C61A2396EBC}"/>
    <cellStyle name="Normal 69 8 3" xfId="13263" xr:uid="{1DC6F6BE-B68A-48BC-B384-F5993E42CE6D}"/>
    <cellStyle name="Normal 69 8 3 2" xfId="13264" xr:uid="{FC18D1C9-3F9E-4137-AED5-9DB0B295C59D}"/>
    <cellStyle name="Normal 69 8 3 3" xfId="13265" xr:uid="{B14C4799-36B4-474B-A86F-C204599B4355}"/>
    <cellStyle name="Normal 69 8 4" xfId="13266" xr:uid="{6AF13D0C-BCA2-43D2-9A4C-3B2CFFEA9C17}"/>
    <cellStyle name="Normal 69 8 5" xfId="13267" xr:uid="{A37D1A9C-BEA9-4051-B602-59FB2CE13044}"/>
    <cellStyle name="Normal 69 9" xfId="13268" xr:uid="{F7C26FAF-7BAF-4354-8254-F536D985157B}"/>
    <cellStyle name="Normal 69 9 2" xfId="13269" xr:uid="{006C14B2-3BE5-4578-A499-075E6538BC90}"/>
    <cellStyle name="Normal 69 9 2 2" xfId="13270" xr:uid="{9CEF4717-5AD7-4869-8D4D-5257E9D6B79F}"/>
    <cellStyle name="Normal 69 9 2 2 2" xfId="13271" xr:uid="{427A3FD2-A179-4E50-B12C-18F92E7EF4A0}"/>
    <cellStyle name="Normal 69 9 2 2 3" xfId="13272" xr:uid="{EAB93B9E-7A5C-4198-AEEA-68930231BDA0}"/>
    <cellStyle name="Normal 69 9 2 3" xfId="13273" xr:uid="{87748557-47A6-4672-B106-A1E1CD3AF6B6}"/>
    <cellStyle name="Normal 69 9 2 4" xfId="13274" xr:uid="{76B5A88B-B253-430E-853F-977770D5CD8A}"/>
    <cellStyle name="Normal 69 9 3" xfId="13275" xr:uid="{E2B67B52-2924-46C4-B5CD-BB39E85E63E2}"/>
    <cellStyle name="Normal 69 9 3 2" xfId="13276" xr:uid="{08D8C316-DB21-4E53-A5D6-FC882E4254CF}"/>
    <cellStyle name="Normal 69 9 3 3" xfId="13277" xr:uid="{3E370A88-BEF6-4445-9ABF-10E692B60630}"/>
    <cellStyle name="Normal 69 9 4" xfId="13278" xr:uid="{461F65AF-7F56-4EB6-8550-923050CCEC59}"/>
    <cellStyle name="Normal 69 9 5" xfId="13279" xr:uid="{BBD70E56-6B79-4B38-9A7A-3A1086FB6F88}"/>
    <cellStyle name="Normal 7" xfId="564" xr:uid="{9E41DF04-8A0F-4938-AFD8-2CFDC1E2169D}"/>
    <cellStyle name="Normal 7 10" xfId="16210" xr:uid="{2C80C280-07B5-4E62-999C-5A7457E11850}"/>
    <cellStyle name="Normal 7 10 2" xfId="16211" xr:uid="{36D723F5-9A07-49DF-BBA1-332033D6D904}"/>
    <cellStyle name="Normal 7 10 3" xfId="16212" xr:uid="{6FB5BB4B-55F2-44D9-A3D1-0C7C65350BA2}"/>
    <cellStyle name="Normal 7 11" xfId="16213" xr:uid="{A051B33E-3909-4A59-BA5D-B4A4B307F4CF}"/>
    <cellStyle name="Normal 7 11 2" xfId="16214" xr:uid="{99E7C4AF-E829-4120-A626-220173D8A590}"/>
    <cellStyle name="Normal 7 11 3" xfId="16215" xr:uid="{96D1827A-11C9-4ACE-852F-DD5EDBA30201}"/>
    <cellStyle name="Normal 7 12" xfId="16216" xr:uid="{48DC7F78-9CCB-4743-BB04-452A14015F7F}"/>
    <cellStyle name="Normal 7 12 2" xfId="16217" xr:uid="{C54755B5-5D00-4EF2-8F49-015D9D45F9C1}"/>
    <cellStyle name="Normal 7 12 3" xfId="16218" xr:uid="{FA705734-2260-4F1A-8895-FDF2804517E4}"/>
    <cellStyle name="Normal 7 13" xfId="16219" xr:uid="{3CF8EF73-776C-4579-9EE2-6B8DE4A2BB87}"/>
    <cellStyle name="Normal 7 13 2" xfId="16220" xr:uid="{1AEF6A0F-9EC1-4443-8EDF-AA74CBF6C57D}"/>
    <cellStyle name="Normal 7 13 3" xfId="16221" xr:uid="{8911393F-7FA9-42F4-AF56-C169563860D1}"/>
    <cellStyle name="Normal 7 14" xfId="16222" xr:uid="{517FAD14-B622-4F40-A407-57C58CA77F05}"/>
    <cellStyle name="Normal 7 14 2" xfId="16223" xr:uid="{693683CB-BDB3-40C6-95B1-23B37DC0BDE9}"/>
    <cellStyle name="Normal 7 14 3" xfId="16224" xr:uid="{731EB6C0-0F64-4CFB-BB5E-DB8760A1C9B4}"/>
    <cellStyle name="Normal 7 15" xfId="16225" xr:uid="{25B23D46-09E5-432F-91D9-0867E2DE79A6}"/>
    <cellStyle name="Normal 7 15 2" xfId="16226" xr:uid="{30E46FC5-4CF3-4500-8C89-08F7F0988492}"/>
    <cellStyle name="Normal 7 15 3" xfId="16227" xr:uid="{8FA2CFC4-BFDE-4646-8472-8F33B57D724C}"/>
    <cellStyle name="Normal 7 16" xfId="16228" xr:uid="{08703320-CA4A-47ED-A4C2-4575691A9A19}"/>
    <cellStyle name="Normal 7 16 2" xfId="16229" xr:uid="{BF170797-89A7-4047-BEC3-F2A971A85067}"/>
    <cellStyle name="Normal 7 16 3" xfId="16230" xr:uid="{6FA3F6C0-B558-47C6-A6ED-4AD53B487820}"/>
    <cellStyle name="Normal 7 17" xfId="16231" xr:uid="{A7FF91BA-8A09-4085-AE27-E6FDC156DC33}"/>
    <cellStyle name="Normal 7 17 2" xfId="16232" xr:uid="{FFDDCBED-DF07-4924-9004-9BD7DCD994C6}"/>
    <cellStyle name="Normal 7 17 3" xfId="16233" xr:uid="{2FF32BB4-25BC-4C58-8A96-C8D39DFE1AAA}"/>
    <cellStyle name="Normal 7 18" xfId="16234" xr:uid="{3A29AF54-E081-4EBB-A0AE-58363C0F272F}"/>
    <cellStyle name="Normal 7 18 2" xfId="16235" xr:uid="{DDE9DAF9-B4DF-45E2-9475-FEC9AEC999DE}"/>
    <cellStyle name="Normal 7 18 3" xfId="16236" xr:uid="{6023D939-389F-4F9A-A0BD-9F7CEDD5A2AA}"/>
    <cellStyle name="Normal 7 19" xfId="16237" xr:uid="{9026E976-D1AD-497F-99AA-6E4C0CB73CD7}"/>
    <cellStyle name="Normal 7 19 2" xfId="16238" xr:uid="{6373F7CA-8F2A-4EFF-BE33-E9DFCEDA86E3}"/>
    <cellStyle name="Normal 7 19 3" xfId="16239" xr:uid="{9F58C9C0-10C8-43E7-85E9-4717DE92F906}"/>
    <cellStyle name="Normal 7 2" xfId="13280" xr:uid="{E3C9A6C1-4A7B-441C-B5A0-823ED4BF29B3}"/>
    <cellStyle name="Normal 7 2 2" xfId="16240" xr:uid="{8FFC9329-BF2C-48A7-A707-A6A19032B19C}"/>
    <cellStyle name="Normal 7 2 3" xfId="16241" xr:uid="{03BAEFCC-DA7D-4162-9337-BD68D308A71A}"/>
    <cellStyle name="Normal 7 2 4" xfId="17862" xr:uid="{4922CAD0-EA43-4C32-90FC-76D248EBC316}"/>
    <cellStyle name="Normal 7 20" xfId="16242" xr:uid="{B440C413-B910-49D9-9F6B-FDDA6EEB08CF}"/>
    <cellStyle name="Normal 7 20 2" xfId="16243" xr:uid="{060D1C80-A76F-41DC-BBA0-5D39100C2A50}"/>
    <cellStyle name="Normal 7 20 3" xfId="16244" xr:uid="{8CD401D6-AECF-4128-B2DB-AB7168C05282}"/>
    <cellStyle name="Normal 7 21" xfId="16245" xr:uid="{B4963AF5-4752-4CE7-AE6F-19930ED54F4F}"/>
    <cellStyle name="Normal 7 21 2" xfId="16246" xr:uid="{7F27A450-4D19-426E-A038-1EDDC496144A}"/>
    <cellStyle name="Normal 7 21 3" xfId="16247" xr:uid="{E769DD29-6520-4CBF-8F06-657FD08DAD7A}"/>
    <cellStyle name="Normal 7 22" xfId="18394" xr:uid="{7C92AD69-1ED1-4D39-9E12-4FDCEBFB3250}"/>
    <cellStyle name="Normal 7 22 2" xfId="28743" xr:uid="{201FBB2A-D39F-43F7-AB1A-FE9CDBF26D2E}"/>
    <cellStyle name="Normal 7 23" xfId="23574" xr:uid="{4982F746-7B23-4E9B-9979-F058E9FD5C4E}"/>
    <cellStyle name="Normal 7 3" xfId="16248" xr:uid="{B2602C0C-1C48-486F-9A33-221A1C6CF043}"/>
    <cellStyle name="Normal 7 3 2" xfId="16249" xr:uid="{11220CC6-7224-48A8-835B-8C8ECAD375DB}"/>
    <cellStyle name="Normal 7 3 3" xfId="16250" xr:uid="{903DE588-BB04-4BD8-AC91-15D7B38AE78F}"/>
    <cellStyle name="Normal 7 4" xfId="16251" xr:uid="{70A6101D-B2F4-4662-B742-D130F07ED59A}"/>
    <cellStyle name="Normal 7 4 2" xfId="16252" xr:uid="{B8D284A3-E060-42D2-85EC-C58125D8EEC3}"/>
    <cellStyle name="Normal 7 4 3" xfId="16253" xr:uid="{A2FABFA2-4AC2-4DA5-A4C7-03003A02786F}"/>
    <cellStyle name="Normal 7 5" xfId="16254" xr:uid="{DED6A6E5-E770-44EE-9EBC-30989E5407B8}"/>
    <cellStyle name="Normal 7 5 2" xfId="16255" xr:uid="{15D018D5-D7B9-477B-B1A8-5DA257743F21}"/>
    <cellStyle name="Normal 7 5 3" xfId="16256" xr:uid="{4F483033-F68B-4E8C-9FD7-A6CF1AF0A492}"/>
    <cellStyle name="Normal 7 6" xfId="16257" xr:uid="{829424F6-D0A6-4725-9355-99F417320CDA}"/>
    <cellStyle name="Normal 7 6 2" xfId="16258" xr:uid="{614F62ED-9DB2-49F3-9998-96A790AC7A4A}"/>
    <cellStyle name="Normal 7 6 3" xfId="16259" xr:uid="{D2FFAB95-38F3-42A7-A176-F4502277929C}"/>
    <cellStyle name="Normal 7 7" xfId="16260" xr:uid="{2DB8A7AB-EC97-45B0-B31F-5D57492136E1}"/>
    <cellStyle name="Normal 7 7 2" xfId="16261" xr:uid="{7FBB7266-554A-499E-AC9B-0909837751C0}"/>
    <cellStyle name="Normal 7 7 3" xfId="16262" xr:uid="{2D30F059-B73E-4254-B840-406543A78DBA}"/>
    <cellStyle name="Normal 7 8" xfId="16263" xr:uid="{741C7FB7-D344-441B-B01B-439EA9C0B5FE}"/>
    <cellStyle name="Normal 7 8 2" xfId="16264" xr:uid="{4690DEDE-9EB4-4994-80EA-9B0FD15F7A94}"/>
    <cellStyle name="Normal 7 8 3" xfId="16265" xr:uid="{579DDD76-6169-47DA-BC5D-BA8C57B1FE6D}"/>
    <cellStyle name="Normal 7 9" xfId="16266" xr:uid="{669C4A48-86E1-4D04-83DC-C771F858B1AE}"/>
    <cellStyle name="Normal 7 9 2" xfId="16267" xr:uid="{941B3908-A947-4134-8043-1432AB45689A}"/>
    <cellStyle name="Normal 7 9 3" xfId="16268" xr:uid="{860F1EA1-106A-4F2C-AD05-C38E02C682A4}"/>
    <cellStyle name="Normal 70" xfId="13281" xr:uid="{E5B5236C-6B92-415E-AFF5-52541F267989}"/>
    <cellStyle name="Normal 70 10" xfId="13282" xr:uid="{353D98AC-4575-46A8-810B-ED6A73F3A658}"/>
    <cellStyle name="Normal 70 10 2" xfId="13283" xr:uid="{E94F230F-C899-4083-9F1D-9AECC82FAF0C}"/>
    <cellStyle name="Normal 70 10 2 2" xfId="13284" xr:uid="{41AB78E4-B745-49FB-81D9-2962AEA37030}"/>
    <cellStyle name="Normal 70 10 2 2 2" xfId="13285" xr:uid="{9F561DB3-D308-4468-A911-481B17B872F0}"/>
    <cellStyle name="Normal 70 10 2 2 3" xfId="13286" xr:uid="{55FAEE90-A3F3-47C7-BC49-E5FADF161440}"/>
    <cellStyle name="Normal 70 10 2 3" xfId="13287" xr:uid="{9044A94D-AD92-4501-8884-57918EB2413A}"/>
    <cellStyle name="Normal 70 10 2 4" xfId="13288" xr:uid="{8AE90FB0-5096-40C1-B0F6-03023F104BED}"/>
    <cellStyle name="Normal 70 10 3" xfId="13289" xr:uid="{386FBBFB-913F-42F9-82A6-C95ACA5971F1}"/>
    <cellStyle name="Normal 70 10 3 2" xfId="13290" xr:uid="{BB2C2D45-3FFA-401F-A677-1513AD866365}"/>
    <cellStyle name="Normal 70 10 3 3" xfId="13291" xr:uid="{68669867-77BB-4F08-90C5-F630400129DF}"/>
    <cellStyle name="Normal 70 10 4" xfId="13292" xr:uid="{199F848F-48E6-45FE-88D2-FDB97548D00D}"/>
    <cellStyle name="Normal 70 10 5" xfId="13293" xr:uid="{34958D65-82B8-4C8E-AC1A-4869C6DC1B47}"/>
    <cellStyle name="Normal 70 11" xfId="13294" xr:uid="{62A6C3FF-0340-4912-B99E-3FF294D8FF81}"/>
    <cellStyle name="Normal 70 11 2" xfId="13295" xr:uid="{0D75A238-E473-4C7B-B3DB-BEE7A340A827}"/>
    <cellStyle name="Normal 70 11 2 2" xfId="13296" xr:uid="{92F907E2-FE3E-4D4D-9E4C-4E5471F56F2A}"/>
    <cellStyle name="Normal 70 11 2 2 2" xfId="13297" xr:uid="{7347CBAC-3BBB-4258-B588-599AD48BC1D4}"/>
    <cellStyle name="Normal 70 11 2 2 3" xfId="13298" xr:uid="{45153479-61EE-4843-9749-02121787CA4B}"/>
    <cellStyle name="Normal 70 11 2 3" xfId="13299" xr:uid="{1A4C4220-1990-456E-BB2A-2EB232A272B4}"/>
    <cellStyle name="Normal 70 11 2 4" xfId="13300" xr:uid="{DB2A3603-3AAB-42BA-AA5B-2D2D4A642D06}"/>
    <cellStyle name="Normal 70 11 3" xfId="13301" xr:uid="{9221D275-0514-464A-9134-0AFDDBA601F7}"/>
    <cellStyle name="Normal 70 11 3 2" xfId="13302" xr:uid="{6C1D7504-A5C8-4E25-829F-BC3B578278C0}"/>
    <cellStyle name="Normal 70 11 3 3" xfId="13303" xr:uid="{04F55399-0E9B-4E1E-ABA6-8AF9FABC44C5}"/>
    <cellStyle name="Normal 70 11 4" xfId="13304" xr:uid="{E6F1C291-62BA-4EA6-B28B-2D7E7557F467}"/>
    <cellStyle name="Normal 70 11 5" xfId="13305" xr:uid="{9B6C765B-2EBC-4E2C-9D01-C54C4C414A0D}"/>
    <cellStyle name="Normal 70 12" xfId="13306" xr:uid="{85FEA90D-34FF-4C2E-8F71-638F41B5DFD1}"/>
    <cellStyle name="Normal 70 12 2" xfId="13307" xr:uid="{F22A140C-DCE1-4437-A555-001C633E3776}"/>
    <cellStyle name="Normal 70 12 2 2" xfId="13308" xr:uid="{DA495CC5-84F0-46E9-88E1-0EB58AA9249B}"/>
    <cellStyle name="Normal 70 12 2 2 2" xfId="13309" xr:uid="{8311E5D7-CE8E-446C-B8DA-4C7070D8064D}"/>
    <cellStyle name="Normal 70 12 2 2 3" xfId="13310" xr:uid="{EB71A994-416E-41BE-ADD5-B20DAA576088}"/>
    <cellStyle name="Normal 70 12 2 3" xfId="13311" xr:uid="{49D1B013-0C08-49E3-ADAA-0BA01C1D73EF}"/>
    <cellStyle name="Normal 70 12 2 4" xfId="13312" xr:uid="{689A4B3C-30C1-46E6-BE9F-416B0977DBDD}"/>
    <cellStyle name="Normal 70 12 3" xfId="13313" xr:uid="{E2CFEFAB-9A2C-434E-8426-A2DA07124172}"/>
    <cellStyle name="Normal 70 12 3 2" xfId="13314" xr:uid="{247F7112-6115-4AEF-A5AC-8542D927F9A2}"/>
    <cellStyle name="Normal 70 12 3 3" xfId="13315" xr:uid="{BD789CCC-AC75-4182-B909-3BECFF05411B}"/>
    <cellStyle name="Normal 70 12 4" xfId="13316" xr:uid="{6CF20584-19F8-46C6-87E7-3FCC26EF16FB}"/>
    <cellStyle name="Normal 70 12 5" xfId="13317" xr:uid="{FBA569FD-8DE9-470E-AC87-E6C1541B1ECD}"/>
    <cellStyle name="Normal 70 13" xfId="13318" xr:uid="{82EDA501-B533-4D0C-AC45-90DA0A58B430}"/>
    <cellStyle name="Normal 70 13 2" xfId="13319" xr:uid="{DD2B5EDF-913E-4BF3-A7AB-2B7436768FC6}"/>
    <cellStyle name="Normal 70 13 2 2" xfId="13320" xr:uid="{E5B4E33C-AA3B-40F8-BCFA-4658C86E3B1A}"/>
    <cellStyle name="Normal 70 13 2 2 2" xfId="13321" xr:uid="{E88DCADF-1D23-4A5D-B415-A726A167100C}"/>
    <cellStyle name="Normal 70 13 2 2 3" xfId="13322" xr:uid="{C1C97793-2F1B-4E0D-A856-611CA0B2F2E3}"/>
    <cellStyle name="Normal 70 13 2 3" xfId="13323" xr:uid="{73659CF5-4334-4A15-98E3-C67E5C6D2367}"/>
    <cellStyle name="Normal 70 13 2 4" xfId="13324" xr:uid="{7E3D6CBC-EBB9-4A13-8C23-6D3CCEE680D4}"/>
    <cellStyle name="Normal 70 13 3" xfId="13325" xr:uid="{AE8B6519-7528-4042-BA27-DE7F09B5EEA7}"/>
    <cellStyle name="Normal 70 13 3 2" xfId="13326" xr:uid="{11C637BB-1FE2-4FCA-A241-44A1C9B0FD0F}"/>
    <cellStyle name="Normal 70 13 3 3" xfId="13327" xr:uid="{46EC978A-5F34-4CA0-9AAF-B8AD4F36EE86}"/>
    <cellStyle name="Normal 70 13 4" xfId="13328" xr:uid="{746183AD-99E1-49F4-9993-7F32B8E58F62}"/>
    <cellStyle name="Normal 70 13 5" xfId="13329" xr:uid="{AC27FC98-03CC-4F3F-9B0E-FE6095A55A2F}"/>
    <cellStyle name="Normal 70 14" xfId="13330" xr:uid="{EF11E910-C072-4073-B011-C2191E9A2308}"/>
    <cellStyle name="Normal 70 14 2" xfId="13331" xr:uid="{16B8B466-BCB7-4177-9E8A-EFD130436447}"/>
    <cellStyle name="Normal 70 14 2 2" xfId="13332" xr:uid="{A27A5CC8-C837-4354-B14D-48ACA845890D}"/>
    <cellStyle name="Normal 70 14 2 2 2" xfId="13333" xr:uid="{82861886-FD8A-403D-BD19-CCB3C19B11BE}"/>
    <cellStyle name="Normal 70 14 2 2 3" xfId="13334" xr:uid="{5E811A58-2B7D-4BEF-AA3A-917BAE3D6176}"/>
    <cellStyle name="Normal 70 14 2 3" xfId="13335" xr:uid="{0AE85A4A-31BF-4445-824F-788C2B08D2CF}"/>
    <cellStyle name="Normal 70 14 2 4" xfId="13336" xr:uid="{FD27D977-E728-4C99-B598-2759C3871E84}"/>
    <cellStyle name="Normal 70 14 3" xfId="13337" xr:uid="{A6ED1EF9-D929-4477-ADC2-513468C64402}"/>
    <cellStyle name="Normal 70 14 3 2" xfId="13338" xr:uid="{AAE98A9A-0C82-4ABF-BEC4-B52B8BEB70FE}"/>
    <cellStyle name="Normal 70 14 3 3" xfId="13339" xr:uid="{FE046EE1-ED82-4890-85C2-38AB6977841C}"/>
    <cellStyle name="Normal 70 14 4" xfId="13340" xr:uid="{74E25F94-19A8-4E2B-9DB9-1B5E155AB046}"/>
    <cellStyle name="Normal 70 14 5" xfId="13341" xr:uid="{BCCE16D6-EF62-431F-91C5-8A9AE8045719}"/>
    <cellStyle name="Normal 70 15" xfId="13342" xr:uid="{78E9AD50-91AB-45B3-A98D-CE5C4BD0D62C}"/>
    <cellStyle name="Normal 70 15 2" xfId="13343" xr:uid="{28B7C762-C25B-42E0-9149-2D80E856B872}"/>
    <cellStyle name="Normal 70 15 2 2" xfId="13344" xr:uid="{28ABE088-9437-4C44-8799-C1A9FFA11BF0}"/>
    <cellStyle name="Normal 70 15 2 2 2" xfId="13345" xr:uid="{9AA79F58-6C14-42E5-BA67-B2557F4FCEF8}"/>
    <cellStyle name="Normal 70 15 2 2 3" xfId="13346" xr:uid="{4643B515-E503-4C39-9D3E-6228A439B7FF}"/>
    <cellStyle name="Normal 70 15 2 3" xfId="13347" xr:uid="{06ED0857-B789-4496-91D0-42B94A74646F}"/>
    <cellStyle name="Normal 70 15 2 4" xfId="13348" xr:uid="{6E4922BF-2F3F-4175-B744-3736F88FC739}"/>
    <cellStyle name="Normal 70 15 3" xfId="13349" xr:uid="{D1BB418F-A7B7-48F7-8AAB-E387ED102844}"/>
    <cellStyle name="Normal 70 15 3 2" xfId="13350" xr:uid="{7D45EC14-8344-4FF8-8920-7A0A0AAC6A0E}"/>
    <cellStyle name="Normal 70 15 3 3" xfId="13351" xr:uid="{D49B521A-D546-4DD3-93FA-3735A2F1AEF6}"/>
    <cellStyle name="Normal 70 15 4" xfId="13352" xr:uid="{B861D37B-D3A9-4E2A-BA8D-7C8C9473BA24}"/>
    <cellStyle name="Normal 70 15 5" xfId="13353" xr:uid="{8686011E-69B5-4231-B1AC-2722C4BB9E72}"/>
    <cellStyle name="Normal 70 16" xfId="13354" xr:uid="{88E0E347-F2A1-423E-A460-FC874DD8D331}"/>
    <cellStyle name="Normal 70 16 2" xfId="13355" xr:uid="{786591E9-C44C-47A0-A8E8-13C4B4ED0607}"/>
    <cellStyle name="Normal 70 16 2 2" xfId="13356" xr:uid="{416733FE-25D8-43FF-88A2-7A4A42C64370}"/>
    <cellStyle name="Normal 70 16 2 2 2" xfId="13357" xr:uid="{04F8B8F3-1321-48CC-8BA5-DCA17C1D9467}"/>
    <cellStyle name="Normal 70 16 2 2 3" xfId="13358" xr:uid="{5163D872-C7CA-43E3-86B6-1C47BE53D2CD}"/>
    <cellStyle name="Normal 70 16 2 3" xfId="13359" xr:uid="{A2005890-2B67-43C9-AA69-8028182C0DE7}"/>
    <cellStyle name="Normal 70 16 2 4" xfId="13360" xr:uid="{B230A410-F0AA-4B9E-BBA3-BF210AA32ECD}"/>
    <cellStyle name="Normal 70 16 3" xfId="13361" xr:uid="{E206367A-4C03-4D62-801E-B5F8E7A62F13}"/>
    <cellStyle name="Normal 70 16 3 2" xfId="13362" xr:uid="{D87847DF-9790-44EA-B7E8-161BFA841095}"/>
    <cellStyle name="Normal 70 16 3 3" xfId="13363" xr:uid="{FAA06F9B-2832-475C-93A0-E6AD3835D188}"/>
    <cellStyle name="Normal 70 16 4" xfId="13364" xr:uid="{C0ED7D5B-E443-433D-BF5A-CAC4F8CD62E3}"/>
    <cellStyle name="Normal 70 16 5" xfId="13365" xr:uid="{66AD940B-9826-4460-A4B3-5EE1B5AA70BF}"/>
    <cellStyle name="Normal 70 17" xfId="13366" xr:uid="{A8314205-F834-4FB5-B68B-EBAE81C6384E}"/>
    <cellStyle name="Normal 70 17 2" xfId="13367" xr:uid="{8B548682-164C-4F67-AF57-D5A91F091F0F}"/>
    <cellStyle name="Normal 70 17 2 2" xfId="13368" xr:uid="{A810AB1F-E79C-455D-A747-2E972FE155AA}"/>
    <cellStyle name="Normal 70 17 2 2 2" xfId="13369" xr:uid="{3A704C5C-F8DF-4EC1-A6C7-E1317562B559}"/>
    <cellStyle name="Normal 70 17 2 2 3" xfId="13370" xr:uid="{B898AD36-709B-4EF7-A3B6-87215B6DC60B}"/>
    <cellStyle name="Normal 70 17 2 3" xfId="13371" xr:uid="{FCF14869-78E2-478B-98CD-2BFD5E76D94C}"/>
    <cellStyle name="Normal 70 17 2 4" xfId="13372" xr:uid="{770D294D-0735-42B3-831A-ECF09ECA039F}"/>
    <cellStyle name="Normal 70 17 3" xfId="13373" xr:uid="{6108690D-72AF-42B5-80DA-55DA48B7F19B}"/>
    <cellStyle name="Normal 70 17 3 2" xfId="13374" xr:uid="{3E3A4FD4-120C-4F51-8A55-C0AE18F49332}"/>
    <cellStyle name="Normal 70 17 3 3" xfId="13375" xr:uid="{3F0BE667-31D3-43C5-A337-476BEF4E298C}"/>
    <cellStyle name="Normal 70 17 4" xfId="13376" xr:uid="{B46AD9E3-4E43-44E8-9EA3-1CF19A4FECD0}"/>
    <cellStyle name="Normal 70 17 5" xfId="13377" xr:uid="{F624A1A2-58E9-4A2C-BA48-1E04F20F7BB9}"/>
    <cellStyle name="Normal 70 18" xfId="13378" xr:uid="{9035ED9A-782A-4FF4-AF11-D2D28E4EF34D}"/>
    <cellStyle name="Normal 70 18 2" xfId="13379" xr:uid="{23D9C139-BAF3-456A-9677-8295E4687727}"/>
    <cellStyle name="Normal 70 18 2 2" xfId="13380" xr:uid="{D5A83E42-E21F-4194-B282-1CEF294DF703}"/>
    <cellStyle name="Normal 70 18 2 2 2" xfId="13381" xr:uid="{1C38B6A4-3F06-404E-B0A5-E963F1E26FCB}"/>
    <cellStyle name="Normal 70 18 2 2 3" xfId="13382" xr:uid="{002E6BFD-E813-4BF1-9794-FA9E0BC4E5C4}"/>
    <cellStyle name="Normal 70 18 2 3" xfId="13383" xr:uid="{FC1C0F2D-150F-4002-B437-D396E4D60E71}"/>
    <cellStyle name="Normal 70 18 2 4" xfId="13384" xr:uid="{A0D0FB1F-756C-4CEF-82B4-48FDBA309EF4}"/>
    <cellStyle name="Normal 70 18 3" xfId="13385" xr:uid="{3A4C41EC-FEE4-42DA-813F-C5CEF57576FB}"/>
    <cellStyle name="Normal 70 18 3 2" xfId="13386" xr:uid="{6C984263-FB7B-4168-80FA-2079FF7F70F9}"/>
    <cellStyle name="Normal 70 18 3 3" xfId="13387" xr:uid="{E1D08005-6C32-403B-99AD-EB22D8D015B0}"/>
    <cellStyle name="Normal 70 18 4" xfId="13388" xr:uid="{02E0DDD7-957A-4077-8B46-A2107DF693EA}"/>
    <cellStyle name="Normal 70 18 5" xfId="13389" xr:uid="{CF735C8A-859A-4DC4-884F-228436AA3DB9}"/>
    <cellStyle name="Normal 70 19" xfId="13390" xr:uid="{1E5ED87D-B5ED-41F0-840D-CF23D49863E6}"/>
    <cellStyle name="Normal 70 19 2" xfId="13391" xr:uid="{F2E64795-AD3B-4BC8-B652-9E8BEC9FC451}"/>
    <cellStyle name="Normal 70 19 2 2" xfId="13392" xr:uid="{00E8FE66-14BA-4958-BF45-28618043D95F}"/>
    <cellStyle name="Normal 70 19 2 2 2" xfId="13393" xr:uid="{CCEDAB8A-5772-4BFA-8C5B-58CC6BC779A6}"/>
    <cellStyle name="Normal 70 19 2 2 3" xfId="13394" xr:uid="{A8A38A31-566F-4B03-85AD-024198D333EC}"/>
    <cellStyle name="Normal 70 19 2 3" xfId="13395" xr:uid="{1EE0C14F-146F-43C7-81C1-1FD7836FE091}"/>
    <cellStyle name="Normal 70 19 2 4" xfId="13396" xr:uid="{F17145E6-2E0A-4DF6-B8DE-9249D2F022E3}"/>
    <cellStyle name="Normal 70 19 3" xfId="13397" xr:uid="{E1BF39F2-726B-46DE-89B7-04246938C444}"/>
    <cellStyle name="Normal 70 19 3 2" xfId="13398" xr:uid="{120F422B-19B1-4E71-AEED-2F29A630B732}"/>
    <cellStyle name="Normal 70 19 3 3" xfId="13399" xr:uid="{3362C987-2412-4DD7-816A-914C46D9FFDD}"/>
    <cellStyle name="Normal 70 19 4" xfId="13400" xr:uid="{4260BF36-AA1C-496F-A8A8-4C9A23728BA1}"/>
    <cellStyle name="Normal 70 19 5" xfId="13401" xr:uid="{9EC4F986-D782-4696-8D58-6E4B3997CB69}"/>
    <cellStyle name="Normal 70 2" xfId="13402" xr:uid="{90D033BA-797C-4844-AAC9-A0F119BE7C69}"/>
    <cellStyle name="Normal 70 2 10" xfId="13403" xr:uid="{F49C0635-D822-4B36-BF69-F3B984A8D10B}"/>
    <cellStyle name="Normal 70 2 10 2" xfId="13404" xr:uid="{C6CCA5A3-05F0-4A71-8502-0EEB6FD2D956}"/>
    <cellStyle name="Normal 70 2 10 2 2" xfId="13405" xr:uid="{6724DEE0-0E74-48D9-A6A3-7DB6116F804E}"/>
    <cellStyle name="Normal 70 2 10 2 2 2" xfId="13406" xr:uid="{36D04392-B8E9-426D-B36C-DDFD686A35AD}"/>
    <cellStyle name="Normal 70 2 10 2 2 3" xfId="13407" xr:uid="{8D1D16B9-1389-4526-8615-2365FC9C7952}"/>
    <cellStyle name="Normal 70 2 10 2 3" xfId="13408" xr:uid="{02F85439-B4E4-4654-A4C2-FC436544C9B4}"/>
    <cellStyle name="Normal 70 2 10 2 4" xfId="13409" xr:uid="{3CBFF6C0-78D9-41F3-9E94-2E8CBF7E844D}"/>
    <cellStyle name="Normal 70 2 10 3" xfId="13410" xr:uid="{C0489E78-FC78-4189-A15F-CEDAC760DB19}"/>
    <cellStyle name="Normal 70 2 10 3 2" xfId="13411" xr:uid="{59F1079F-BD98-4C83-8520-82D3218AAA1C}"/>
    <cellStyle name="Normal 70 2 10 3 3" xfId="13412" xr:uid="{FFF1F2C7-8F4D-4F15-B21A-00BBD462D019}"/>
    <cellStyle name="Normal 70 2 10 4" xfId="13413" xr:uid="{50DE9C3B-5366-4DDF-BDD0-E6EB6B19DEBF}"/>
    <cellStyle name="Normal 70 2 10 5" xfId="13414" xr:uid="{CF043C7B-14F7-4A25-8921-91665FCCC64A}"/>
    <cellStyle name="Normal 70 2 11" xfId="13415" xr:uid="{40333511-18AE-4005-AE61-09DADD067B2A}"/>
    <cellStyle name="Normal 70 2 11 2" xfId="13416" xr:uid="{D2DF06A7-DC48-49A2-8F78-1E75FE847109}"/>
    <cellStyle name="Normal 70 2 11 2 2" xfId="13417" xr:uid="{783D82DC-2DF7-4146-B39E-788790D61609}"/>
    <cellStyle name="Normal 70 2 11 2 2 2" xfId="13418" xr:uid="{C8AB74B6-6EE8-4C44-8DC4-4D46DF0DBE12}"/>
    <cellStyle name="Normal 70 2 11 2 2 3" xfId="13419" xr:uid="{9747EA71-FF22-49CF-926D-13630173C193}"/>
    <cellStyle name="Normal 70 2 11 2 3" xfId="13420" xr:uid="{423C689A-C67B-40A6-9740-90859213F4A0}"/>
    <cellStyle name="Normal 70 2 11 2 4" xfId="13421" xr:uid="{6F823737-172D-421E-8895-1332439963AE}"/>
    <cellStyle name="Normal 70 2 11 3" xfId="13422" xr:uid="{A12CC4E3-452D-4C36-86BF-F197249FDCCC}"/>
    <cellStyle name="Normal 70 2 11 3 2" xfId="13423" xr:uid="{06E93B07-479F-4C0D-9915-FDA4A800C237}"/>
    <cellStyle name="Normal 70 2 11 3 3" xfId="13424" xr:uid="{286FFE3D-1106-4587-B1B2-AD88DDBFC736}"/>
    <cellStyle name="Normal 70 2 11 4" xfId="13425" xr:uid="{A115DC16-EED5-4A75-826C-20238A09A444}"/>
    <cellStyle name="Normal 70 2 11 5" xfId="13426" xr:uid="{6C604ADD-13B6-4667-AB3C-BD413CE8DCE5}"/>
    <cellStyle name="Normal 70 2 12" xfId="13427" xr:uid="{315EBBE1-F0AE-43FF-B23A-2E55A6087751}"/>
    <cellStyle name="Normal 70 2 12 2" xfId="13428" xr:uid="{C0C905F7-7C32-4A5E-BB80-AD0A0FE94883}"/>
    <cellStyle name="Normal 70 2 12 2 2" xfId="13429" xr:uid="{3D9920E0-B75C-4C39-9F74-D6AFFABD1339}"/>
    <cellStyle name="Normal 70 2 12 2 2 2" xfId="13430" xr:uid="{799C491F-7B7B-48D6-9DBD-BA56377AAB6B}"/>
    <cellStyle name="Normal 70 2 12 2 2 3" xfId="13431" xr:uid="{0BF0EC21-CDC4-43AD-BB2F-0B94481B1823}"/>
    <cellStyle name="Normal 70 2 12 2 3" xfId="13432" xr:uid="{FEF4826B-E78A-4207-BEE7-1740ECD6C430}"/>
    <cellStyle name="Normal 70 2 12 2 4" xfId="13433" xr:uid="{E1913AF8-3F1A-4901-84A1-B0BA0E16F145}"/>
    <cellStyle name="Normal 70 2 12 3" xfId="13434" xr:uid="{066D6DEA-08E5-492F-B789-AAD98A17BC76}"/>
    <cellStyle name="Normal 70 2 12 3 2" xfId="13435" xr:uid="{3DBD8D33-C165-4C4D-84D2-1AF735D55872}"/>
    <cellStyle name="Normal 70 2 12 3 3" xfId="13436" xr:uid="{D7B8493B-51F3-47C4-BCBF-08EAF2299C91}"/>
    <cellStyle name="Normal 70 2 12 4" xfId="13437" xr:uid="{BFD85329-D6A6-42E0-A63E-CD937453A661}"/>
    <cellStyle name="Normal 70 2 12 5" xfId="13438" xr:uid="{54711642-EB5E-4145-8C56-57EA2085999E}"/>
    <cellStyle name="Normal 70 2 13" xfId="13439" xr:uid="{79CCA646-2B88-4B6A-80BF-D32B7FA1316B}"/>
    <cellStyle name="Normal 70 2 13 2" xfId="13440" xr:uid="{B25606FF-C27A-485B-81F0-0A99BE8F7E08}"/>
    <cellStyle name="Normal 70 2 13 2 2" xfId="13441" xr:uid="{2A7BFC1B-EE9E-460D-A668-DCD6118F2141}"/>
    <cellStyle name="Normal 70 2 13 2 2 2" xfId="13442" xr:uid="{7FAF0227-4F2D-426C-91A3-51584128AC3B}"/>
    <cellStyle name="Normal 70 2 13 2 2 3" xfId="13443" xr:uid="{C2E6DFCE-F254-4E56-AB9E-E92B17C36135}"/>
    <cellStyle name="Normal 70 2 13 2 3" xfId="13444" xr:uid="{CE8A20F0-FD74-4ACB-88B8-98EFB842BC2F}"/>
    <cellStyle name="Normal 70 2 13 2 4" xfId="13445" xr:uid="{C1B6E8F9-1F20-43FC-B381-450AA39E616E}"/>
    <cellStyle name="Normal 70 2 13 3" xfId="13446" xr:uid="{0D0CD0CD-672C-4614-9311-23D811205591}"/>
    <cellStyle name="Normal 70 2 13 3 2" xfId="13447" xr:uid="{033ACCB6-8237-4921-A684-1F4E5EE786BF}"/>
    <cellStyle name="Normal 70 2 13 3 3" xfId="13448" xr:uid="{521B24FD-E0E7-4C83-A88F-B9E027C608A6}"/>
    <cellStyle name="Normal 70 2 13 4" xfId="13449" xr:uid="{08282D6D-9631-4B3E-A293-608AA0FE0FC7}"/>
    <cellStyle name="Normal 70 2 13 5" xfId="13450" xr:uid="{B30AF496-3BB3-41CE-95EA-3663351F2692}"/>
    <cellStyle name="Normal 70 2 14" xfId="13451" xr:uid="{80FA3938-56A4-464B-B320-797958AC95FC}"/>
    <cellStyle name="Normal 70 2 14 2" xfId="13452" xr:uid="{032B4E30-5079-4E25-A619-F2D60909B065}"/>
    <cellStyle name="Normal 70 2 14 2 2" xfId="13453" xr:uid="{DEB1FC9A-53DB-4C69-9276-CABB4A04B31D}"/>
    <cellStyle name="Normal 70 2 14 2 2 2" xfId="13454" xr:uid="{5CACFF73-951F-4760-908D-B2FF584B1FF9}"/>
    <cellStyle name="Normal 70 2 14 2 2 3" xfId="13455" xr:uid="{F72CAD27-05E5-4225-9CA3-72F49F5BBF6B}"/>
    <cellStyle name="Normal 70 2 14 2 3" xfId="13456" xr:uid="{EBF56753-CE46-4CB9-85C1-D13D1C85EEFF}"/>
    <cellStyle name="Normal 70 2 14 2 4" xfId="13457" xr:uid="{0A05A2C5-15D1-42A0-91C0-5AB61023F495}"/>
    <cellStyle name="Normal 70 2 14 3" xfId="13458" xr:uid="{CD57C2AD-6C72-47E6-801E-A4766DC4AA02}"/>
    <cellStyle name="Normal 70 2 14 3 2" xfId="13459" xr:uid="{73CD2C8C-7229-46B5-88FE-CA83DEB69745}"/>
    <cellStyle name="Normal 70 2 14 3 3" xfId="13460" xr:uid="{11D578E5-5170-4C31-BF3E-A2A55F2F0F47}"/>
    <cellStyle name="Normal 70 2 14 4" xfId="13461" xr:uid="{A45A6E25-3392-4D20-B097-197A5DE80C00}"/>
    <cellStyle name="Normal 70 2 14 5" xfId="13462" xr:uid="{1803B7D2-6F50-4B1A-B9D1-1FF0FFC40813}"/>
    <cellStyle name="Normal 70 2 15" xfId="13463" xr:uid="{FDA20D4E-A3E5-4040-B790-C497C84C7ADE}"/>
    <cellStyle name="Normal 70 2 15 2" xfId="13464" xr:uid="{C528FDD0-D108-429F-AC3E-AE058E1DF653}"/>
    <cellStyle name="Normal 70 2 15 2 2" xfId="13465" xr:uid="{68332FDB-E112-435C-BEF6-9E83FE7E4D0C}"/>
    <cellStyle name="Normal 70 2 15 2 2 2" xfId="13466" xr:uid="{AD490CBD-0DD3-4551-ADB1-F8578DFD1D2B}"/>
    <cellStyle name="Normal 70 2 15 2 2 3" xfId="13467" xr:uid="{E12B2905-5A17-4ADE-907B-AA5942BA0224}"/>
    <cellStyle name="Normal 70 2 15 2 3" xfId="13468" xr:uid="{F23FF93D-766C-4CB2-89A2-2D0E3E0A55C6}"/>
    <cellStyle name="Normal 70 2 15 2 4" xfId="13469" xr:uid="{A2B323DF-9AD6-40BA-8328-F8D393A3FED9}"/>
    <cellStyle name="Normal 70 2 15 3" xfId="13470" xr:uid="{51F4A305-D498-40F0-BC96-4D918D338435}"/>
    <cellStyle name="Normal 70 2 15 3 2" xfId="13471" xr:uid="{EDD6810E-38DF-4F0F-AEDF-EB719EB1AEE2}"/>
    <cellStyle name="Normal 70 2 15 3 3" xfId="13472" xr:uid="{7C53CAEF-2245-499B-B31A-CB541CE61055}"/>
    <cellStyle name="Normal 70 2 15 4" xfId="13473" xr:uid="{33CB4BCA-D523-438F-9E8E-2F3CD252AD24}"/>
    <cellStyle name="Normal 70 2 15 5" xfId="13474" xr:uid="{48F96B2D-8993-4CD6-B18B-EA7BB157F855}"/>
    <cellStyle name="Normal 70 2 16" xfId="13475" xr:uid="{EF1A2992-2F3D-4EC3-BAAE-5915C506CD1A}"/>
    <cellStyle name="Normal 70 2 16 2" xfId="13476" xr:uid="{E8CDC42E-9220-4EF5-BEEE-6B16DA41B385}"/>
    <cellStyle name="Normal 70 2 16 2 2" xfId="13477" xr:uid="{4964A2F5-0273-4837-8EA8-46ED6ABD3040}"/>
    <cellStyle name="Normal 70 2 16 2 2 2" xfId="13478" xr:uid="{92824A3C-833A-4A9A-B413-BE3127D99D1C}"/>
    <cellStyle name="Normal 70 2 16 2 2 3" xfId="13479" xr:uid="{145B4747-9399-4663-A8AA-4DD8C8C74EAD}"/>
    <cellStyle name="Normal 70 2 16 2 3" xfId="13480" xr:uid="{CCF111DA-82C3-4EE6-B9B0-163D7E56F2F5}"/>
    <cellStyle name="Normal 70 2 16 2 4" xfId="13481" xr:uid="{C1FB2C59-A358-44B9-98B9-304CFD4F2D77}"/>
    <cellStyle name="Normal 70 2 16 3" xfId="13482" xr:uid="{AD43A45F-ACCE-47EC-B7CF-863A17F894C2}"/>
    <cellStyle name="Normal 70 2 16 3 2" xfId="13483" xr:uid="{BB0E3A03-BB40-4225-B084-E581C2262931}"/>
    <cellStyle name="Normal 70 2 16 3 3" xfId="13484" xr:uid="{4DC4D325-D087-4B99-9370-B177FB577FE0}"/>
    <cellStyle name="Normal 70 2 16 4" xfId="13485" xr:uid="{457905FA-654D-4216-AFD6-5A1CFF783C92}"/>
    <cellStyle name="Normal 70 2 16 5" xfId="13486" xr:uid="{DDF3ADF1-B66C-4E28-8C96-E03541D82E6D}"/>
    <cellStyle name="Normal 70 2 17" xfId="13487" xr:uid="{737B9E9F-8581-44C6-9AD5-26146D428F33}"/>
    <cellStyle name="Normal 70 2 17 2" xfId="13488" xr:uid="{71E98497-F8A8-4191-9946-6487E1B35692}"/>
    <cellStyle name="Normal 70 2 17 2 2" xfId="13489" xr:uid="{66877314-41B8-410B-9B5B-6B07C3338E51}"/>
    <cellStyle name="Normal 70 2 17 2 2 2" xfId="13490" xr:uid="{EB5CEAD9-B229-4735-A84A-AF808785F9D2}"/>
    <cellStyle name="Normal 70 2 17 2 2 3" xfId="13491" xr:uid="{E3E843DC-5B66-4D42-80D1-FA3ECC70C77A}"/>
    <cellStyle name="Normal 70 2 17 2 3" xfId="13492" xr:uid="{7217476B-87C3-498B-91FE-5E2722B33A72}"/>
    <cellStyle name="Normal 70 2 17 2 4" xfId="13493" xr:uid="{3A1D4A33-4092-4774-9921-268768853A42}"/>
    <cellStyle name="Normal 70 2 17 3" xfId="13494" xr:uid="{37CC616A-85EE-4BCA-8281-81075AE7E6BC}"/>
    <cellStyle name="Normal 70 2 17 3 2" xfId="13495" xr:uid="{5F9D77C6-900C-4C17-B7CA-A9014624E518}"/>
    <cellStyle name="Normal 70 2 17 3 3" xfId="13496" xr:uid="{D8CA9083-AA57-4A1E-B492-A054D4C03535}"/>
    <cellStyle name="Normal 70 2 17 4" xfId="13497" xr:uid="{F9EEDA55-0746-460E-A8E0-981CF6627003}"/>
    <cellStyle name="Normal 70 2 17 5" xfId="13498" xr:uid="{AF9008EF-DD0A-4A94-94E4-912AA497847E}"/>
    <cellStyle name="Normal 70 2 18" xfId="13499" xr:uid="{9A41E75D-8614-4A61-9A22-63289DE4A8A5}"/>
    <cellStyle name="Normal 70 2 18 2" xfId="13500" xr:uid="{12AFA551-8257-4110-880B-26AEF1ACC49D}"/>
    <cellStyle name="Normal 70 2 18 2 2" xfId="13501" xr:uid="{D7CBA8CF-C5CE-459A-91BC-D8BDB3050297}"/>
    <cellStyle name="Normal 70 2 18 2 2 2" xfId="13502" xr:uid="{09B93A9C-41EC-4423-9F77-9861636EFF29}"/>
    <cellStyle name="Normal 70 2 18 2 2 3" xfId="13503" xr:uid="{8AE9BB41-3451-4A19-9B4D-86CA57E3DD02}"/>
    <cellStyle name="Normal 70 2 18 2 3" xfId="13504" xr:uid="{998BE689-0466-42F5-87D6-44AEF2E65392}"/>
    <cellStyle name="Normal 70 2 18 2 4" xfId="13505" xr:uid="{0F9C80F2-FFC5-4384-BAF0-DF2D3B66CEDD}"/>
    <cellStyle name="Normal 70 2 18 3" xfId="13506" xr:uid="{6F69D5BD-35C4-4664-A464-39814280E76D}"/>
    <cellStyle name="Normal 70 2 18 3 2" xfId="13507" xr:uid="{8FE0595C-8B23-4728-8641-F898208C104C}"/>
    <cellStyle name="Normal 70 2 18 3 3" xfId="13508" xr:uid="{C601D20A-594B-4868-8103-2E4C33578F53}"/>
    <cellStyle name="Normal 70 2 18 4" xfId="13509" xr:uid="{A9A83145-1763-4A08-9559-1FC1DF8A1054}"/>
    <cellStyle name="Normal 70 2 18 5" xfId="13510" xr:uid="{B565939F-88C8-482A-8A94-0CEE2CD096CF}"/>
    <cellStyle name="Normal 70 2 19" xfId="13511" xr:uid="{BE41CE3C-7CE1-45AC-B0D5-CBE3F831AAD7}"/>
    <cellStyle name="Normal 70 2 19 2" xfId="13512" xr:uid="{082F4AB1-D37C-4587-BA9F-7DDF557C78E1}"/>
    <cellStyle name="Normal 70 2 19 2 2" xfId="13513" xr:uid="{03EFD28B-76B8-46E6-97E3-91030C9530C9}"/>
    <cellStyle name="Normal 70 2 19 2 2 2" xfId="13514" xr:uid="{48FA72E4-4111-4554-B442-29E2A7B968BD}"/>
    <cellStyle name="Normal 70 2 19 2 2 3" xfId="13515" xr:uid="{E78FE130-0859-4ACA-A979-5B3D03498D3F}"/>
    <cellStyle name="Normal 70 2 19 2 3" xfId="13516" xr:uid="{D7C808EC-D6B1-42E8-AF9C-970A34FA902A}"/>
    <cellStyle name="Normal 70 2 19 2 4" xfId="13517" xr:uid="{28588DF5-C00F-485F-9550-16940A217CB3}"/>
    <cellStyle name="Normal 70 2 19 3" xfId="13518" xr:uid="{ABFBA5AE-58FD-4240-BF06-CB7035F05FD6}"/>
    <cellStyle name="Normal 70 2 19 3 2" xfId="13519" xr:uid="{8B46A14E-5262-44BA-A201-738E9668DEE7}"/>
    <cellStyle name="Normal 70 2 19 3 3" xfId="13520" xr:uid="{8D9DB897-A440-47E2-BE16-429A0E63F1DD}"/>
    <cellStyle name="Normal 70 2 19 4" xfId="13521" xr:uid="{C18FBEA8-2D76-4FEF-85DC-E483D1AB2EEA}"/>
    <cellStyle name="Normal 70 2 19 5" xfId="13522" xr:uid="{FEAB86B1-3A2A-4C0D-A9BC-5ED246F6909D}"/>
    <cellStyle name="Normal 70 2 2" xfId="13523" xr:uid="{970967D2-598A-490C-BCA8-5C951681A6DB}"/>
    <cellStyle name="Normal 70 2 2 2" xfId="13524" xr:uid="{8F9418B3-2036-4763-BC4F-69E4C87C54B4}"/>
    <cellStyle name="Normal 70 2 2 2 2" xfId="13525" xr:uid="{97098AC0-A7D1-4E72-868D-B5A995B51CBD}"/>
    <cellStyle name="Normal 70 2 2 2 2 2" xfId="13526" xr:uid="{345DD499-8950-472E-AB63-1FA062D8E1D3}"/>
    <cellStyle name="Normal 70 2 2 2 2 3" xfId="13527" xr:uid="{0EADADAC-D335-4D2E-BFD8-8765B13B4755}"/>
    <cellStyle name="Normal 70 2 2 2 3" xfId="13528" xr:uid="{2970523D-2052-4529-8E3C-69779C72B91D}"/>
    <cellStyle name="Normal 70 2 2 2 4" xfId="13529" xr:uid="{23FBB5A4-9F5C-403F-86C3-0DB7AC7475EF}"/>
    <cellStyle name="Normal 70 2 2 3" xfId="13530" xr:uid="{6AD9967D-807E-4A9B-A4FE-62E472CCE471}"/>
    <cellStyle name="Normal 70 2 2 3 2" xfId="13531" xr:uid="{08700245-29A6-431B-8698-5D266437C659}"/>
    <cellStyle name="Normal 70 2 2 3 3" xfId="13532" xr:uid="{2B0EDD64-2860-4693-848B-54CAC34EDA87}"/>
    <cellStyle name="Normal 70 2 2 4" xfId="13533" xr:uid="{190C56CC-EAE8-4B92-AE58-257A6BB8A3AC}"/>
    <cellStyle name="Normal 70 2 2 5" xfId="13534" xr:uid="{C64AA867-98B2-460E-A2E9-32E0E8F92968}"/>
    <cellStyle name="Normal 70 2 20" xfId="13535" xr:uid="{C6C683D5-5C25-4905-AE8B-E289F1A32AE7}"/>
    <cellStyle name="Normal 70 2 20 2" xfId="13536" xr:uid="{C4815DA0-AD5B-4342-A0E3-8E76B888CF95}"/>
    <cellStyle name="Normal 70 2 20 2 2" xfId="13537" xr:uid="{6E6C0AC4-C449-4E6C-85DC-E5DF44339C3A}"/>
    <cellStyle name="Normal 70 2 20 2 3" xfId="13538" xr:uid="{66862C83-47C6-4259-8FC1-A63D7B8164FF}"/>
    <cellStyle name="Normal 70 2 20 3" xfId="13539" xr:uid="{63268EC5-02BC-4C0B-9DD7-9E1DD0147B1D}"/>
    <cellStyle name="Normal 70 2 20 4" xfId="13540" xr:uid="{5794B68A-F77F-4D94-A26F-5AA4F19DB5AC}"/>
    <cellStyle name="Normal 70 2 21" xfId="13541" xr:uid="{1D660B19-F5DB-4628-AA9E-DEFD01FDC812}"/>
    <cellStyle name="Normal 70 2 21 2" xfId="13542" xr:uid="{BA48A575-5B4A-4C61-B19A-10A5D76C7E0B}"/>
    <cellStyle name="Normal 70 2 21 3" xfId="13543" xr:uid="{C130E769-A191-4F1A-AE2A-2AFB8A780060}"/>
    <cellStyle name="Normal 70 2 22" xfId="13544" xr:uid="{EA80E564-FE4F-4F2F-ADA1-07018AED7CAD}"/>
    <cellStyle name="Normal 70 2 23" xfId="13545" xr:uid="{15DA75B1-3227-44C1-8B11-0E75C7FBF404}"/>
    <cellStyle name="Normal 70 2 3" xfId="13546" xr:uid="{DB609F7E-1EF9-4DDD-8651-F26909F4B98F}"/>
    <cellStyle name="Normal 70 2 3 2" xfId="13547" xr:uid="{4646082C-6FB4-4025-B2DB-D758E19BEEE1}"/>
    <cellStyle name="Normal 70 2 3 2 2" xfId="13548" xr:uid="{4372A248-4EBA-441F-9860-49BE558F6F27}"/>
    <cellStyle name="Normal 70 2 3 2 2 2" xfId="13549" xr:uid="{40D172CB-0E2E-4F32-AA7E-E62356F72848}"/>
    <cellStyle name="Normal 70 2 3 2 2 3" xfId="13550" xr:uid="{DD19CF90-0B08-41E0-A64A-BDEBB171AD5F}"/>
    <cellStyle name="Normal 70 2 3 2 3" xfId="13551" xr:uid="{66899BAA-A52B-4BA3-8C7D-5FE4A8DE14EC}"/>
    <cellStyle name="Normal 70 2 3 2 4" xfId="13552" xr:uid="{B373000E-F310-4C17-885C-78AE6EA35255}"/>
    <cellStyle name="Normal 70 2 3 3" xfId="13553" xr:uid="{4AF1099F-976B-482F-9351-17F5B67F93E0}"/>
    <cellStyle name="Normal 70 2 3 3 2" xfId="13554" xr:uid="{5FEDB5D1-4A78-4C7A-9257-38EE3FB30EC1}"/>
    <cellStyle name="Normal 70 2 3 3 3" xfId="13555" xr:uid="{645C54D6-7170-4A61-AF9A-23E3E3B6471A}"/>
    <cellStyle name="Normal 70 2 3 4" xfId="13556" xr:uid="{43DE7062-BB2F-4E83-8869-B55BE3ABF1F2}"/>
    <cellStyle name="Normal 70 2 3 5" xfId="13557" xr:uid="{74AD730E-F57B-4FCD-8E5C-117CC0D0CB67}"/>
    <cellStyle name="Normal 70 2 4" xfId="13558" xr:uid="{419AEB0C-1A72-480E-A402-357D7C93DC19}"/>
    <cellStyle name="Normal 70 2 4 2" xfId="13559" xr:uid="{7CBE4D37-27C1-40A0-AE06-F6FFD0EFBB6C}"/>
    <cellStyle name="Normal 70 2 4 2 2" xfId="13560" xr:uid="{E31B51D7-E73A-4C48-A2A4-257D7D6F1ECE}"/>
    <cellStyle name="Normal 70 2 4 2 2 2" xfId="13561" xr:uid="{DE1A7091-C9E5-49E5-84A9-119542525BD2}"/>
    <cellStyle name="Normal 70 2 4 2 2 3" xfId="13562" xr:uid="{B59DC890-2F6E-47AF-87AB-888F504D16B3}"/>
    <cellStyle name="Normal 70 2 4 2 3" xfId="13563" xr:uid="{6E4F2F09-1FD3-4F2C-85E3-7CFF25F11F14}"/>
    <cellStyle name="Normal 70 2 4 2 4" xfId="13564" xr:uid="{8C5AE4FA-36E8-4C69-9EE6-D0CA41D698B9}"/>
    <cellStyle name="Normal 70 2 4 3" xfId="13565" xr:uid="{30D73D6B-A4C7-4454-AD47-C379C6F762AD}"/>
    <cellStyle name="Normal 70 2 4 3 2" xfId="13566" xr:uid="{013D28AF-27C5-4F99-A152-AAEAEA615F24}"/>
    <cellStyle name="Normal 70 2 4 3 3" xfId="13567" xr:uid="{AF85897C-00DE-42F4-916F-D777222AC9F4}"/>
    <cellStyle name="Normal 70 2 4 4" xfId="13568" xr:uid="{70DD281F-FCEF-4A4E-90AF-663E79E6E02D}"/>
    <cellStyle name="Normal 70 2 4 5" xfId="13569" xr:uid="{4A89F0EC-7F51-4153-AD80-B0AFD3843BAE}"/>
    <cellStyle name="Normal 70 2 5" xfId="13570" xr:uid="{F28F6D25-885B-4980-9D1D-CE3BB58373EB}"/>
    <cellStyle name="Normal 70 2 5 2" xfId="13571" xr:uid="{A2F005E1-1D1C-4E45-A7F6-93A14B440B4F}"/>
    <cellStyle name="Normal 70 2 5 2 2" xfId="13572" xr:uid="{B1834FF3-4EAD-4009-8BE0-75488D3EE5E6}"/>
    <cellStyle name="Normal 70 2 5 2 2 2" xfId="13573" xr:uid="{CCC151CF-B903-46E5-AAE7-8AB7F3E866F2}"/>
    <cellStyle name="Normal 70 2 5 2 2 3" xfId="13574" xr:uid="{D306C5FB-9E5C-4A53-AC82-B93C68DF0666}"/>
    <cellStyle name="Normal 70 2 5 2 3" xfId="13575" xr:uid="{B50FFE3B-8CA4-4FE8-BE54-043DB9A4845E}"/>
    <cellStyle name="Normal 70 2 5 2 4" xfId="13576" xr:uid="{5D5CC86A-BDE7-47DB-8EF1-E92F12AA7C35}"/>
    <cellStyle name="Normal 70 2 5 3" xfId="13577" xr:uid="{F406801C-B4AA-4888-A22B-744C2E49880C}"/>
    <cellStyle name="Normal 70 2 5 3 2" xfId="13578" xr:uid="{1EAE0495-2B4D-40A5-B50E-587C8B3765FF}"/>
    <cellStyle name="Normal 70 2 5 3 3" xfId="13579" xr:uid="{5B2B7E5E-DB1A-4940-96BC-291E9DB0698E}"/>
    <cellStyle name="Normal 70 2 5 4" xfId="13580" xr:uid="{8C4BC791-0B27-405C-A490-6F11CAC4C2D9}"/>
    <cellStyle name="Normal 70 2 5 5" xfId="13581" xr:uid="{6E21937C-CB17-4332-A07A-F88F0F8B6AB0}"/>
    <cellStyle name="Normal 70 2 6" xfId="13582" xr:uid="{A1873521-380D-499E-8173-274578F8F39B}"/>
    <cellStyle name="Normal 70 2 6 2" xfId="13583" xr:uid="{3BEB7C9C-5EA3-4436-A76B-7D6CB4C415CA}"/>
    <cellStyle name="Normal 70 2 6 2 2" xfId="13584" xr:uid="{20311527-83F2-4FD7-B8A9-6DC096EE6D5E}"/>
    <cellStyle name="Normal 70 2 6 2 2 2" xfId="13585" xr:uid="{9C709089-795F-4557-96C6-664A44F6ADBD}"/>
    <cellStyle name="Normal 70 2 6 2 2 3" xfId="13586" xr:uid="{7325D39F-1F66-41E1-86A2-834AA1C98703}"/>
    <cellStyle name="Normal 70 2 6 2 3" xfId="13587" xr:uid="{210646C9-E5E5-453E-B539-4987C423CA11}"/>
    <cellStyle name="Normal 70 2 6 2 4" xfId="13588" xr:uid="{16E3DB42-284D-4335-9BB7-D68CF4DA542C}"/>
    <cellStyle name="Normal 70 2 6 3" xfId="13589" xr:uid="{6DEF76D0-0B34-4BEF-BFEB-41EE89C3F9C4}"/>
    <cellStyle name="Normal 70 2 6 3 2" xfId="13590" xr:uid="{728720FD-76F5-494A-A1D9-26624B1B9FD0}"/>
    <cellStyle name="Normal 70 2 6 3 3" xfId="13591" xr:uid="{FF38A5BD-6454-4FA8-BBF8-1273FB183C36}"/>
    <cellStyle name="Normal 70 2 6 4" xfId="13592" xr:uid="{66952D48-105A-4038-8538-BC457116B747}"/>
    <cellStyle name="Normal 70 2 6 5" xfId="13593" xr:uid="{13FB5346-D9DD-4DEC-A1F7-ADCF40CFEA9E}"/>
    <cellStyle name="Normal 70 2 7" xfId="13594" xr:uid="{570B0909-9D69-4DD1-9785-D6650CD2856B}"/>
    <cellStyle name="Normal 70 2 7 2" xfId="13595" xr:uid="{98DBC566-CAF6-4368-B062-2981FF6B2F74}"/>
    <cellStyle name="Normal 70 2 7 2 2" xfId="13596" xr:uid="{220A65A3-DA78-4DC8-98EB-EBFDC810DA9B}"/>
    <cellStyle name="Normal 70 2 7 2 2 2" xfId="13597" xr:uid="{0BD7B3C9-6B72-436A-8D9F-366DF76A7382}"/>
    <cellStyle name="Normal 70 2 7 2 2 3" xfId="13598" xr:uid="{C30AEA64-3626-416B-8168-34C35907CAE2}"/>
    <cellStyle name="Normal 70 2 7 2 3" xfId="13599" xr:uid="{C839ED35-4F43-467B-88C5-CC5A04E64006}"/>
    <cellStyle name="Normal 70 2 7 2 4" xfId="13600" xr:uid="{E64E955B-7C58-405C-B062-A2F3AFCA9D73}"/>
    <cellStyle name="Normal 70 2 7 3" xfId="13601" xr:uid="{65E65F80-4484-4506-A8B7-E429CCBD34C4}"/>
    <cellStyle name="Normal 70 2 7 3 2" xfId="13602" xr:uid="{B673A834-BCAD-4BF7-993F-FEBA594C47CF}"/>
    <cellStyle name="Normal 70 2 7 3 3" xfId="13603" xr:uid="{8C920367-BE73-40B9-86C4-C3B4830A07E1}"/>
    <cellStyle name="Normal 70 2 7 4" xfId="13604" xr:uid="{CF9DAB31-6DCF-4D04-9DFC-A03A4D5C9BE5}"/>
    <cellStyle name="Normal 70 2 7 5" xfId="13605" xr:uid="{8082B4DA-BE28-4E76-A499-888353CD4B43}"/>
    <cellStyle name="Normal 70 2 8" xfId="13606" xr:uid="{75084DD8-3D7C-413A-B47F-E24688E50B01}"/>
    <cellStyle name="Normal 70 2 8 2" xfId="13607" xr:uid="{A8753C3D-290C-4D8C-886D-B7D25C5F2352}"/>
    <cellStyle name="Normal 70 2 8 2 2" xfId="13608" xr:uid="{A43DD464-B554-49A2-AAC1-9530BB8CBE41}"/>
    <cellStyle name="Normal 70 2 8 2 2 2" xfId="13609" xr:uid="{B682210B-C1EE-4989-9A43-5FD6872829D4}"/>
    <cellStyle name="Normal 70 2 8 2 2 3" xfId="13610" xr:uid="{347929BB-6BD1-47C1-A367-10DC04532A82}"/>
    <cellStyle name="Normal 70 2 8 2 3" xfId="13611" xr:uid="{B4F64592-30B6-43F3-9935-D35140D77E7A}"/>
    <cellStyle name="Normal 70 2 8 2 4" xfId="13612" xr:uid="{E13D6E90-C507-4A12-8129-9D0D7E59D2DC}"/>
    <cellStyle name="Normal 70 2 8 3" xfId="13613" xr:uid="{79508743-44EE-4137-8505-7219E8935814}"/>
    <cellStyle name="Normal 70 2 8 3 2" xfId="13614" xr:uid="{7EC11746-A5B5-4E4A-A726-97905166EA48}"/>
    <cellStyle name="Normal 70 2 8 3 3" xfId="13615" xr:uid="{8DB284B6-0299-4C41-B275-46613DDC81EE}"/>
    <cellStyle name="Normal 70 2 8 4" xfId="13616" xr:uid="{950DA642-38F7-4FD0-A00D-AD4580AF3E02}"/>
    <cellStyle name="Normal 70 2 8 5" xfId="13617" xr:uid="{8FD20F9A-6135-45BC-BC53-E8424B482C24}"/>
    <cellStyle name="Normal 70 2 9" xfId="13618" xr:uid="{0E72203E-989B-47C5-B09B-F431FF2257B0}"/>
    <cellStyle name="Normal 70 2 9 2" xfId="13619" xr:uid="{4B660F6D-F030-40FA-AB6C-1740F7DFB24F}"/>
    <cellStyle name="Normal 70 2 9 2 2" xfId="13620" xr:uid="{02C340E5-3F49-4F05-87BF-A46E99A9E0F1}"/>
    <cellStyle name="Normal 70 2 9 2 2 2" xfId="13621" xr:uid="{E9E504E0-001B-4572-899F-3AD9DA5DD002}"/>
    <cellStyle name="Normal 70 2 9 2 2 3" xfId="13622" xr:uid="{0542B30E-B7FE-4A88-96D6-FB639DD5584D}"/>
    <cellStyle name="Normal 70 2 9 2 3" xfId="13623" xr:uid="{35121ECB-54DE-456B-8B0A-7628BA99E212}"/>
    <cellStyle name="Normal 70 2 9 2 4" xfId="13624" xr:uid="{1AAAD3C1-4F58-4B39-9CC2-8E7D79B42164}"/>
    <cellStyle name="Normal 70 2 9 3" xfId="13625" xr:uid="{2D26E87B-4481-43DE-936F-87D3EC645656}"/>
    <cellStyle name="Normal 70 2 9 3 2" xfId="13626" xr:uid="{875AFFAA-5337-4643-9F28-B762EE095BA5}"/>
    <cellStyle name="Normal 70 2 9 3 3" xfId="13627" xr:uid="{259E24D1-02B1-4DCB-8FBD-C86A6654152C}"/>
    <cellStyle name="Normal 70 2 9 4" xfId="13628" xr:uid="{4AEC0F3A-7484-485D-899E-855B8F922DE6}"/>
    <cellStyle name="Normal 70 2 9 5" xfId="13629" xr:uid="{5C5BEA63-E5FE-4452-8DC5-EA6922910202}"/>
    <cellStyle name="Normal 70 20" xfId="13630" xr:uid="{021F9346-D9E7-4399-ABC1-BB11E20A0452}"/>
    <cellStyle name="Normal 70 20 2" xfId="13631" xr:uid="{44E46519-E5A1-4D86-8E06-EE0C81550459}"/>
    <cellStyle name="Normal 70 20 2 2" xfId="13632" xr:uid="{C7D66472-0087-4963-AD9E-F3733B12D7D9}"/>
    <cellStyle name="Normal 70 20 2 2 2" xfId="13633" xr:uid="{745675C0-F020-418D-B596-1CA2D341E3CC}"/>
    <cellStyle name="Normal 70 20 2 2 3" xfId="13634" xr:uid="{38C42687-2F75-4492-88FA-FD94620E6426}"/>
    <cellStyle name="Normal 70 20 2 3" xfId="13635" xr:uid="{3F0C4E04-456D-4D98-B334-187E0A0BC2DD}"/>
    <cellStyle name="Normal 70 20 2 4" xfId="13636" xr:uid="{BC6D3FE1-4A23-49CD-918D-6BD462F90327}"/>
    <cellStyle name="Normal 70 20 3" xfId="13637" xr:uid="{DA92244D-1C58-479A-AD33-D46748029BC9}"/>
    <cellStyle name="Normal 70 20 3 2" xfId="13638" xr:uid="{B73F2310-4902-462C-9686-CED68601B33A}"/>
    <cellStyle name="Normal 70 20 3 3" xfId="13639" xr:uid="{54E307AF-52CD-4F24-B7DD-1C670EBA0FF2}"/>
    <cellStyle name="Normal 70 20 4" xfId="13640" xr:uid="{3D47C0F8-F96F-43F5-AD08-D501D7461E05}"/>
    <cellStyle name="Normal 70 20 5" xfId="13641" xr:uid="{0D45A653-07C6-4E74-B74D-946B1CBF3DBB}"/>
    <cellStyle name="Normal 70 21" xfId="13642" xr:uid="{BAC5FFA2-2005-4A66-8DA7-7BB45B9699CA}"/>
    <cellStyle name="Normal 70 21 2" xfId="13643" xr:uid="{08BE87C6-311C-4357-99A0-BA71C2C49F94}"/>
    <cellStyle name="Normal 70 21 2 2" xfId="13644" xr:uid="{4751635F-3C6A-40A0-9741-DD66FFBC2FAB}"/>
    <cellStyle name="Normal 70 21 2 2 2" xfId="13645" xr:uid="{E3BCACB6-B08B-4E1A-9192-FDE2C3CCDAFD}"/>
    <cellStyle name="Normal 70 21 2 2 3" xfId="13646" xr:uid="{43B474B2-C994-4526-8C19-6FDF18F3A1DB}"/>
    <cellStyle name="Normal 70 21 2 3" xfId="13647" xr:uid="{93E682DC-66B2-43F1-90E6-462396FA60F1}"/>
    <cellStyle name="Normal 70 21 2 4" xfId="13648" xr:uid="{F4410E65-1097-44BC-81AF-C49E394220C8}"/>
    <cellStyle name="Normal 70 21 3" xfId="13649" xr:uid="{9C00D7CB-4720-42DB-9463-E70C0B1EFBE5}"/>
    <cellStyle name="Normal 70 21 3 2" xfId="13650" xr:uid="{4ECE5A15-BB9C-4C6B-BF8F-F76DDDC8D246}"/>
    <cellStyle name="Normal 70 21 3 3" xfId="13651" xr:uid="{8FCB00D9-3610-41F0-8A7A-A0AE98C0DCAF}"/>
    <cellStyle name="Normal 70 21 4" xfId="13652" xr:uid="{3CE8321E-84F7-46DA-A9CA-8573D4EF968D}"/>
    <cellStyle name="Normal 70 21 5" xfId="13653" xr:uid="{CB6FF8B5-A712-411E-B397-2D46DA68925C}"/>
    <cellStyle name="Normal 70 22" xfId="13654" xr:uid="{FBB19DC8-34A2-44E2-9E8A-C98EE3F98D15}"/>
    <cellStyle name="Normal 70 22 2" xfId="13655" xr:uid="{4FCD4F53-73AD-4784-8E10-A908D597B83F}"/>
    <cellStyle name="Normal 70 22 2 2" xfId="13656" xr:uid="{EE1B98FE-1FA3-414C-B4CF-7393DC1F55FE}"/>
    <cellStyle name="Normal 70 22 2 2 2" xfId="13657" xr:uid="{A2C12EB0-3BCC-412B-825C-96E8FF0E5343}"/>
    <cellStyle name="Normal 70 22 2 2 3" xfId="13658" xr:uid="{0B778C53-383C-4DD7-B526-F0D3F8439967}"/>
    <cellStyle name="Normal 70 22 2 3" xfId="13659" xr:uid="{423A287C-2D63-4F46-87DC-9CAC2EFC60F0}"/>
    <cellStyle name="Normal 70 22 2 4" xfId="13660" xr:uid="{AB3360B9-B670-464F-A2D0-B86F56553214}"/>
    <cellStyle name="Normal 70 22 3" xfId="13661" xr:uid="{2AAF0EB5-82C0-439A-8DB3-78F5ACD76B61}"/>
    <cellStyle name="Normal 70 22 3 2" xfId="13662" xr:uid="{560D6EBE-49F0-4031-B78D-E70DB7FD0F75}"/>
    <cellStyle name="Normal 70 22 3 3" xfId="13663" xr:uid="{86486E65-4887-4CE9-986A-4523CA647FE0}"/>
    <cellStyle name="Normal 70 22 4" xfId="13664" xr:uid="{41119DBB-888A-4B9C-97B7-F8C00FFB6D37}"/>
    <cellStyle name="Normal 70 22 5" xfId="13665" xr:uid="{7ADD2CFF-043E-4DBC-92C4-7EA84FA47828}"/>
    <cellStyle name="Normal 70 23" xfId="13666" xr:uid="{12E750BD-C639-42F4-9BF1-587BA5982A89}"/>
    <cellStyle name="Normal 70 23 2" xfId="13667" xr:uid="{38778EFC-7147-4FAA-A5A3-EAFEDEBB6268}"/>
    <cellStyle name="Normal 70 23 2 2" xfId="13668" xr:uid="{4AAA7164-EA5F-4F6E-B1DE-93DCF037A876}"/>
    <cellStyle name="Normal 70 23 2 2 2" xfId="13669" xr:uid="{53D12234-AAA8-4D1F-99A6-199AB9AB40AE}"/>
    <cellStyle name="Normal 70 23 2 2 3" xfId="13670" xr:uid="{60D2ACC1-9DE7-4ED9-A610-23C98305FE51}"/>
    <cellStyle name="Normal 70 23 2 3" xfId="13671" xr:uid="{C20AD675-098B-4B7F-A0CE-D4D99790DBB2}"/>
    <cellStyle name="Normal 70 23 2 4" xfId="13672" xr:uid="{F36F0BAF-DE4E-49F8-AF00-0F0D535345FC}"/>
    <cellStyle name="Normal 70 23 3" xfId="13673" xr:uid="{BC994FE7-EA39-4ABC-862D-026783AC6932}"/>
    <cellStyle name="Normal 70 23 3 2" xfId="13674" xr:uid="{360E71EB-5DB1-415F-9DA7-7840FE47AACE}"/>
    <cellStyle name="Normal 70 23 3 3" xfId="13675" xr:uid="{BBDCF684-E94A-442A-8D9C-C38A3188C45C}"/>
    <cellStyle name="Normal 70 23 4" xfId="13676" xr:uid="{04F5AA9F-166D-4E80-88CE-13256EAFC5B6}"/>
    <cellStyle name="Normal 70 23 5" xfId="13677" xr:uid="{40FADFD2-20F4-4C7A-8400-2583E197C38B}"/>
    <cellStyle name="Normal 70 24" xfId="13678" xr:uid="{A2190204-234A-41BD-AB19-9DBA676A15C4}"/>
    <cellStyle name="Normal 70 24 2" xfId="13679" xr:uid="{D5CFA408-A516-4160-BE4A-E91A7B8E7013}"/>
    <cellStyle name="Normal 70 24 2 2" xfId="13680" xr:uid="{C0FF3B77-51D8-4FCA-9EF9-819D56959F3B}"/>
    <cellStyle name="Normal 70 24 2 3" xfId="13681" xr:uid="{D217AEA3-DC0F-46BA-91FA-73E5C8D35CAC}"/>
    <cellStyle name="Normal 70 24 3" xfId="13682" xr:uid="{F30651C2-C73A-4B2A-8A83-A1EA44A4EF43}"/>
    <cellStyle name="Normal 70 24 4" xfId="13683" xr:uid="{3D1D4C62-7E61-4B0F-A523-9E149AD91566}"/>
    <cellStyle name="Normal 70 25" xfId="13684" xr:uid="{6805F106-115F-4B20-9EEF-212D8F31457B}"/>
    <cellStyle name="Normal 70 25 2" xfId="13685" xr:uid="{2A5C153A-D0A8-4DB5-A4CD-43E0A745919C}"/>
    <cellStyle name="Normal 70 25 3" xfId="13686" xr:uid="{05343883-C43B-4404-9198-7F33F2879E7A}"/>
    <cellStyle name="Normal 70 26" xfId="13687" xr:uid="{D8149085-D033-416F-BDDF-F58410691611}"/>
    <cellStyle name="Normal 70 27" xfId="13688" xr:uid="{D4B3C6A2-9A49-4140-9C94-E48FF96FD0ED}"/>
    <cellStyle name="Normal 70 3" xfId="13689" xr:uid="{566528FE-0BCB-44BC-A5CE-D484C0EE03FC}"/>
    <cellStyle name="Normal 70 3 10" xfId="13690" xr:uid="{8319CDA7-5BA6-4774-B52E-73298CA4AC1F}"/>
    <cellStyle name="Normal 70 3 10 2" xfId="13691" xr:uid="{438246C2-70CC-4EC5-AAB1-3CDC82186D04}"/>
    <cellStyle name="Normal 70 3 10 2 2" xfId="13692" xr:uid="{58B7D05C-226E-4E9B-A029-FFDE8A0F78FB}"/>
    <cellStyle name="Normal 70 3 10 2 2 2" xfId="13693" xr:uid="{97E5B8AB-71C0-45DB-9AFB-CD6573A8C833}"/>
    <cellStyle name="Normal 70 3 10 2 2 3" xfId="13694" xr:uid="{41515E30-480B-47D1-B2E7-B28F2451247B}"/>
    <cellStyle name="Normal 70 3 10 2 3" xfId="13695" xr:uid="{5DA497BE-D00B-4B77-AFAE-4A745C071432}"/>
    <cellStyle name="Normal 70 3 10 2 4" xfId="13696" xr:uid="{8FE6ADCF-06C6-466C-B741-72BA8A1CD0C3}"/>
    <cellStyle name="Normal 70 3 10 3" xfId="13697" xr:uid="{E874FA71-B806-4DC0-B708-9490280099D5}"/>
    <cellStyle name="Normal 70 3 10 3 2" xfId="13698" xr:uid="{53FE46B1-27E0-4A41-BD66-D50061C76DDD}"/>
    <cellStyle name="Normal 70 3 10 3 3" xfId="13699" xr:uid="{3E41043F-DDB5-4174-9889-21D5022EF0B9}"/>
    <cellStyle name="Normal 70 3 10 4" xfId="13700" xr:uid="{75B1FF9A-BEB3-4BCD-BB22-29F5C56E7B74}"/>
    <cellStyle name="Normal 70 3 10 5" xfId="13701" xr:uid="{7C0D9590-2707-49EA-8932-BC4FCDCDF731}"/>
    <cellStyle name="Normal 70 3 11" xfId="13702" xr:uid="{AAD11A67-BD6F-4A85-8364-2D5094FF0A1B}"/>
    <cellStyle name="Normal 70 3 11 2" xfId="13703" xr:uid="{A4DA6CAC-34B3-4015-8EBA-9AD028B60B21}"/>
    <cellStyle name="Normal 70 3 11 2 2" xfId="13704" xr:uid="{782F03D7-942A-4101-8504-EFC98BE6C01A}"/>
    <cellStyle name="Normal 70 3 11 2 2 2" xfId="13705" xr:uid="{3F4DC5A9-ED52-42F8-92F0-8B357D5A708D}"/>
    <cellStyle name="Normal 70 3 11 2 2 3" xfId="13706" xr:uid="{2D16A194-4702-423B-AF1B-A7FD69C07675}"/>
    <cellStyle name="Normal 70 3 11 2 3" xfId="13707" xr:uid="{83D537D0-7644-400B-A01E-732858C3221C}"/>
    <cellStyle name="Normal 70 3 11 2 4" xfId="13708" xr:uid="{74057B8C-1EBE-4AEA-9F9E-915AFDB88D5F}"/>
    <cellStyle name="Normal 70 3 11 3" xfId="13709" xr:uid="{5B66E871-FCFC-423B-9293-F21F1AA1D487}"/>
    <cellStyle name="Normal 70 3 11 3 2" xfId="13710" xr:uid="{A308DEC1-A705-41D7-9201-8EBE0A2EC740}"/>
    <cellStyle name="Normal 70 3 11 3 3" xfId="13711" xr:uid="{243FDC34-1738-4DFE-B1A1-0959400FE143}"/>
    <cellStyle name="Normal 70 3 11 4" xfId="13712" xr:uid="{014A0534-4FB0-42C4-8A01-2DC440B1F805}"/>
    <cellStyle name="Normal 70 3 11 5" xfId="13713" xr:uid="{3DF4DC54-4549-4B71-B925-8F53C01458ED}"/>
    <cellStyle name="Normal 70 3 12" xfId="13714" xr:uid="{71A9A3F0-EA17-468B-8404-089A0E36CD72}"/>
    <cellStyle name="Normal 70 3 12 2" xfId="13715" xr:uid="{E2A48BE7-A011-4073-B1CE-2E004C605B01}"/>
    <cellStyle name="Normal 70 3 12 2 2" xfId="13716" xr:uid="{D3BC3E1A-E2B1-4723-9CE4-C128E2AAB686}"/>
    <cellStyle name="Normal 70 3 12 2 2 2" xfId="13717" xr:uid="{A68384BE-9362-4E8D-AB8C-3E68596175AD}"/>
    <cellStyle name="Normal 70 3 12 2 2 3" xfId="13718" xr:uid="{14C8209E-5F2B-4D03-B223-021103F08146}"/>
    <cellStyle name="Normal 70 3 12 2 3" xfId="13719" xr:uid="{B9B00C8A-FB07-4203-AB47-DEE583704F9B}"/>
    <cellStyle name="Normal 70 3 12 2 4" xfId="13720" xr:uid="{9B61DC6C-3829-4758-95B7-55D43B59C130}"/>
    <cellStyle name="Normal 70 3 12 3" xfId="13721" xr:uid="{FCF41588-9661-4A8C-9ACA-4C53F818ED6D}"/>
    <cellStyle name="Normal 70 3 12 3 2" xfId="13722" xr:uid="{554B8565-CC83-41D3-AD5D-E07424E9E5AD}"/>
    <cellStyle name="Normal 70 3 12 3 3" xfId="13723" xr:uid="{C66FD24B-60C5-4416-96B4-E00E14D56DD4}"/>
    <cellStyle name="Normal 70 3 12 4" xfId="13724" xr:uid="{F7BF9F94-CB2A-42E0-8820-21F2B75B503F}"/>
    <cellStyle name="Normal 70 3 12 5" xfId="13725" xr:uid="{18E73CC2-3C57-438D-B6FA-495D49358F2E}"/>
    <cellStyle name="Normal 70 3 13" xfId="13726" xr:uid="{0733C998-5FC3-4017-86F0-79EAB3A0D27F}"/>
    <cellStyle name="Normal 70 3 13 2" xfId="13727" xr:uid="{4DF6ACB9-F4CA-48B7-B80C-2FD5BDBFEB01}"/>
    <cellStyle name="Normal 70 3 13 2 2" xfId="13728" xr:uid="{5472E422-51FB-4D76-9F2B-775389913554}"/>
    <cellStyle name="Normal 70 3 13 2 2 2" xfId="13729" xr:uid="{0F6C6929-57BD-4530-ACFD-906885F1BD1B}"/>
    <cellStyle name="Normal 70 3 13 2 2 3" xfId="13730" xr:uid="{B0125CEB-7685-45F2-9028-5E51004670D2}"/>
    <cellStyle name="Normal 70 3 13 2 3" xfId="13731" xr:uid="{8D49A930-1C15-4D80-8B3C-7969A612DF13}"/>
    <cellStyle name="Normal 70 3 13 2 4" xfId="13732" xr:uid="{E963B509-FEFB-4E63-93E5-6A4B2BCF8FE4}"/>
    <cellStyle name="Normal 70 3 13 3" xfId="13733" xr:uid="{1261EF96-C323-4EF4-8677-EA8E0ACEBA60}"/>
    <cellStyle name="Normal 70 3 13 3 2" xfId="13734" xr:uid="{33EB3760-39CE-4D0B-B35D-30D7A319948C}"/>
    <cellStyle name="Normal 70 3 13 3 3" xfId="13735" xr:uid="{05D9D446-E186-4BD2-9FE5-831AD2487D2C}"/>
    <cellStyle name="Normal 70 3 13 4" xfId="13736" xr:uid="{810A7C24-B700-4995-B187-1571E597EDEE}"/>
    <cellStyle name="Normal 70 3 13 5" xfId="13737" xr:uid="{19517D44-CE8C-4971-98D8-2D34B0C50C97}"/>
    <cellStyle name="Normal 70 3 14" xfId="13738" xr:uid="{3DD360AC-6E7E-479F-859B-EB489ACC9E7A}"/>
    <cellStyle name="Normal 70 3 14 2" xfId="13739" xr:uid="{19BB74F0-BCF9-44B0-B162-5A6FD5B122F6}"/>
    <cellStyle name="Normal 70 3 14 2 2" xfId="13740" xr:uid="{DB7700E9-23DB-45D9-B691-15C20027EA84}"/>
    <cellStyle name="Normal 70 3 14 2 2 2" xfId="13741" xr:uid="{BD690B55-2B70-4231-A688-BBF15DAD77E5}"/>
    <cellStyle name="Normal 70 3 14 2 2 3" xfId="13742" xr:uid="{ED3D33CA-E96C-4CC1-923C-D08CACC5D355}"/>
    <cellStyle name="Normal 70 3 14 2 3" xfId="13743" xr:uid="{AB80DCE2-3B8B-4E88-BC04-0E91FD569D31}"/>
    <cellStyle name="Normal 70 3 14 2 4" xfId="13744" xr:uid="{FD0BDE99-1A71-41EB-A3F2-6C7BC7BFF22A}"/>
    <cellStyle name="Normal 70 3 14 3" xfId="13745" xr:uid="{E0C24862-5C83-4F30-AD4E-8FF043FEFD02}"/>
    <cellStyle name="Normal 70 3 14 3 2" xfId="13746" xr:uid="{7ECC0232-54E4-409D-A948-7A6B4AEDF61E}"/>
    <cellStyle name="Normal 70 3 14 3 3" xfId="13747" xr:uid="{DA4D429E-7E32-41DD-86B8-AE0F8648FFEB}"/>
    <cellStyle name="Normal 70 3 14 4" xfId="13748" xr:uid="{B15C6E19-3249-47C1-A217-FE437922B66B}"/>
    <cellStyle name="Normal 70 3 14 5" xfId="13749" xr:uid="{F94F528C-1B7A-4B00-B7EB-6B18C9CDD707}"/>
    <cellStyle name="Normal 70 3 15" xfId="13750" xr:uid="{8CB82D95-4ABE-4D77-B16A-51D587BEB120}"/>
    <cellStyle name="Normal 70 3 15 2" xfId="13751" xr:uid="{6035D26C-9CE4-4010-B496-8A55EF1284D4}"/>
    <cellStyle name="Normal 70 3 15 2 2" xfId="13752" xr:uid="{0CF2B80A-B90D-432B-B1AF-B14A0EFDC317}"/>
    <cellStyle name="Normal 70 3 15 2 2 2" xfId="13753" xr:uid="{24516EC6-76D1-490F-89E2-C57115DC0234}"/>
    <cellStyle name="Normal 70 3 15 2 2 3" xfId="13754" xr:uid="{B19DBA80-605F-461B-9B79-4C8E7D746F6A}"/>
    <cellStyle name="Normal 70 3 15 2 3" xfId="13755" xr:uid="{5A469F54-1078-4501-A213-9EF4EF9F44E9}"/>
    <cellStyle name="Normal 70 3 15 2 4" xfId="13756" xr:uid="{F12F52FD-0DA1-4DA2-B2C7-4A005B6BEFB6}"/>
    <cellStyle name="Normal 70 3 15 3" xfId="13757" xr:uid="{B96EA5D5-5DE7-4A17-BF0C-5752FADBA3FE}"/>
    <cellStyle name="Normal 70 3 15 3 2" xfId="13758" xr:uid="{B10BE5A7-DA96-4E47-A1F8-3CD9DC14237F}"/>
    <cellStyle name="Normal 70 3 15 3 3" xfId="13759" xr:uid="{67482ED5-7917-4EA7-8328-84807307FD2F}"/>
    <cellStyle name="Normal 70 3 15 4" xfId="13760" xr:uid="{9715357C-8647-4711-911C-DE57ECC3E5B2}"/>
    <cellStyle name="Normal 70 3 15 5" xfId="13761" xr:uid="{58ED25CB-A79C-4DC8-AE1D-7F1EAE6725AF}"/>
    <cellStyle name="Normal 70 3 16" xfId="13762" xr:uid="{B68DEF7D-CF47-4BF5-B4E7-41A8ECF82D27}"/>
    <cellStyle name="Normal 70 3 16 2" xfId="13763" xr:uid="{885033C9-6EDB-43F0-8017-9F5336D44C84}"/>
    <cellStyle name="Normal 70 3 16 2 2" xfId="13764" xr:uid="{786CAD2D-EC71-4B0D-973E-A801020A9F8C}"/>
    <cellStyle name="Normal 70 3 16 2 2 2" xfId="13765" xr:uid="{8E230A1E-C98A-4701-B985-4FC5BEDB76C6}"/>
    <cellStyle name="Normal 70 3 16 2 2 3" xfId="13766" xr:uid="{DB307F55-CE31-48E8-BDC0-EB8379D37F9C}"/>
    <cellStyle name="Normal 70 3 16 2 3" xfId="13767" xr:uid="{6AEF28B5-8119-4CED-A85B-0D9308B73187}"/>
    <cellStyle name="Normal 70 3 16 2 4" xfId="13768" xr:uid="{C4E98831-2359-4098-8288-3E5FA09336E1}"/>
    <cellStyle name="Normal 70 3 16 3" xfId="13769" xr:uid="{4C3A9A6D-4411-4DFB-893E-44FBFDDDBCA3}"/>
    <cellStyle name="Normal 70 3 16 3 2" xfId="13770" xr:uid="{1E590322-A631-4921-B0AE-93E60956A4E7}"/>
    <cellStyle name="Normal 70 3 16 3 3" xfId="13771" xr:uid="{70B9ABBE-B5C9-4410-8EC1-DD6AB049446B}"/>
    <cellStyle name="Normal 70 3 16 4" xfId="13772" xr:uid="{6D4B5869-87C4-4E64-8BCD-3F4E7731F9B9}"/>
    <cellStyle name="Normal 70 3 16 5" xfId="13773" xr:uid="{FC2861FA-D702-425A-B4E3-05844DDB564C}"/>
    <cellStyle name="Normal 70 3 17" xfId="13774" xr:uid="{3419C606-A708-471C-89A7-C32EF8943A63}"/>
    <cellStyle name="Normal 70 3 17 2" xfId="13775" xr:uid="{15E59E3E-0490-421A-B4FE-EF63BBAF7931}"/>
    <cellStyle name="Normal 70 3 17 2 2" xfId="13776" xr:uid="{9202725C-C6D3-46D5-B56D-EE301790EC40}"/>
    <cellStyle name="Normal 70 3 17 2 2 2" xfId="13777" xr:uid="{0CE9CE61-BE71-445C-95BF-1B5DFEB8C2EB}"/>
    <cellStyle name="Normal 70 3 17 2 2 3" xfId="13778" xr:uid="{40D3BB9C-4F8D-4DF0-8DB6-9C18AFE1F4EB}"/>
    <cellStyle name="Normal 70 3 17 2 3" xfId="13779" xr:uid="{B798A222-9E11-4C47-A089-07ECD999431B}"/>
    <cellStyle name="Normal 70 3 17 2 4" xfId="13780" xr:uid="{A48A39B7-9329-4816-96F0-5176AD56A56A}"/>
    <cellStyle name="Normal 70 3 17 3" xfId="13781" xr:uid="{DA570C5B-49DF-49DD-9E99-7C64F94A1EEB}"/>
    <cellStyle name="Normal 70 3 17 3 2" xfId="13782" xr:uid="{585C8701-98CB-4AF2-B7D1-469004EB3899}"/>
    <cellStyle name="Normal 70 3 17 3 3" xfId="13783" xr:uid="{54C40C9C-64EB-4AB5-9A04-0E7942AFDCD2}"/>
    <cellStyle name="Normal 70 3 17 4" xfId="13784" xr:uid="{E357106E-A740-4891-8296-E7FC19420CE1}"/>
    <cellStyle name="Normal 70 3 17 5" xfId="13785" xr:uid="{6925B52A-42C6-431E-B366-83A1184BF13D}"/>
    <cellStyle name="Normal 70 3 18" xfId="13786" xr:uid="{3B4F6D4F-1990-4F80-8353-6B660A972B88}"/>
    <cellStyle name="Normal 70 3 18 2" xfId="13787" xr:uid="{1B566A52-F84C-4CD5-B951-256DA4052196}"/>
    <cellStyle name="Normal 70 3 18 2 2" xfId="13788" xr:uid="{3C7E79C4-0370-4AC6-9323-4388620231C1}"/>
    <cellStyle name="Normal 70 3 18 2 2 2" xfId="13789" xr:uid="{66441CD9-61FD-470E-8C8B-6BD9B1B29D26}"/>
    <cellStyle name="Normal 70 3 18 2 2 3" xfId="13790" xr:uid="{7FCCA411-4C81-4113-93A4-95252F289D4C}"/>
    <cellStyle name="Normal 70 3 18 2 3" xfId="13791" xr:uid="{031658EA-C5F5-4EC9-AFA1-FB7FB538B291}"/>
    <cellStyle name="Normal 70 3 18 2 4" xfId="13792" xr:uid="{5E03BFCA-D85F-4562-9157-14AACE03FE1F}"/>
    <cellStyle name="Normal 70 3 18 3" xfId="13793" xr:uid="{BE8017A9-CE8A-4FA1-A59B-C35FB2119F8B}"/>
    <cellStyle name="Normal 70 3 18 3 2" xfId="13794" xr:uid="{CA86A2CC-CC09-4D99-8158-5254D627FF5B}"/>
    <cellStyle name="Normal 70 3 18 3 3" xfId="13795" xr:uid="{5CC754A1-6DE5-4357-AAF4-07AEAE09C36F}"/>
    <cellStyle name="Normal 70 3 18 4" xfId="13796" xr:uid="{74DD7813-E5CF-440B-9DA5-7F8C2EF37E80}"/>
    <cellStyle name="Normal 70 3 18 5" xfId="13797" xr:uid="{F02A9142-2A82-4B6B-AB2D-82631FEC227D}"/>
    <cellStyle name="Normal 70 3 19" xfId="13798" xr:uid="{0070EA21-AEFF-4BF6-9B36-681E3E3EA9C9}"/>
    <cellStyle name="Normal 70 3 19 2" xfId="13799" xr:uid="{2D223737-15CD-40C9-87E1-8BE3AAEB77AC}"/>
    <cellStyle name="Normal 70 3 19 2 2" xfId="13800" xr:uid="{D2AED6EE-835B-469E-AF60-CB20B95CCE17}"/>
    <cellStyle name="Normal 70 3 19 2 2 2" xfId="13801" xr:uid="{744D77A0-EA98-44CE-BCFE-1613C94007EC}"/>
    <cellStyle name="Normal 70 3 19 2 2 3" xfId="13802" xr:uid="{04EEE759-554D-4031-8FC5-0956790F06AD}"/>
    <cellStyle name="Normal 70 3 19 2 3" xfId="13803" xr:uid="{AEFEDEA1-8F82-4DD3-A57A-E3E2AB30B2DC}"/>
    <cellStyle name="Normal 70 3 19 2 4" xfId="13804" xr:uid="{46240832-AD5F-4F6A-B892-0C3AFC2E7E20}"/>
    <cellStyle name="Normal 70 3 19 3" xfId="13805" xr:uid="{9746DC21-4639-4128-A7A2-29AD436B2ED2}"/>
    <cellStyle name="Normal 70 3 19 3 2" xfId="13806" xr:uid="{658CD027-2A7D-4333-B876-00FF77072893}"/>
    <cellStyle name="Normal 70 3 19 3 3" xfId="13807" xr:uid="{F44C638F-997A-419F-9665-F787E67FFAD4}"/>
    <cellStyle name="Normal 70 3 19 4" xfId="13808" xr:uid="{D7DE511B-30E0-43FB-B7AC-860B30B960B9}"/>
    <cellStyle name="Normal 70 3 19 5" xfId="13809" xr:uid="{A95BED97-56C4-4D65-9876-F0AD512D68F6}"/>
    <cellStyle name="Normal 70 3 2" xfId="13810" xr:uid="{E4DB4623-E4A9-4073-AEB3-57DCF1FD3A0B}"/>
    <cellStyle name="Normal 70 3 2 2" xfId="13811" xr:uid="{1D3FCE69-697B-4601-83EE-92BD795B6276}"/>
    <cellStyle name="Normal 70 3 2 2 2" xfId="13812" xr:uid="{5AC34A52-6709-4E56-B4B4-7AB5A6822B7A}"/>
    <cellStyle name="Normal 70 3 2 2 2 2" xfId="13813" xr:uid="{BA0DACA0-AD19-425C-BC9C-AD7499AEE7BB}"/>
    <cellStyle name="Normal 70 3 2 2 2 3" xfId="13814" xr:uid="{C181389E-D30D-46F9-92FD-AC2B2D115375}"/>
    <cellStyle name="Normal 70 3 2 2 3" xfId="13815" xr:uid="{55936837-5988-417E-A693-5591A1C7F588}"/>
    <cellStyle name="Normal 70 3 2 2 4" xfId="13816" xr:uid="{C5A3D841-B960-48F4-B415-ADE664207678}"/>
    <cellStyle name="Normal 70 3 2 3" xfId="13817" xr:uid="{2B52D0D5-7F93-4352-8414-FC8BA511DB61}"/>
    <cellStyle name="Normal 70 3 2 3 2" xfId="13818" xr:uid="{F386DFF5-79CB-4102-B7EA-A6BCA1DC10B4}"/>
    <cellStyle name="Normal 70 3 2 3 3" xfId="13819" xr:uid="{58DACD47-2EDB-4BF3-9195-7D888FE70E28}"/>
    <cellStyle name="Normal 70 3 2 4" xfId="13820" xr:uid="{1360150B-7BDF-4FC1-846B-D4D6589BE154}"/>
    <cellStyle name="Normal 70 3 2 5" xfId="13821" xr:uid="{03AF3BBA-4769-4B02-8F5D-8E298594E157}"/>
    <cellStyle name="Normal 70 3 20" xfId="13822" xr:uid="{25F10EEA-4572-4F65-B72C-6102B2831338}"/>
    <cellStyle name="Normal 70 3 20 2" xfId="13823" xr:uid="{7C11930D-BC9A-4790-BC88-7E5FA784F8CA}"/>
    <cellStyle name="Normal 70 3 20 2 2" xfId="13824" xr:uid="{54054FAF-E7CE-49C3-8D1A-0239E20A5690}"/>
    <cellStyle name="Normal 70 3 20 2 3" xfId="13825" xr:uid="{342FD2D1-3174-4233-A316-80A2C855A63A}"/>
    <cellStyle name="Normal 70 3 20 3" xfId="13826" xr:uid="{BB4240A9-7580-4064-8F8C-9C02648BE9CA}"/>
    <cellStyle name="Normal 70 3 20 4" xfId="13827" xr:uid="{57B074FE-039B-4B8A-B012-C5B319FD6E32}"/>
    <cellStyle name="Normal 70 3 21" xfId="13828" xr:uid="{08BF4A8D-DA59-40F8-B7B2-B08FDB9B3628}"/>
    <cellStyle name="Normal 70 3 21 2" xfId="13829" xr:uid="{F75FAB4F-8947-4078-A868-BA400149DFEE}"/>
    <cellStyle name="Normal 70 3 21 3" xfId="13830" xr:uid="{14DBBD01-DC5B-4CFF-A39A-82B20110318C}"/>
    <cellStyle name="Normal 70 3 22" xfId="13831" xr:uid="{E3808BC7-8F6C-4201-8D9D-387510FEC436}"/>
    <cellStyle name="Normal 70 3 23" xfId="13832" xr:uid="{3277163E-EA3B-4B2C-8A84-EB34AD24EC96}"/>
    <cellStyle name="Normal 70 3 3" xfId="13833" xr:uid="{660678C1-7C6B-4F3F-9AD6-96A5809A375B}"/>
    <cellStyle name="Normal 70 3 3 2" xfId="13834" xr:uid="{FA1FC0D9-A8F1-4729-B458-F79E1C1EEF1C}"/>
    <cellStyle name="Normal 70 3 3 2 2" xfId="13835" xr:uid="{46EFA195-7B6B-4FCE-8C91-5343501EE0BD}"/>
    <cellStyle name="Normal 70 3 3 2 2 2" xfId="13836" xr:uid="{8AEE267B-4634-4051-BF79-EC2278A697EA}"/>
    <cellStyle name="Normal 70 3 3 2 2 3" xfId="13837" xr:uid="{3432BFE7-77E6-4B3C-919A-2E952D2675BE}"/>
    <cellStyle name="Normal 70 3 3 2 3" xfId="13838" xr:uid="{0ED3256E-9350-4864-A97A-A419DD5C4E4A}"/>
    <cellStyle name="Normal 70 3 3 2 4" xfId="13839" xr:uid="{38E6E9C4-0B23-4F90-A14C-B3FE3131EF33}"/>
    <cellStyle name="Normal 70 3 3 3" xfId="13840" xr:uid="{64A44A6C-3E58-4D9E-A94B-2F381C020BA0}"/>
    <cellStyle name="Normal 70 3 3 3 2" xfId="13841" xr:uid="{9808F3E1-B95D-4412-AFA7-6B98A60F73BC}"/>
    <cellStyle name="Normal 70 3 3 3 3" xfId="13842" xr:uid="{2B040216-9F61-4B40-960C-69248B150C0E}"/>
    <cellStyle name="Normal 70 3 3 4" xfId="13843" xr:uid="{7B22D028-5F6F-4589-8167-0DCCE4DB2BC2}"/>
    <cellStyle name="Normal 70 3 3 5" xfId="13844" xr:uid="{0B6A160A-B8E9-4EBE-A9CC-CA3636E31D33}"/>
    <cellStyle name="Normal 70 3 4" xfId="13845" xr:uid="{F51BD2B0-13E9-43F2-9118-2C9A7948449B}"/>
    <cellStyle name="Normal 70 3 4 2" xfId="13846" xr:uid="{29A79E83-1B63-4C58-B303-96EBBDD2F51E}"/>
    <cellStyle name="Normal 70 3 4 2 2" xfId="13847" xr:uid="{AD71FB77-69F8-41FE-941C-D87CDAA95728}"/>
    <cellStyle name="Normal 70 3 4 2 2 2" xfId="13848" xr:uid="{2DAC9B1C-DD62-438D-82C1-485298F244DF}"/>
    <cellStyle name="Normal 70 3 4 2 2 3" xfId="13849" xr:uid="{3388C1A2-5463-483C-8E94-5ABC7025561F}"/>
    <cellStyle name="Normal 70 3 4 2 3" xfId="13850" xr:uid="{0325B947-898A-438A-AB2F-4708422F24EE}"/>
    <cellStyle name="Normal 70 3 4 2 4" xfId="13851" xr:uid="{4BBE1AD6-484D-44AD-A2E1-3F4A04C0E43F}"/>
    <cellStyle name="Normal 70 3 4 3" xfId="13852" xr:uid="{0F2FB891-2FE6-489E-96B1-1CDC05971459}"/>
    <cellStyle name="Normal 70 3 4 3 2" xfId="13853" xr:uid="{D2735B7D-0C65-4C92-A0B2-6EDD03EA351B}"/>
    <cellStyle name="Normal 70 3 4 3 3" xfId="13854" xr:uid="{89669253-9EF1-4E1B-BB13-F07A08D90AFA}"/>
    <cellStyle name="Normal 70 3 4 4" xfId="13855" xr:uid="{91612C49-E04C-4447-96AA-67E48AF4C95C}"/>
    <cellStyle name="Normal 70 3 4 5" xfId="13856" xr:uid="{F8DF711D-EF7C-485F-8764-D0DDD51914EB}"/>
    <cellStyle name="Normal 70 3 5" xfId="13857" xr:uid="{9BBEA2A6-2106-4912-9F2C-950CF5A3204D}"/>
    <cellStyle name="Normal 70 3 5 2" xfId="13858" xr:uid="{5D0AE23E-9FBA-4758-9952-A8E5D61DA55B}"/>
    <cellStyle name="Normal 70 3 5 2 2" xfId="13859" xr:uid="{8897D4C2-C32C-4E14-997C-51CF4369D8A2}"/>
    <cellStyle name="Normal 70 3 5 2 2 2" xfId="13860" xr:uid="{AD1AE240-EA0E-4288-888C-975DCAA6CA8C}"/>
    <cellStyle name="Normal 70 3 5 2 2 3" xfId="13861" xr:uid="{18189A1F-5117-45CA-B416-0B9CB80A36C5}"/>
    <cellStyle name="Normal 70 3 5 2 3" xfId="13862" xr:uid="{54935B36-7FB2-4633-85E3-B328B957EF82}"/>
    <cellStyle name="Normal 70 3 5 2 4" xfId="13863" xr:uid="{88678163-2FFD-49D1-B787-BBBCC6AFCB59}"/>
    <cellStyle name="Normal 70 3 5 3" xfId="13864" xr:uid="{6D953731-29E8-48BD-8559-83266CE6F6D3}"/>
    <cellStyle name="Normal 70 3 5 3 2" xfId="13865" xr:uid="{5F2526FF-9664-45FB-83AD-B7FB501F1A8C}"/>
    <cellStyle name="Normal 70 3 5 3 3" xfId="13866" xr:uid="{EB50280E-6421-4011-99ED-D1EB4F66E9A6}"/>
    <cellStyle name="Normal 70 3 5 4" xfId="13867" xr:uid="{523A5D2C-899F-4770-A71B-BA09D8309105}"/>
    <cellStyle name="Normal 70 3 5 5" xfId="13868" xr:uid="{6771E31B-9782-4B49-A195-25A9B4648C19}"/>
    <cellStyle name="Normal 70 3 6" xfId="13869" xr:uid="{1A8A45EF-6200-4247-9678-E97D47F2C701}"/>
    <cellStyle name="Normal 70 3 6 2" xfId="13870" xr:uid="{983E105B-B4D8-4C2B-9D91-D2836D57DB61}"/>
    <cellStyle name="Normal 70 3 6 2 2" xfId="13871" xr:uid="{BB7438C9-52AE-4251-A67A-D50D11D0547B}"/>
    <cellStyle name="Normal 70 3 6 2 2 2" xfId="13872" xr:uid="{E7745605-AB65-4C47-8A87-35BD4C1EB4DE}"/>
    <cellStyle name="Normal 70 3 6 2 2 3" xfId="13873" xr:uid="{C035B443-3CC9-4299-8856-6EAB6DC70685}"/>
    <cellStyle name="Normal 70 3 6 2 3" xfId="13874" xr:uid="{A6088B20-C83F-457F-9D57-8F6038C47228}"/>
    <cellStyle name="Normal 70 3 6 2 4" xfId="13875" xr:uid="{98983CF9-6318-49EB-9C15-A75D4DE2FB70}"/>
    <cellStyle name="Normal 70 3 6 3" xfId="13876" xr:uid="{84E159CF-34DE-42AF-9D38-D805B3C651A6}"/>
    <cellStyle name="Normal 70 3 6 3 2" xfId="13877" xr:uid="{EDF5F7C5-FF90-43CC-95B6-F5BC7D0E4C05}"/>
    <cellStyle name="Normal 70 3 6 3 3" xfId="13878" xr:uid="{838930CA-7790-4E80-BA07-B6EB575DFC68}"/>
    <cellStyle name="Normal 70 3 6 4" xfId="13879" xr:uid="{4C5613D3-19CD-4DD4-9D71-4226D2A2BE80}"/>
    <cellStyle name="Normal 70 3 6 5" xfId="13880" xr:uid="{19EA3444-E828-4D02-857B-68F526387834}"/>
    <cellStyle name="Normal 70 3 7" xfId="13881" xr:uid="{45A5B27C-302A-4E66-B226-FCE1766D3FD0}"/>
    <cellStyle name="Normal 70 3 7 2" xfId="13882" xr:uid="{7DCA2839-76BA-41FD-BA8C-7E506E9D10F2}"/>
    <cellStyle name="Normal 70 3 7 2 2" xfId="13883" xr:uid="{3CDB186F-0BFF-463F-BF5F-9073F8F19A43}"/>
    <cellStyle name="Normal 70 3 7 2 2 2" xfId="13884" xr:uid="{3889B22C-6312-4CF9-924D-69F6E87EB6BC}"/>
    <cellStyle name="Normal 70 3 7 2 2 3" xfId="13885" xr:uid="{E084329C-0A66-436B-A0C5-3971FB7859BF}"/>
    <cellStyle name="Normal 70 3 7 2 3" xfId="13886" xr:uid="{1B294F6F-68CE-418D-A762-AE901B77AA1E}"/>
    <cellStyle name="Normal 70 3 7 2 4" xfId="13887" xr:uid="{AE6C4E28-29CE-42A4-9EE0-F6AFAE9D197E}"/>
    <cellStyle name="Normal 70 3 7 3" xfId="13888" xr:uid="{F180132F-F83C-486E-87BF-FE394E8C03D9}"/>
    <cellStyle name="Normal 70 3 7 3 2" xfId="13889" xr:uid="{84E2EA0F-CFC0-4ADB-89A6-63BC80D52976}"/>
    <cellStyle name="Normal 70 3 7 3 3" xfId="13890" xr:uid="{99690752-E95C-4996-A62A-D4C72B93A509}"/>
    <cellStyle name="Normal 70 3 7 4" xfId="13891" xr:uid="{81E12E71-1227-4F0F-A83A-6B129B6FD15D}"/>
    <cellStyle name="Normal 70 3 7 5" xfId="13892" xr:uid="{F56146A0-3DD2-45FF-8240-38771C8342D9}"/>
    <cellStyle name="Normal 70 3 8" xfId="13893" xr:uid="{7E3E5F62-B279-451A-A116-32BD688B549D}"/>
    <cellStyle name="Normal 70 3 8 2" xfId="13894" xr:uid="{BDC4CA9C-4A72-4059-8EC9-7756B197E0E3}"/>
    <cellStyle name="Normal 70 3 8 2 2" xfId="13895" xr:uid="{8515DE37-6637-4492-821A-CFC10BCB573B}"/>
    <cellStyle name="Normal 70 3 8 2 2 2" xfId="13896" xr:uid="{A602EEA5-BFEC-4C85-8E4A-09D3E17566D0}"/>
    <cellStyle name="Normal 70 3 8 2 2 3" xfId="13897" xr:uid="{72A2F067-5BEC-4373-96D6-5CFFD2E880B9}"/>
    <cellStyle name="Normal 70 3 8 2 3" xfId="13898" xr:uid="{2C24BB01-B4D7-4171-93A3-DB40C9F89206}"/>
    <cellStyle name="Normal 70 3 8 2 4" xfId="13899" xr:uid="{59A803CA-707A-4B6E-A804-9B7BEC1CE61A}"/>
    <cellStyle name="Normal 70 3 8 3" xfId="13900" xr:uid="{85A8456B-2D77-4DA0-9B4F-BE8B0F74BD6D}"/>
    <cellStyle name="Normal 70 3 8 3 2" xfId="13901" xr:uid="{FFB434E6-C6A0-4792-8C23-AEE4D8F62C4F}"/>
    <cellStyle name="Normal 70 3 8 3 3" xfId="13902" xr:uid="{9E880D47-4FF4-488B-8F4F-036248F862CD}"/>
    <cellStyle name="Normal 70 3 8 4" xfId="13903" xr:uid="{E1447116-80E4-49FC-96BA-C745B0AD9601}"/>
    <cellStyle name="Normal 70 3 8 5" xfId="13904" xr:uid="{D34160D2-C700-4E72-85DB-71E3F7F319E3}"/>
    <cellStyle name="Normal 70 3 9" xfId="13905" xr:uid="{08227A09-6095-410D-A5B3-8AC7043FBD9D}"/>
    <cellStyle name="Normal 70 3 9 2" xfId="13906" xr:uid="{6EB0C046-3D69-4B6C-B0B9-6AE34FAB3EDF}"/>
    <cellStyle name="Normal 70 3 9 2 2" xfId="13907" xr:uid="{3A301B16-1FE6-4CB6-8A40-855FC2EEEF02}"/>
    <cellStyle name="Normal 70 3 9 2 2 2" xfId="13908" xr:uid="{C2B00E49-8D4A-41CA-8639-FBB1116D3B05}"/>
    <cellStyle name="Normal 70 3 9 2 2 3" xfId="13909" xr:uid="{E6BC976A-5820-42DE-B658-C4BA50B845C9}"/>
    <cellStyle name="Normal 70 3 9 2 3" xfId="13910" xr:uid="{0D38E69D-B7D9-4FB9-A943-404BC5306920}"/>
    <cellStyle name="Normal 70 3 9 2 4" xfId="13911" xr:uid="{AD62BA28-C62E-4BD9-8E04-56368DC02C91}"/>
    <cellStyle name="Normal 70 3 9 3" xfId="13912" xr:uid="{5CA8FC81-93F6-4D79-BE0F-30C6CEF0B400}"/>
    <cellStyle name="Normal 70 3 9 3 2" xfId="13913" xr:uid="{FF88BA53-DAE5-4A2C-9AF8-5C35D8933729}"/>
    <cellStyle name="Normal 70 3 9 3 3" xfId="13914" xr:uid="{4BB49031-36A2-4F5C-BC7A-F1C9F2D4D8B3}"/>
    <cellStyle name="Normal 70 3 9 4" xfId="13915" xr:uid="{6DC3C567-B9A9-440B-B56C-377EC208A754}"/>
    <cellStyle name="Normal 70 3 9 5" xfId="13916" xr:uid="{E813375F-D4F6-4D05-A568-B7ADA1C273EB}"/>
    <cellStyle name="Normal 70 4" xfId="13917" xr:uid="{79898E66-ADFA-49D4-913B-72FBB4027ED0}"/>
    <cellStyle name="Normal 70 4 10" xfId="13918" xr:uid="{D41986D2-220D-47E1-A9D1-6C8A4B275C7B}"/>
    <cellStyle name="Normal 70 4 10 2" xfId="13919" xr:uid="{B0A9B3A0-E431-4648-A9CE-4EDD9D1AAFB5}"/>
    <cellStyle name="Normal 70 4 10 2 2" xfId="13920" xr:uid="{6E7D2FB2-893F-463F-9447-44B904187B3A}"/>
    <cellStyle name="Normal 70 4 10 2 2 2" xfId="13921" xr:uid="{452F4BBE-EE7F-4BF3-9303-CF4411F7E912}"/>
    <cellStyle name="Normal 70 4 10 2 2 3" xfId="13922" xr:uid="{54080E7A-0F67-4C75-B8A6-B7123BCACD4F}"/>
    <cellStyle name="Normal 70 4 10 2 3" xfId="13923" xr:uid="{896A55E7-3BA2-41F0-A12D-FDDEE8410EE1}"/>
    <cellStyle name="Normal 70 4 10 2 4" xfId="13924" xr:uid="{E974E19F-F56D-4C0F-B916-3BAF51EB0405}"/>
    <cellStyle name="Normal 70 4 10 3" xfId="13925" xr:uid="{2D7CB324-5377-4999-AB69-EEA246B2AFF9}"/>
    <cellStyle name="Normal 70 4 10 3 2" xfId="13926" xr:uid="{5624B85E-BD70-4E7A-A493-77B29C4F6794}"/>
    <cellStyle name="Normal 70 4 10 3 3" xfId="13927" xr:uid="{D14108C8-75CB-48E3-B223-D7959BBF547B}"/>
    <cellStyle name="Normal 70 4 10 4" xfId="13928" xr:uid="{DDC680F7-7FC8-428A-A2C3-AA5BA827A3B5}"/>
    <cellStyle name="Normal 70 4 10 5" xfId="13929" xr:uid="{CA9EADB0-4503-4829-B37C-BD04EF08793C}"/>
    <cellStyle name="Normal 70 4 11" xfId="13930" xr:uid="{5A00F226-05EC-4080-B699-B118CFA0B8DC}"/>
    <cellStyle name="Normal 70 4 11 2" xfId="13931" xr:uid="{0ABF3C2D-6AA7-4921-AF07-6C1D0A224675}"/>
    <cellStyle name="Normal 70 4 11 2 2" xfId="13932" xr:uid="{F046BFC7-2C0A-4E20-8B45-F1DDB74A31E4}"/>
    <cellStyle name="Normal 70 4 11 2 2 2" xfId="13933" xr:uid="{B75D3EC3-1EB3-42F8-9230-929F1F571015}"/>
    <cellStyle name="Normal 70 4 11 2 2 3" xfId="13934" xr:uid="{8EC6B99F-45CE-41AC-92E4-9EAB8D31F480}"/>
    <cellStyle name="Normal 70 4 11 2 3" xfId="13935" xr:uid="{A67B0F33-ECCD-431A-923C-1FCAFD5783D0}"/>
    <cellStyle name="Normal 70 4 11 2 4" xfId="13936" xr:uid="{8D54A5CB-0EC9-49B5-AF99-203141290B31}"/>
    <cellStyle name="Normal 70 4 11 3" xfId="13937" xr:uid="{9A156CB3-7D8E-4FD9-B92C-8F6D4E39C87A}"/>
    <cellStyle name="Normal 70 4 11 3 2" xfId="13938" xr:uid="{5CDDDD46-C031-4A3D-B848-65FC64B1AF0F}"/>
    <cellStyle name="Normal 70 4 11 3 3" xfId="13939" xr:uid="{81231168-FEBD-4606-A0A1-8BA289408897}"/>
    <cellStyle name="Normal 70 4 11 4" xfId="13940" xr:uid="{79AB8F58-73E6-4D3E-A00B-7144B2F9DC70}"/>
    <cellStyle name="Normal 70 4 11 5" xfId="13941" xr:uid="{5C4D5161-F3FF-4261-821C-F12BFA4B68A7}"/>
    <cellStyle name="Normal 70 4 12" xfId="13942" xr:uid="{671553AF-6EE2-4F04-A9B6-96E036D9AC5A}"/>
    <cellStyle name="Normal 70 4 12 2" xfId="13943" xr:uid="{D7173868-D80C-4D01-9C5B-3AB448B51D52}"/>
    <cellStyle name="Normal 70 4 12 2 2" xfId="13944" xr:uid="{2F73913C-39FC-42DF-94A6-35B76817E37E}"/>
    <cellStyle name="Normal 70 4 12 2 2 2" xfId="13945" xr:uid="{777DA07A-E8C8-4D7F-B343-B2C6E99C6B5A}"/>
    <cellStyle name="Normal 70 4 12 2 2 3" xfId="13946" xr:uid="{00F2A3CE-E19D-4BC5-8080-AF9A26A42248}"/>
    <cellStyle name="Normal 70 4 12 2 3" xfId="13947" xr:uid="{48327C86-A835-4C0B-A392-A6FF46B63B9C}"/>
    <cellStyle name="Normal 70 4 12 2 4" xfId="13948" xr:uid="{BEADBA2B-811B-4BD3-BF3D-18253DCEB10F}"/>
    <cellStyle name="Normal 70 4 12 3" xfId="13949" xr:uid="{7DC9105F-437C-493F-A034-202A1DD08F4F}"/>
    <cellStyle name="Normal 70 4 12 3 2" xfId="13950" xr:uid="{168FCAE2-7AA6-4AE4-A37E-9FAD5CC10B2D}"/>
    <cellStyle name="Normal 70 4 12 3 3" xfId="13951" xr:uid="{5EA8718F-8F55-48C5-8851-44F3D0547F9C}"/>
    <cellStyle name="Normal 70 4 12 4" xfId="13952" xr:uid="{989FE0BC-C6E2-4A84-A4A3-0015FB31BCC3}"/>
    <cellStyle name="Normal 70 4 12 5" xfId="13953" xr:uid="{3B761049-7103-4847-BC6F-E82334B5C7F7}"/>
    <cellStyle name="Normal 70 4 13" xfId="13954" xr:uid="{9557E287-CD25-4F17-A9D8-F55F2B873C1D}"/>
    <cellStyle name="Normal 70 4 13 2" xfId="13955" xr:uid="{B1AE1D41-0397-46D7-AE8C-BD2E5C3261C7}"/>
    <cellStyle name="Normal 70 4 13 2 2" xfId="13956" xr:uid="{4E84D362-08BB-478C-8F77-A4D3714FA930}"/>
    <cellStyle name="Normal 70 4 13 2 2 2" xfId="13957" xr:uid="{C25231B0-BD77-4955-BEFD-C7F80C7BA604}"/>
    <cellStyle name="Normal 70 4 13 2 2 3" xfId="13958" xr:uid="{EC9DE60D-8B11-4176-A5CC-54CA4AC107B7}"/>
    <cellStyle name="Normal 70 4 13 2 3" xfId="13959" xr:uid="{5C67A92D-E0AA-4263-9232-CE1E61332900}"/>
    <cellStyle name="Normal 70 4 13 2 4" xfId="13960" xr:uid="{A3A6E512-69F4-4731-8398-28B05960CE5B}"/>
    <cellStyle name="Normal 70 4 13 3" xfId="13961" xr:uid="{37DCF60E-4F0E-4410-B3B7-36581A57FF9E}"/>
    <cellStyle name="Normal 70 4 13 3 2" xfId="13962" xr:uid="{391F07BD-26CD-4901-AEEF-F8885FC15A34}"/>
    <cellStyle name="Normal 70 4 13 3 3" xfId="13963" xr:uid="{9B0F4762-D8F4-4301-98BD-ED2E44B426C3}"/>
    <cellStyle name="Normal 70 4 13 4" xfId="13964" xr:uid="{1EB0399D-0398-4EAD-8CD0-659DF9060A94}"/>
    <cellStyle name="Normal 70 4 13 5" xfId="13965" xr:uid="{F7085ABB-5034-4167-820E-F5AF92DCF966}"/>
    <cellStyle name="Normal 70 4 14" xfId="13966" xr:uid="{E40471DD-66B8-4FB5-B48A-6A3009CE5E69}"/>
    <cellStyle name="Normal 70 4 14 2" xfId="13967" xr:uid="{60EBE925-EDEB-4E6F-8953-71038C32E117}"/>
    <cellStyle name="Normal 70 4 14 2 2" xfId="13968" xr:uid="{CF390D4C-C71B-4019-B840-C5695743AF68}"/>
    <cellStyle name="Normal 70 4 14 2 2 2" xfId="13969" xr:uid="{B981DE44-9173-484F-8BD7-8422883F1082}"/>
    <cellStyle name="Normal 70 4 14 2 2 3" xfId="13970" xr:uid="{D2139096-4B67-4B1B-83B7-E20697BE59B6}"/>
    <cellStyle name="Normal 70 4 14 2 3" xfId="13971" xr:uid="{A277DEF1-71D2-4728-B351-27E709C6A65E}"/>
    <cellStyle name="Normal 70 4 14 2 4" xfId="13972" xr:uid="{C3716C4B-C7DF-431D-A29C-33FF01F9874B}"/>
    <cellStyle name="Normal 70 4 14 3" xfId="13973" xr:uid="{719937B1-99DB-4018-A8AD-A99877853A80}"/>
    <cellStyle name="Normal 70 4 14 3 2" xfId="13974" xr:uid="{87012675-7BFD-453E-BF2C-63FD76A10C29}"/>
    <cellStyle name="Normal 70 4 14 3 3" xfId="13975" xr:uid="{246E1A2D-5E80-4622-94AF-91C872BEC509}"/>
    <cellStyle name="Normal 70 4 14 4" xfId="13976" xr:uid="{0635E5CE-88C7-486B-9571-B7B3F78361BA}"/>
    <cellStyle name="Normal 70 4 14 5" xfId="13977" xr:uid="{C6E95133-49B5-4484-8A3D-4EE079438345}"/>
    <cellStyle name="Normal 70 4 15" xfId="13978" xr:uid="{58CA2179-2E01-467E-9E50-99D859A38FC4}"/>
    <cellStyle name="Normal 70 4 15 2" xfId="13979" xr:uid="{4CC289F6-3E70-4FFA-A02B-7DBDDE1E83B5}"/>
    <cellStyle name="Normal 70 4 15 2 2" xfId="13980" xr:uid="{F0643D77-5159-4A75-B445-8DC3E273A5E2}"/>
    <cellStyle name="Normal 70 4 15 2 2 2" xfId="13981" xr:uid="{B1375AAA-8632-4F3B-8575-4CD61A97AA18}"/>
    <cellStyle name="Normal 70 4 15 2 2 3" xfId="13982" xr:uid="{E47AE93D-76E5-4098-8696-C600EFE5D086}"/>
    <cellStyle name="Normal 70 4 15 2 3" xfId="13983" xr:uid="{89A73CD7-A3FE-40D6-B48D-F327623E235F}"/>
    <cellStyle name="Normal 70 4 15 2 4" xfId="13984" xr:uid="{B68491D6-E97C-4D09-A0AC-5352BF1B5BEF}"/>
    <cellStyle name="Normal 70 4 15 3" xfId="13985" xr:uid="{F2D3D78B-68A5-4CBB-8F23-55B12A09C0EA}"/>
    <cellStyle name="Normal 70 4 15 3 2" xfId="13986" xr:uid="{64765249-0026-411C-B3B5-C501580DC79C}"/>
    <cellStyle name="Normal 70 4 15 3 3" xfId="13987" xr:uid="{1984B7E7-6AD7-4BA4-B4D8-B5A492622585}"/>
    <cellStyle name="Normal 70 4 15 4" xfId="13988" xr:uid="{7A3602C0-6A1C-4A97-BE40-BA96A81B099B}"/>
    <cellStyle name="Normal 70 4 15 5" xfId="13989" xr:uid="{B1AED221-51ED-4B57-BB51-055CA29D1F7C}"/>
    <cellStyle name="Normal 70 4 16" xfId="13990" xr:uid="{7F088904-D6DA-4C92-89AF-6A657F41BE58}"/>
    <cellStyle name="Normal 70 4 16 2" xfId="13991" xr:uid="{156E8CEB-AF94-476A-8C4D-6CD44BDB46D1}"/>
    <cellStyle name="Normal 70 4 16 2 2" xfId="13992" xr:uid="{4130A91A-0747-4EA7-99D4-14F5F4C5BD6A}"/>
    <cellStyle name="Normal 70 4 16 2 2 2" xfId="13993" xr:uid="{B1A25F02-F0B0-4ED9-9E8E-897D4C4615B7}"/>
    <cellStyle name="Normal 70 4 16 2 2 3" xfId="13994" xr:uid="{71CDD307-502F-4B0B-AEB2-5BB1624A6A63}"/>
    <cellStyle name="Normal 70 4 16 2 3" xfId="13995" xr:uid="{AEB9685D-ACC5-40F6-9548-987236FA2798}"/>
    <cellStyle name="Normal 70 4 16 2 4" xfId="13996" xr:uid="{214847CF-7D82-4694-A378-22D50EF7B671}"/>
    <cellStyle name="Normal 70 4 16 3" xfId="13997" xr:uid="{A9F32758-D28B-40D4-A35A-F6FD5BE9AFB1}"/>
    <cellStyle name="Normal 70 4 16 3 2" xfId="13998" xr:uid="{0B9C1F30-36F5-447C-9C2A-D45C81482265}"/>
    <cellStyle name="Normal 70 4 16 3 3" xfId="13999" xr:uid="{B6FB0D4D-BB01-471E-B45A-A434A6B8ECFC}"/>
    <cellStyle name="Normal 70 4 16 4" xfId="14000" xr:uid="{EB1DC9BF-BD4E-47FC-AFE6-3D8EF6C01F62}"/>
    <cellStyle name="Normal 70 4 16 5" xfId="14001" xr:uid="{D093B02B-9CA2-4FAE-96A3-2BDA23F1A2A1}"/>
    <cellStyle name="Normal 70 4 17" xfId="14002" xr:uid="{8DD5B3CE-FFF7-4F5C-800B-FE9C5B0931F0}"/>
    <cellStyle name="Normal 70 4 17 2" xfId="14003" xr:uid="{1DE23896-AE39-4B73-BB7F-DE96938E4FEF}"/>
    <cellStyle name="Normal 70 4 17 2 2" xfId="14004" xr:uid="{5E4CD215-FCE7-45D4-8E85-FDDC77E63458}"/>
    <cellStyle name="Normal 70 4 17 2 2 2" xfId="14005" xr:uid="{55E958BD-ADCD-4568-B117-19C9B45600DD}"/>
    <cellStyle name="Normal 70 4 17 2 2 3" xfId="14006" xr:uid="{7C54D05E-4558-46C7-BDF8-460A83EC2D3F}"/>
    <cellStyle name="Normal 70 4 17 2 3" xfId="14007" xr:uid="{B19A3F25-635C-4426-B83F-9366AA24CC7F}"/>
    <cellStyle name="Normal 70 4 17 2 4" xfId="14008" xr:uid="{2E772D45-DB84-4579-9FD9-C8B0EA2134F7}"/>
    <cellStyle name="Normal 70 4 17 3" xfId="14009" xr:uid="{E0AA3EBC-6C25-4EAC-B606-54B9C34A2908}"/>
    <cellStyle name="Normal 70 4 17 3 2" xfId="14010" xr:uid="{74816840-A80C-4DBE-89A2-648AE304A06F}"/>
    <cellStyle name="Normal 70 4 17 3 3" xfId="14011" xr:uid="{6F928DB5-6D64-491F-90BF-D7C244D4E454}"/>
    <cellStyle name="Normal 70 4 17 4" xfId="14012" xr:uid="{C04B73BC-C634-4702-BE66-AE95AAAA0146}"/>
    <cellStyle name="Normal 70 4 17 5" xfId="14013" xr:uid="{AF48C4DF-2D7F-451A-86D0-03A0610B813D}"/>
    <cellStyle name="Normal 70 4 18" xfId="14014" xr:uid="{B55028C2-58B7-4B9F-990F-A6C7849D016C}"/>
    <cellStyle name="Normal 70 4 18 2" xfId="14015" xr:uid="{3EEDE939-AD3D-4A95-B134-9DFBD72D4852}"/>
    <cellStyle name="Normal 70 4 18 2 2" xfId="14016" xr:uid="{A58832F7-AD45-4520-B412-1192629B0561}"/>
    <cellStyle name="Normal 70 4 18 2 2 2" xfId="14017" xr:uid="{5F942BD4-E19A-4A94-B54B-8F5E07A5F5C8}"/>
    <cellStyle name="Normal 70 4 18 2 2 3" xfId="14018" xr:uid="{80C69A0A-0382-4B2B-BE34-D3A31253C93D}"/>
    <cellStyle name="Normal 70 4 18 2 3" xfId="14019" xr:uid="{CA4DEF61-1020-4699-BBCC-B4ACC2FCF024}"/>
    <cellStyle name="Normal 70 4 18 2 4" xfId="14020" xr:uid="{37B20A4A-7769-4E65-98B1-5112D753B3F2}"/>
    <cellStyle name="Normal 70 4 18 3" xfId="14021" xr:uid="{44328BB6-E03E-4666-B82A-2AE7A530EBC0}"/>
    <cellStyle name="Normal 70 4 18 3 2" xfId="14022" xr:uid="{0D49E3F2-B13A-44D3-A758-B4E367ECD85A}"/>
    <cellStyle name="Normal 70 4 18 3 3" xfId="14023" xr:uid="{EEF764A0-E719-42D8-B1C6-0623CBC3C230}"/>
    <cellStyle name="Normal 70 4 18 4" xfId="14024" xr:uid="{14BAA91F-F556-480E-99BC-AE80CD335BA5}"/>
    <cellStyle name="Normal 70 4 18 5" xfId="14025" xr:uid="{5EA55713-C143-4F03-97E1-B4FF50DF5EE0}"/>
    <cellStyle name="Normal 70 4 19" xfId="14026" xr:uid="{96173572-9B2D-490F-A355-1FC6AD52899E}"/>
    <cellStyle name="Normal 70 4 19 2" xfId="14027" xr:uid="{BE5F2F8B-D4F0-4962-8D05-9D13963858B8}"/>
    <cellStyle name="Normal 70 4 19 2 2" xfId="14028" xr:uid="{9DA1E7D1-0EB5-48D2-873C-00094571663F}"/>
    <cellStyle name="Normal 70 4 19 2 2 2" xfId="14029" xr:uid="{3DDEB5E3-AE59-4726-A2A5-BEE4133A7934}"/>
    <cellStyle name="Normal 70 4 19 2 2 3" xfId="14030" xr:uid="{022A3C1C-7F53-411B-BDEF-D9EA7521E038}"/>
    <cellStyle name="Normal 70 4 19 2 3" xfId="14031" xr:uid="{595E8453-B6CC-49AB-B776-1C5E758A34A3}"/>
    <cellStyle name="Normal 70 4 19 2 4" xfId="14032" xr:uid="{6F22CFB6-6EAD-4B96-847D-4AE0018A66F7}"/>
    <cellStyle name="Normal 70 4 19 3" xfId="14033" xr:uid="{E91BA78A-5DCE-48BB-8636-3BC6A121D8D0}"/>
    <cellStyle name="Normal 70 4 19 3 2" xfId="14034" xr:uid="{DE3957BE-E177-4918-A5FF-BA577FEE19B5}"/>
    <cellStyle name="Normal 70 4 19 3 3" xfId="14035" xr:uid="{D7F75C1E-8B0F-4F74-B33A-B78D58279DC1}"/>
    <cellStyle name="Normal 70 4 19 4" xfId="14036" xr:uid="{971BF279-10FE-43AC-931C-B0A86E87DCE1}"/>
    <cellStyle name="Normal 70 4 19 5" xfId="14037" xr:uid="{99C9E3B7-4DE0-43E9-9239-9C1A63E31399}"/>
    <cellStyle name="Normal 70 4 2" xfId="14038" xr:uid="{42807AF4-BD38-4059-9292-D9B7338E2C76}"/>
    <cellStyle name="Normal 70 4 2 2" xfId="14039" xr:uid="{FD4332AD-DB71-44FC-8751-82203FA16E7B}"/>
    <cellStyle name="Normal 70 4 2 2 2" xfId="14040" xr:uid="{7471CCB2-27BC-4E6E-8D61-1936ABB671FA}"/>
    <cellStyle name="Normal 70 4 2 2 2 2" xfId="14041" xr:uid="{492A7D6C-8FEA-4ABF-971C-0406470F5A88}"/>
    <cellStyle name="Normal 70 4 2 2 2 3" xfId="14042" xr:uid="{0261C565-8147-43A2-BA2B-15F66B21F691}"/>
    <cellStyle name="Normal 70 4 2 2 3" xfId="14043" xr:uid="{079E9EFF-2A5A-4862-84A0-B0A3201FFA6B}"/>
    <cellStyle name="Normal 70 4 2 2 4" xfId="14044" xr:uid="{557D74E7-F61B-4440-A262-DF7C7C4133D7}"/>
    <cellStyle name="Normal 70 4 2 3" xfId="14045" xr:uid="{79542D62-F676-47F1-B235-8B0D27A606A5}"/>
    <cellStyle name="Normal 70 4 2 3 2" xfId="14046" xr:uid="{48272977-DD38-4D87-9BFF-2F2619A96E4E}"/>
    <cellStyle name="Normal 70 4 2 3 3" xfId="14047" xr:uid="{D2F9E063-C52C-41E6-83EB-D764921E5D74}"/>
    <cellStyle name="Normal 70 4 2 4" xfId="14048" xr:uid="{DB1160DF-7C27-48A9-8D48-F06D07AFE574}"/>
    <cellStyle name="Normal 70 4 2 5" xfId="14049" xr:uid="{219A785F-4FF9-46F5-92EB-F589D35A12DD}"/>
    <cellStyle name="Normal 70 4 20" xfId="14050" xr:uid="{8AE80D8D-D5A0-449A-8141-FC4983585F69}"/>
    <cellStyle name="Normal 70 4 20 2" xfId="14051" xr:uid="{163B5714-EB3D-407A-A368-88C338737C5F}"/>
    <cellStyle name="Normal 70 4 20 2 2" xfId="14052" xr:uid="{1EA8A89C-D607-4476-817D-C2172A10DA2A}"/>
    <cellStyle name="Normal 70 4 20 2 3" xfId="14053" xr:uid="{99EB79DB-8FC0-4856-A445-940FC4278E20}"/>
    <cellStyle name="Normal 70 4 20 3" xfId="14054" xr:uid="{8B2A98AB-4271-4BCF-ACB9-DFF90DB68972}"/>
    <cellStyle name="Normal 70 4 20 4" xfId="14055" xr:uid="{59621E07-25D0-4CCE-A571-564D60365996}"/>
    <cellStyle name="Normal 70 4 21" xfId="14056" xr:uid="{CAF2DD32-F906-4F67-BD2A-842348ED36DC}"/>
    <cellStyle name="Normal 70 4 21 2" xfId="14057" xr:uid="{B122F36C-4CE8-43D4-84A4-1EF105810E5A}"/>
    <cellStyle name="Normal 70 4 21 3" xfId="14058" xr:uid="{09BA6421-0164-45A5-8187-DF5690EDC5D7}"/>
    <cellStyle name="Normal 70 4 22" xfId="14059" xr:uid="{BF716117-5103-4DFC-8AD1-B31A111FC185}"/>
    <cellStyle name="Normal 70 4 23" xfId="14060" xr:uid="{BEC020D1-3C7A-4148-93A8-4B64A46D3A5F}"/>
    <cellStyle name="Normal 70 4 3" xfId="14061" xr:uid="{BC70EC65-D247-4B2E-94DF-D176EF74420C}"/>
    <cellStyle name="Normal 70 4 3 2" xfId="14062" xr:uid="{12CCB5F3-6633-4B54-97FD-5F91574C69D7}"/>
    <cellStyle name="Normal 70 4 3 2 2" xfId="14063" xr:uid="{23595CBC-35D6-4F27-9543-DAECFFE3C6A9}"/>
    <cellStyle name="Normal 70 4 3 2 2 2" xfId="14064" xr:uid="{21BBB357-AAEF-428D-BE77-7260DC356806}"/>
    <cellStyle name="Normal 70 4 3 2 2 3" xfId="14065" xr:uid="{F6A03B0E-9BD7-44FE-852E-FF2C113A0A45}"/>
    <cellStyle name="Normal 70 4 3 2 3" xfId="14066" xr:uid="{A8DB63B9-60D6-418D-8B37-3169759E7A97}"/>
    <cellStyle name="Normal 70 4 3 2 4" xfId="14067" xr:uid="{39F4419E-CAEB-42FF-ABDE-232BE3BFD6B7}"/>
    <cellStyle name="Normal 70 4 3 3" xfId="14068" xr:uid="{CCCEB36F-880A-42ED-B911-9E365926014B}"/>
    <cellStyle name="Normal 70 4 3 3 2" xfId="14069" xr:uid="{0D5F6DFD-0731-47BC-857F-A7FA66730672}"/>
    <cellStyle name="Normal 70 4 3 3 3" xfId="14070" xr:uid="{1EB34B20-60E1-4438-9B25-67ACC0FB6522}"/>
    <cellStyle name="Normal 70 4 3 4" xfId="14071" xr:uid="{45043DDC-A1E3-4B76-B870-849260326DD0}"/>
    <cellStyle name="Normal 70 4 3 5" xfId="14072" xr:uid="{95DDB8D1-C51B-4EDF-B38F-229CCF52706D}"/>
    <cellStyle name="Normal 70 4 4" xfId="14073" xr:uid="{CB1F6F1B-ADD0-40F7-B446-0F6D1C24B9AE}"/>
    <cellStyle name="Normal 70 4 4 2" xfId="14074" xr:uid="{5933B6AC-9736-4B03-B76D-2ECCB83A90DB}"/>
    <cellStyle name="Normal 70 4 4 2 2" xfId="14075" xr:uid="{F1671B04-6185-4D1F-BBC1-F7E3E6CB678E}"/>
    <cellStyle name="Normal 70 4 4 2 2 2" xfId="14076" xr:uid="{8D6FFDC0-A8A9-4411-AE74-61A9F7093AE4}"/>
    <cellStyle name="Normal 70 4 4 2 2 3" xfId="14077" xr:uid="{70C23709-2B55-43D8-881A-28A10A2B8B13}"/>
    <cellStyle name="Normal 70 4 4 2 3" xfId="14078" xr:uid="{0C10C8BE-3EDB-4FE6-B31B-8092A9BE128F}"/>
    <cellStyle name="Normal 70 4 4 2 4" xfId="14079" xr:uid="{91298480-8609-4D3F-81DD-8B4B8E5BA766}"/>
    <cellStyle name="Normal 70 4 4 3" xfId="14080" xr:uid="{311C66A5-DE47-4230-8627-8A99BF6935B9}"/>
    <cellStyle name="Normal 70 4 4 3 2" xfId="14081" xr:uid="{3358F16A-B306-4774-B77C-8CB9098E5404}"/>
    <cellStyle name="Normal 70 4 4 3 3" xfId="14082" xr:uid="{CD26B113-690C-40F4-B074-B341A0ECD96B}"/>
    <cellStyle name="Normal 70 4 4 4" xfId="14083" xr:uid="{C998A6CE-474C-4D51-8112-6A6A579DF4CE}"/>
    <cellStyle name="Normal 70 4 4 5" xfId="14084" xr:uid="{FC3BA3DA-E972-48CE-83F9-9912ACE32ADE}"/>
    <cellStyle name="Normal 70 4 5" xfId="14085" xr:uid="{280BCC43-2C90-43A0-A56F-E6C54716F28C}"/>
    <cellStyle name="Normal 70 4 5 2" xfId="14086" xr:uid="{67B6FC3A-2DAD-4650-89B5-F1BA4E046E43}"/>
    <cellStyle name="Normal 70 4 5 2 2" xfId="14087" xr:uid="{1220E6F2-5FE5-4919-88C5-A51D8C386A9D}"/>
    <cellStyle name="Normal 70 4 5 2 2 2" xfId="14088" xr:uid="{D76DCA0E-F4A4-4FC4-8E3D-A5681BDEA76B}"/>
    <cellStyle name="Normal 70 4 5 2 2 3" xfId="14089" xr:uid="{A31C654A-E5C9-4F38-9518-DD1211CBD50E}"/>
    <cellStyle name="Normal 70 4 5 2 3" xfId="14090" xr:uid="{45AA0F50-6A79-40EE-A1E5-EA0990F98CA8}"/>
    <cellStyle name="Normal 70 4 5 2 4" xfId="14091" xr:uid="{8FE153C9-B473-46A8-95C8-8D2F3C2EEDA8}"/>
    <cellStyle name="Normal 70 4 5 3" xfId="14092" xr:uid="{425B5E87-F81D-4E84-B5A7-C819C876D602}"/>
    <cellStyle name="Normal 70 4 5 3 2" xfId="14093" xr:uid="{BCE9B233-BAF7-49E9-9B4D-526EA05BDCD7}"/>
    <cellStyle name="Normal 70 4 5 3 3" xfId="14094" xr:uid="{3B0D1074-6ABB-4FD4-9090-25D5ECFC1060}"/>
    <cellStyle name="Normal 70 4 5 4" xfId="14095" xr:uid="{0FADD3EC-C577-46CD-A2CF-C34527459854}"/>
    <cellStyle name="Normal 70 4 5 5" xfId="14096" xr:uid="{56D1AFBB-7F1A-4A4E-94E7-2E4F90890BDB}"/>
    <cellStyle name="Normal 70 4 6" xfId="14097" xr:uid="{A52E009C-3859-4B37-9137-D1FAA4E09CC7}"/>
    <cellStyle name="Normal 70 4 6 2" xfId="14098" xr:uid="{58A78F7E-15A8-4B21-9F03-5D0D20425AF2}"/>
    <cellStyle name="Normal 70 4 6 2 2" xfId="14099" xr:uid="{C4928C94-A3A5-4293-ACDF-2927AB51D31C}"/>
    <cellStyle name="Normal 70 4 6 2 2 2" xfId="14100" xr:uid="{B9CF6874-41D0-4009-84EC-27FAB44FFD2A}"/>
    <cellStyle name="Normal 70 4 6 2 2 3" xfId="14101" xr:uid="{8A26C246-DDEE-44E2-9FA4-1A8A9B07EF5E}"/>
    <cellStyle name="Normal 70 4 6 2 3" xfId="14102" xr:uid="{F553711D-F685-4410-BEA7-0ECF78CE7813}"/>
    <cellStyle name="Normal 70 4 6 2 4" xfId="14103" xr:uid="{EE046EE9-1BA6-42FB-8552-A3099BFA27FE}"/>
    <cellStyle name="Normal 70 4 6 3" xfId="14104" xr:uid="{55E17E71-A994-4FCF-8FF1-147ECD08B905}"/>
    <cellStyle name="Normal 70 4 6 3 2" xfId="14105" xr:uid="{10C9C303-63D4-4CA3-A539-0AA93B139CEF}"/>
    <cellStyle name="Normal 70 4 6 3 3" xfId="14106" xr:uid="{6618DB79-9975-4265-A3E6-E9C4A6B4ED25}"/>
    <cellStyle name="Normal 70 4 6 4" xfId="14107" xr:uid="{1C737C1E-8CFB-44DA-A006-B535D9A5D39E}"/>
    <cellStyle name="Normal 70 4 6 5" xfId="14108" xr:uid="{4D5C1AA7-ECB7-426C-868B-423E3EB57B28}"/>
    <cellStyle name="Normal 70 4 7" xfId="14109" xr:uid="{94B740BD-713D-4A6A-9ADC-1FA44860F086}"/>
    <cellStyle name="Normal 70 4 7 2" xfId="14110" xr:uid="{8CCA0E42-4EBC-4796-8E55-8A6109619687}"/>
    <cellStyle name="Normal 70 4 7 2 2" xfId="14111" xr:uid="{B2F4C331-C3F1-406C-9B5F-CCE68B39F70D}"/>
    <cellStyle name="Normal 70 4 7 2 2 2" xfId="14112" xr:uid="{E38EE5FD-F26C-49B5-ACA4-40BFB11F1AC2}"/>
    <cellStyle name="Normal 70 4 7 2 2 3" xfId="14113" xr:uid="{068008B4-0433-45C8-B815-DCD37D8EBF70}"/>
    <cellStyle name="Normal 70 4 7 2 3" xfId="14114" xr:uid="{C4D93CFE-AE72-4D65-B5A7-DBCA5A06A0C3}"/>
    <cellStyle name="Normal 70 4 7 2 4" xfId="14115" xr:uid="{08615550-65E8-4C2D-B269-D1438E300BB8}"/>
    <cellStyle name="Normal 70 4 7 3" xfId="14116" xr:uid="{F69515CF-6F49-406A-AF95-CE11FD208BC4}"/>
    <cellStyle name="Normal 70 4 7 3 2" xfId="14117" xr:uid="{6C75B1CE-22E1-4FB3-851C-F033AC58BAAA}"/>
    <cellStyle name="Normal 70 4 7 3 3" xfId="14118" xr:uid="{BA9F9F71-1C32-49D3-8F15-20F8919E845B}"/>
    <cellStyle name="Normal 70 4 7 4" xfId="14119" xr:uid="{CFB890EE-198B-4A59-918A-D114314854D7}"/>
    <cellStyle name="Normal 70 4 7 5" xfId="14120" xr:uid="{21C45D5D-A077-4F30-A44E-7663A87FB860}"/>
    <cellStyle name="Normal 70 4 8" xfId="14121" xr:uid="{63F0D5EE-B5C3-4691-8B6B-0C5782D26723}"/>
    <cellStyle name="Normal 70 4 8 2" xfId="14122" xr:uid="{6EA72D1F-D882-4371-8F19-7CFBA60788CE}"/>
    <cellStyle name="Normal 70 4 8 2 2" xfId="14123" xr:uid="{78BAE7A8-76A2-471F-9FD3-61F4E1BB045A}"/>
    <cellStyle name="Normal 70 4 8 2 2 2" xfId="14124" xr:uid="{B9DF15EC-94C7-479A-81DF-AF2C02346AAD}"/>
    <cellStyle name="Normal 70 4 8 2 2 3" xfId="14125" xr:uid="{79A4FDFD-93C2-41C9-AA0C-654ED278E7F5}"/>
    <cellStyle name="Normal 70 4 8 2 3" xfId="14126" xr:uid="{B08E4B41-E808-44DC-9F22-FB3B4A035115}"/>
    <cellStyle name="Normal 70 4 8 2 4" xfId="14127" xr:uid="{A47F3690-AD6C-4424-8831-EDB4A48E5657}"/>
    <cellStyle name="Normal 70 4 8 3" xfId="14128" xr:uid="{FCC1E46B-636A-424C-80F9-085E45A58058}"/>
    <cellStyle name="Normal 70 4 8 3 2" xfId="14129" xr:uid="{20E8276E-139B-4AE1-A17D-6170794A3B2F}"/>
    <cellStyle name="Normal 70 4 8 3 3" xfId="14130" xr:uid="{CEC19047-D4A3-4A50-A93D-78F2A07FCCD2}"/>
    <cellStyle name="Normal 70 4 8 4" xfId="14131" xr:uid="{94E69A7E-B98C-4C7C-B664-ECEA692F2DA2}"/>
    <cellStyle name="Normal 70 4 8 5" xfId="14132" xr:uid="{86610BAC-81F8-4032-A4CB-2C3B9165FAB6}"/>
    <cellStyle name="Normal 70 4 9" xfId="14133" xr:uid="{5DC0E6EC-5AE0-4854-B516-E5F03EE91339}"/>
    <cellStyle name="Normal 70 4 9 2" xfId="14134" xr:uid="{1345D78E-A5C3-4A0E-9CD8-76F6B25F1E42}"/>
    <cellStyle name="Normal 70 4 9 2 2" xfId="14135" xr:uid="{9C8ABE1F-67FE-474F-AD39-852C6C93C0AE}"/>
    <cellStyle name="Normal 70 4 9 2 2 2" xfId="14136" xr:uid="{4300927E-B76F-44C5-9407-93C00C8B4B3B}"/>
    <cellStyle name="Normal 70 4 9 2 2 3" xfId="14137" xr:uid="{02DF2E4B-A05C-4B9F-AECB-B289BDDFBD20}"/>
    <cellStyle name="Normal 70 4 9 2 3" xfId="14138" xr:uid="{970EACEE-8888-4C7B-82A5-23F9760DC9A5}"/>
    <cellStyle name="Normal 70 4 9 2 4" xfId="14139" xr:uid="{5527C316-F878-47BA-B046-CD9C53CC0934}"/>
    <cellStyle name="Normal 70 4 9 3" xfId="14140" xr:uid="{46246718-48DC-4632-B7E6-36A2F55B9E99}"/>
    <cellStyle name="Normal 70 4 9 3 2" xfId="14141" xr:uid="{64E39211-4D53-4FB1-BC6F-84438F4B3C9C}"/>
    <cellStyle name="Normal 70 4 9 3 3" xfId="14142" xr:uid="{5705B1B3-E63B-4126-8AAF-E6E8225AE64B}"/>
    <cellStyle name="Normal 70 4 9 4" xfId="14143" xr:uid="{30212554-DD9D-4196-9ADA-351D49A5C1A2}"/>
    <cellStyle name="Normal 70 4 9 5" xfId="14144" xr:uid="{A9CD3708-3571-4ACC-8474-A14C09EB7508}"/>
    <cellStyle name="Normal 70 5" xfId="14145" xr:uid="{0104F24C-4863-4C10-B58B-E12674D0587B}"/>
    <cellStyle name="Normal 70 5 10" xfId="14146" xr:uid="{A0ABC098-4C20-4777-A0D4-1C9BC7FD130A}"/>
    <cellStyle name="Normal 70 5 10 2" xfId="14147" xr:uid="{F1183CB9-CDF0-4435-A4F9-561BE7F151EA}"/>
    <cellStyle name="Normal 70 5 10 2 2" xfId="14148" xr:uid="{6084EF35-FC36-499E-9BA3-4DF2B58DCF67}"/>
    <cellStyle name="Normal 70 5 10 2 2 2" xfId="14149" xr:uid="{F542EFC8-61D5-4437-A86F-A872E2168844}"/>
    <cellStyle name="Normal 70 5 10 2 2 3" xfId="14150" xr:uid="{CFB0EF2B-0028-40E7-850A-0E3134CB302F}"/>
    <cellStyle name="Normal 70 5 10 2 3" xfId="14151" xr:uid="{8464A9C7-07D5-4F89-863E-3408382576AA}"/>
    <cellStyle name="Normal 70 5 10 2 4" xfId="14152" xr:uid="{F57E6D2D-7BA9-4A57-94A7-0F429C87FBD3}"/>
    <cellStyle name="Normal 70 5 10 3" xfId="14153" xr:uid="{5EBC8C01-3586-4A61-A1FE-9522981593F7}"/>
    <cellStyle name="Normal 70 5 10 3 2" xfId="14154" xr:uid="{7F158924-7782-407F-9374-20B297D4215B}"/>
    <cellStyle name="Normal 70 5 10 3 3" xfId="14155" xr:uid="{9B3D308D-8BAE-41A5-9FF9-C7AB470D4847}"/>
    <cellStyle name="Normal 70 5 10 4" xfId="14156" xr:uid="{761DE1D3-7BD7-4B51-8A3B-C1F1B64BA359}"/>
    <cellStyle name="Normal 70 5 10 5" xfId="14157" xr:uid="{899E8C85-61C5-4B19-8B1A-777FB340758A}"/>
    <cellStyle name="Normal 70 5 11" xfId="14158" xr:uid="{26698E71-E934-4043-9B52-4A6191213D24}"/>
    <cellStyle name="Normal 70 5 11 2" xfId="14159" xr:uid="{DA32AA09-AD9B-445E-8B1B-E1228DCDA93D}"/>
    <cellStyle name="Normal 70 5 11 2 2" xfId="14160" xr:uid="{71045EC6-25AC-40C3-B802-60B7EA3319D5}"/>
    <cellStyle name="Normal 70 5 11 2 2 2" xfId="14161" xr:uid="{91FEE536-9472-42E6-B458-88E8B431D856}"/>
    <cellStyle name="Normal 70 5 11 2 2 3" xfId="14162" xr:uid="{A4E30281-7A65-48D8-92DE-65C623833C07}"/>
    <cellStyle name="Normal 70 5 11 2 3" xfId="14163" xr:uid="{95218D72-1068-41EA-99F1-68A14515137B}"/>
    <cellStyle name="Normal 70 5 11 2 4" xfId="14164" xr:uid="{CDDFC093-C8E3-404D-9F80-D25561286265}"/>
    <cellStyle name="Normal 70 5 11 3" xfId="14165" xr:uid="{369DC3F1-A98C-4B1B-A08F-67B80663FF4B}"/>
    <cellStyle name="Normal 70 5 11 3 2" xfId="14166" xr:uid="{DA29B3E3-D48C-4E08-BBF1-F976F980AE26}"/>
    <cellStyle name="Normal 70 5 11 3 3" xfId="14167" xr:uid="{9C8AACDE-6661-4983-BC6D-8887D011DD54}"/>
    <cellStyle name="Normal 70 5 11 4" xfId="14168" xr:uid="{0BFF17C4-97C0-4ED7-A78F-427332E68A14}"/>
    <cellStyle name="Normal 70 5 11 5" xfId="14169" xr:uid="{641B0F36-C4E1-49F2-9A86-581D310794E2}"/>
    <cellStyle name="Normal 70 5 12" xfId="14170" xr:uid="{E0B91A8E-F924-47A5-ACB4-8B2ABFD8E84A}"/>
    <cellStyle name="Normal 70 5 12 2" xfId="14171" xr:uid="{BDEE0A3E-66E7-4585-92D6-B90D3AB5EB1D}"/>
    <cellStyle name="Normal 70 5 12 2 2" xfId="14172" xr:uid="{A0A286D0-CA28-457B-99CD-96BDF3C3FD05}"/>
    <cellStyle name="Normal 70 5 12 2 2 2" xfId="14173" xr:uid="{CE10A172-7DF9-46F4-8A9D-3D208089AF19}"/>
    <cellStyle name="Normal 70 5 12 2 2 3" xfId="14174" xr:uid="{4939F071-8AFE-4783-B8EE-579948E0B64D}"/>
    <cellStyle name="Normal 70 5 12 2 3" xfId="14175" xr:uid="{D1972B11-8320-4F53-87CF-0BEAACFF770A}"/>
    <cellStyle name="Normal 70 5 12 2 4" xfId="14176" xr:uid="{748A05A2-9FBD-4127-98FD-8A14404AE1B7}"/>
    <cellStyle name="Normal 70 5 12 3" xfId="14177" xr:uid="{CBACBD60-2179-45A5-9213-C5EF03A3BF9D}"/>
    <cellStyle name="Normal 70 5 12 3 2" xfId="14178" xr:uid="{E2821CAE-C54C-4496-BCFC-3ED2FB82FABD}"/>
    <cellStyle name="Normal 70 5 12 3 3" xfId="14179" xr:uid="{9C645667-80F2-4FFF-9C14-1B095754D13A}"/>
    <cellStyle name="Normal 70 5 12 4" xfId="14180" xr:uid="{5AB585DF-A6EB-4B88-9A6F-511B6C4BDA16}"/>
    <cellStyle name="Normal 70 5 12 5" xfId="14181" xr:uid="{A6B4625D-29CE-4752-A11D-340732740CC1}"/>
    <cellStyle name="Normal 70 5 13" xfId="14182" xr:uid="{07F3BA8C-A21A-48AB-A290-AF36DB9F2698}"/>
    <cellStyle name="Normal 70 5 13 2" xfId="14183" xr:uid="{FA6BDEF0-A08C-488F-B964-3116BB5E79E9}"/>
    <cellStyle name="Normal 70 5 13 2 2" xfId="14184" xr:uid="{87F9228B-07D4-4D23-9FEE-22186E38613D}"/>
    <cellStyle name="Normal 70 5 13 2 2 2" xfId="14185" xr:uid="{088A2611-7A82-472E-BB92-8D07354C0E78}"/>
    <cellStyle name="Normal 70 5 13 2 2 3" xfId="14186" xr:uid="{BB87FA2C-FC51-4C97-A478-12525CB13CA4}"/>
    <cellStyle name="Normal 70 5 13 2 3" xfId="14187" xr:uid="{8E95CE7A-3EEF-4608-97F8-A35C71293265}"/>
    <cellStyle name="Normal 70 5 13 2 4" xfId="14188" xr:uid="{4BAEC6A1-9159-4AA1-B0D9-59840D3B2CE4}"/>
    <cellStyle name="Normal 70 5 13 3" xfId="14189" xr:uid="{42457D8E-FC88-46D1-89C9-9B0D05AF41DD}"/>
    <cellStyle name="Normal 70 5 13 3 2" xfId="14190" xr:uid="{BFA9D9C1-D5CB-4056-9E19-0F571D43F63E}"/>
    <cellStyle name="Normal 70 5 13 3 3" xfId="14191" xr:uid="{B61993AA-8E57-4273-8017-42C371822E0C}"/>
    <cellStyle name="Normal 70 5 13 4" xfId="14192" xr:uid="{B8865968-2C62-4C6E-BA78-C69E512C4AB4}"/>
    <cellStyle name="Normal 70 5 13 5" xfId="14193" xr:uid="{7BA3F630-455C-4DA1-BF8D-04416747265F}"/>
    <cellStyle name="Normal 70 5 14" xfId="14194" xr:uid="{1B78D52D-9342-46DA-B7C5-E269AD1A8C7A}"/>
    <cellStyle name="Normal 70 5 14 2" xfId="14195" xr:uid="{18516695-5B2F-4D60-B7A8-E5B983AB4B16}"/>
    <cellStyle name="Normal 70 5 14 2 2" xfId="14196" xr:uid="{DE1DCB1C-53D0-47CB-BEC3-0A5D3398DD74}"/>
    <cellStyle name="Normal 70 5 14 2 2 2" xfId="14197" xr:uid="{23DC2E9B-21B2-47E3-9474-7C3ECDAFC7FE}"/>
    <cellStyle name="Normal 70 5 14 2 2 3" xfId="14198" xr:uid="{CCE46F3A-C275-465D-816A-80B8AFB085C6}"/>
    <cellStyle name="Normal 70 5 14 2 3" xfId="14199" xr:uid="{97A3ACCC-A47A-4385-9CBE-B033B7A5C72A}"/>
    <cellStyle name="Normal 70 5 14 2 4" xfId="14200" xr:uid="{AE6F2AE5-2087-4899-804B-E49ECD2D0C19}"/>
    <cellStyle name="Normal 70 5 14 3" xfId="14201" xr:uid="{AF4CBC30-8FF1-4621-8285-E41629B7E132}"/>
    <cellStyle name="Normal 70 5 14 3 2" xfId="14202" xr:uid="{6EA3556E-E028-48CA-AB47-FF552F2169EE}"/>
    <cellStyle name="Normal 70 5 14 3 3" xfId="14203" xr:uid="{0A45DBCB-0E2E-48DB-9954-65AA506E8D43}"/>
    <cellStyle name="Normal 70 5 14 4" xfId="14204" xr:uid="{65BD092D-038A-42B9-8C23-C626B2BD53D3}"/>
    <cellStyle name="Normal 70 5 14 5" xfId="14205" xr:uid="{6341C48E-A3B5-41FA-B56C-C7E4F0B174D4}"/>
    <cellStyle name="Normal 70 5 15" xfId="14206" xr:uid="{160A8FFA-3AB5-453E-9AEA-AE34E9393C29}"/>
    <cellStyle name="Normal 70 5 15 2" xfId="14207" xr:uid="{9DD099A4-11FB-4B94-8FC5-43E043A45817}"/>
    <cellStyle name="Normal 70 5 15 2 2" xfId="14208" xr:uid="{E0F296AF-F3F5-4608-9ACD-9E32E041CBD6}"/>
    <cellStyle name="Normal 70 5 15 2 2 2" xfId="14209" xr:uid="{55D84119-C392-4759-93C5-04802B044762}"/>
    <cellStyle name="Normal 70 5 15 2 2 3" xfId="14210" xr:uid="{E6C84291-503B-4BCF-ADCA-2A4C40C4B62D}"/>
    <cellStyle name="Normal 70 5 15 2 3" xfId="14211" xr:uid="{A8DA2018-9476-49C2-A580-C086C2F1B653}"/>
    <cellStyle name="Normal 70 5 15 2 4" xfId="14212" xr:uid="{A2DD3D74-1F7F-460A-A4A4-C147ABAC3FBD}"/>
    <cellStyle name="Normal 70 5 15 3" xfId="14213" xr:uid="{8E9A36F6-CF24-4498-8B64-5BFF9EC46A42}"/>
    <cellStyle name="Normal 70 5 15 3 2" xfId="14214" xr:uid="{74B93983-B176-4957-A234-A795BFC7A65A}"/>
    <cellStyle name="Normal 70 5 15 3 3" xfId="14215" xr:uid="{BEAE9A0C-355F-49FE-8F47-D3634E0A0E15}"/>
    <cellStyle name="Normal 70 5 15 4" xfId="14216" xr:uid="{67652C83-7215-4505-85F6-6C4DFD0705EF}"/>
    <cellStyle name="Normal 70 5 15 5" xfId="14217" xr:uid="{86CD9A5A-FEC9-4599-B394-7B3AF25CD936}"/>
    <cellStyle name="Normal 70 5 16" xfId="14218" xr:uid="{0CF24BA6-D048-4C05-A157-2F5B4971EF77}"/>
    <cellStyle name="Normal 70 5 16 2" xfId="14219" xr:uid="{3B5AE745-BE34-4653-9E4F-183BE30F482C}"/>
    <cellStyle name="Normal 70 5 16 2 2" xfId="14220" xr:uid="{2D1308D6-8E20-4271-8BC7-CEFF3E494707}"/>
    <cellStyle name="Normal 70 5 16 2 2 2" xfId="14221" xr:uid="{D527207B-F4C4-40A8-8597-7D5D3C95CC2F}"/>
    <cellStyle name="Normal 70 5 16 2 2 3" xfId="14222" xr:uid="{3579CCAA-A902-4642-9D35-9E8516E585E7}"/>
    <cellStyle name="Normal 70 5 16 2 3" xfId="14223" xr:uid="{334D37E5-836A-4697-BF77-079C7D2B505A}"/>
    <cellStyle name="Normal 70 5 16 2 4" xfId="14224" xr:uid="{38916C3F-9C69-4260-B418-2A8B62923BBB}"/>
    <cellStyle name="Normal 70 5 16 3" xfId="14225" xr:uid="{C353DE83-24A8-4FBF-A0AC-B28107FB58FA}"/>
    <cellStyle name="Normal 70 5 16 3 2" xfId="14226" xr:uid="{3E0BD7F4-F0A9-4884-800B-321D1728A825}"/>
    <cellStyle name="Normal 70 5 16 3 3" xfId="14227" xr:uid="{5A66BF41-508F-492A-A52B-F226FE33E318}"/>
    <cellStyle name="Normal 70 5 16 4" xfId="14228" xr:uid="{9087AA98-2923-4F7A-B188-615E032F31C5}"/>
    <cellStyle name="Normal 70 5 16 5" xfId="14229" xr:uid="{81801431-F6D9-4C23-925E-BADEBEE16140}"/>
    <cellStyle name="Normal 70 5 17" xfId="14230" xr:uid="{F34D51CA-305E-4CA6-8CBD-546A9FC1558E}"/>
    <cellStyle name="Normal 70 5 17 2" xfId="14231" xr:uid="{68BA5E0C-320E-4447-B2E3-5729CAE8088C}"/>
    <cellStyle name="Normal 70 5 17 2 2" xfId="14232" xr:uid="{99407D78-D652-4A49-9C0B-63F1690A6362}"/>
    <cellStyle name="Normal 70 5 17 2 2 2" xfId="14233" xr:uid="{E3CD3B01-E0E2-4A86-B237-AA2A7D32DAF8}"/>
    <cellStyle name="Normal 70 5 17 2 2 3" xfId="14234" xr:uid="{7FAC8259-1E7C-49E1-A9BD-914F75A6D81C}"/>
    <cellStyle name="Normal 70 5 17 2 3" xfId="14235" xr:uid="{F19503C7-9C91-4E73-82FB-9DC47E400590}"/>
    <cellStyle name="Normal 70 5 17 2 4" xfId="14236" xr:uid="{17234016-3647-4E83-BA6C-CCD80F4C721A}"/>
    <cellStyle name="Normal 70 5 17 3" xfId="14237" xr:uid="{CD9FA702-8451-48DD-8282-B4570C82B5E6}"/>
    <cellStyle name="Normal 70 5 17 3 2" xfId="14238" xr:uid="{5FA193DC-368B-463A-80E2-515D009A236F}"/>
    <cellStyle name="Normal 70 5 17 3 3" xfId="14239" xr:uid="{B6EAF6FF-E43C-4689-B699-807C220C4663}"/>
    <cellStyle name="Normal 70 5 17 4" xfId="14240" xr:uid="{396CB54B-BA27-46E4-9437-9EC2D60A2CD0}"/>
    <cellStyle name="Normal 70 5 17 5" xfId="14241" xr:uid="{3651D314-4B4F-445F-BA1D-33850EFB70D3}"/>
    <cellStyle name="Normal 70 5 18" xfId="14242" xr:uid="{18185D2A-672C-4A3A-8CF1-D2588779CA1C}"/>
    <cellStyle name="Normal 70 5 18 2" xfId="14243" xr:uid="{FCF6FB7B-16B8-4139-8920-36EA2CC3E0D2}"/>
    <cellStyle name="Normal 70 5 18 2 2" xfId="14244" xr:uid="{FA25D7D8-59D9-4262-9E2A-D3614ED51C01}"/>
    <cellStyle name="Normal 70 5 18 2 2 2" xfId="14245" xr:uid="{189AF901-2C98-4013-8638-DF7432DA13E5}"/>
    <cellStyle name="Normal 70 5 18 2 2 3" xfId="14246" xr:uid="{7F5B8354-22A3-44FD-AF99-B6A7EBAB612B}"/>
    <cellStyle name="Normal 70 5 18 2 3" xfId="14247" xr:uid="{DE1495F3-5E07-48E6-840F-D81FFEFDCEB2}"/>
    <cellStyle name="Normal 70 5 18 2 4" xfId="14248" xr:uid="{7E7F7155-3D54-44B7-884D-AD22DBB58FA0}"/>
    <cellStyle name="Normal 70 5 18 3" xfId="14249" xr:uid="{F2387DA9-6CCD-4F64-BF0E-9A3E337EC167}"/>
    <cellStyle name="Normal 70 5 18 3 2" xfId="14250" xr:uid="{C9F41E29-12E2-41E6-B591-504BDD931AF8}"/>
    <cellStyle name="Normal 70 5 18 3 3" xfId="14251" xr:uid="{AEE07209-745E-4117-99FA-001B9024C0E6}"/>
    <cellStyle name="Normal 70 5 18 4" xfId="14252" xr:uid="{9B3FF75E-E29B-4A97-8B3B-399F489B6B12}"/>
    <cellStyle name="Normal 70 5 18 5" xfId="14253" xr:uid="{7F28E69B-ECF4-4F64-981F-232460C6839A}"/>
    <cellStyle name="Normal 70 5 19" xfId="14254" xr:uid="{30F16C55-A842-47B0-9593-7B082D398F7D}"/>
    <cellStyle name="Normal 70 5 19 2" xfId="14255" xr:uid="{6DE471D6-9CC0-4FF6-BA4C-1DBDBB0F56C3}"/>
    <cellStyle name="Normal 70 5 19 2 2" xfId="14256" xr:uid="{CC17B44B-C945-4496-B413-1C907CD62505}"/>
    <cellStyle name="Normal 70 5 19 2 2 2" xfId="14257" xr:uid="{46F32575-1795-4F21-A5AC-3FCFCE99FB28}"/>
    <cellStyle name="Normal 70 5 19 2 2 3" xfId="14258" xr:uid="{DC2C2C48-3377-4149-92F0-8D38468EDE79}"/>
    <cellStyle name="Normal 70 5 19 2 3" xfId="14259" xr:uid="{6DD037B0-E343-4F09-8D25-07A329775E62}"/>
    <cellStyle name="Normal 70 5 19 2 4" xfId="14260" xr:uid="{5770EBBA-9BCA-4D70-A04E-E5010299DA87}"/>
    <cellStyle name="Normal 70 5 19 3" xfId="14261" xr:uid="{057E1485-5F1F-4D33-B8C3-73A0E9DA1E93}"/>
    <cellStyle name="Normal 70 5 19 3 2" xfId="14262" xr:uid="{F6D0BE66-02D0-4BDB-BFA9-EC8F6B502A4B}"/>
    <cellStyle name="Normal 70 5 19 3 3" xfId="14263" xr:uid="{2226510F-FBB0-435C-A315-4EDF1D7678D3}"/>
    <cellStyle name="Normal 70 5 19 4" xfId="14264" xr:uid="{7DEED5CE-5E13-4F97-9278-C00EED3E6060}"/>
    <cellStyle name="Normal 70 5 19 5" xfId="14265" xr:uid="{D6B4F05A-D323-4C8E-AEA8-CC9632C1695A}"/>
    <cellStyle name="Normal 70 5 2" xfId="14266" xr:uid="{3EE155F3-BF15-4A8C-9AD1-FF645781963B}"/>
    <cellStyle name="Normal 70 5 2 2" xfId="14267" xr:uid="{C99133E1-83E4-411A-8D0E-1133D8054E6B}"/>
    <cellStyle name="Normal 70 5 2 2 2" xfId="14268" xr:uid="{0F9D57C4-A975-4337-93A9-A9187965D419}"/>
    <cellStyle name="Normal 70 5 2 2 2 2" xfId="14269" xr:uid="{E7E4DA83-6D20-4C72-B667-7E000A82CC63}"/>
    <cellStyle name="Normal 70 5 2 2 2 3" xfId="14270" xr:uid="{57EB0544-3895-481D-97E1-B4DDD7BD6B51}"/>
    <cellStyle name="Normal 70 5 2 2 3" xfId="14271" xr:uid="{CB7D1E7F-E37A-40A4-8F27-136606285A6D}"/>
    <cellStyle name="Normal 70 5 2 2 4" xfId="14272" xr:uid="{2673583D-AEB2-402C-A732-4974D3239DEE}"/>
    <cellStyle name="Normal 70 5 2 3" xfId="14273" xr:uid="{DA466F3E-BEB3-41EE-B7D9-309E0CF50BD8}"/>
    <cellStyle name="Normal 70 5 2 3 2" xfId="14274" xr:uid="{5739FDB2-03E4-475B-9D2E-E9DDC257D1CA}"/>
    <cellStyle name="Normal 70 5 2 3 3" xfId="14275" xr:uid="{EF2B9807-31FD-41A7-BC69-72072D2B4B05}"/>
    <cellStyle name="Normal 70 5 2 4" xfId="14276" xr:uid="{6DCEFAD4-0357-4B73-B509-BADD52040567}"/>
    <cellStyle name="Normal 70 5 2 5" xfId="14277" xr:uid="{B2DA73F5-F649-4CC8-9643-9FE14C6BB5D9}"/>
    <cellStyle name="Normal 70 5 20" xfId="14278" xr:uid="{404ACE23-FCCA-46F0-9B25-C0D5149BE3BA}"/>
    <cellStyle name="Normal 70 5 20 2" xfId="14279" xr:uid="{05A62DE4-72ED-4648-B578-F7F8396E2040}"/>
    <cellStyle name="Normal 70 5 20 2 2" xfId="14280" xr:uid="{100A13E9-C02C-4E1C-B15D-0012313F0A4B}"/>
    <cellStyle name="Normal 70 5 20 2 3" xfId="14281" xr:uid="{944B2FAF-34AF-423F-AB05-55F94AF4FE88}"/>
    <cellStyle name="Normal 70 5 20 3" xfId="14282" xr:uid="{CE6181E9-7083-41FB-9C1C-F8120B2C478F}"/>
    <cellStyle name="Normal 70 5 20 4" xfId="14283" xr:uid="{51F29F19-5AAD-4B45-8845-47218911110D}"/>
    <cellStyle name="Normal 70 5 21" xfId="14284" xr:uid="{316A560E-342A-40A0-AEE7-84FBE8045EEA}"/>
    <cellStyle name="Normal 70 5 21 2" xfId="14285" xr:uid="{762F66C1-300B-4D17-BE94-66B6540BD5CE}"/>
    <cellStyle name="Normal 70 5 21 3" xfId="14286" xr:uid="{9F48B885-6FBE-4585-9E45-D971AFF932C8}"/>
    <cellStyle name="Normal 70 5 22" xfId="14287" xr:uid="{E8299D86-C33E-4239-8F1F-15724300FFE0}"/>
    <cellStyle name="Normal 70 5 23" xfId="14288" xr:uid="{F515594B-A9F9-41A5-A5F4-E95027797B5A}"/>
    <cellStyle name="Normal 70 5 3" xfId="14289" xr:uid="{08F677D0-B284-49DE-BF1F-6AF2F252105B}"/>
    <cellStyle name="Normal 70 5 3 2" xfId="14290" xr:uid="{A2CA8AF9-A13C-4E89-8991-C7DF48FFDF4D}"/>
    <cellStyle name="Normal 70 5 3 2 2" xfId="14291" xr:uid="{803F6900-D77B-4F94-897A-62CEA0B9022C}"/>
    <cellStyle name="Normal 70 5 3 2 2 2" xfId="14292" xr:uid="{14A86056-B44F-48DA-A0B9-2A87FC8B061A}"/>
    <cellStyle name="Normal 70 5 3 2 2 3" xfId="14293" xr:uid="{B044B247-3248-4D53-9DD1-0D0BFE894876}"/>
    <cellStyle name="Normal 70 5 3 2 3" xfId="14294" xr:uid="{64D864B2-5F58-4A9F-9EF6-E3A519102729}"/>
    <cellStyle name="Normal 70 5 3 2 4" xfId="14295" xr:uid="{190BC973-09A6-473A-B6D1-3E360D7AD6BA}"/>
    <cellStyle name="Normal 70 5 3 3" xfId="14296" xr:uid="{290A61A3-E399-4325-9654-34762626AE52}"/>
    <cellStyle name="Normal 70 5 3 3 2" xfId="14297" xr:uid="{25CE459C-441E-448F-9C42-BD9C14142A58}"/>
    <cellStyle name="Normal 70 5 3 3 3" xfId="14298" xr:uid="{4AD5D7EF-073B-4B12-8059-E3A88B434C0D}"/>
    <cellStyle name="Normal 70 5 3 4" xfId="14299" xr:uid="{DC52FA0A-759F-4802-B2C4-74CE9D07FA09}"/>
    <cellStyle name="Normal 70 5 3 5" xfId="14300" xr:uid="{C11D051E-4BC6-4E89-BCCE-C3846D705301}"/>
    <cellStyle name="Normal 70 5 4" xfId="14301" xr:uid="{90665E7B-9A6C-4398-82A6-09F690BAB68A}"/>
    <cellStyle name="Normal 70 5 4 2" xfId="14302" xr:uid="{272515F5-FE18-4F82-A765-777140222EAD}"/>
    <cellStyle name="Normal 70 5 4 2 2" xfId="14303" xr:uid="{578D26C4-FDC7-4ADA-8A99-AA790970DA3C}"/>
    <cellStyle name="Normal 70 5 4 2 2 2" xfId="14304" xr:uid="{B075354C-F2D1-429C-9B4F-0E1326D6EC5D}"/>
    <cellStyle name="Normal 70 5 4 2 2 3" xfId="14305" xr:uid="{B0413E31-DB79-4940-A7F5-7FFC067B542F}"/>
    <cellStyle name="Normal 70 5 4 2 3" xfId="14306" xr:uid="{F004C7E9-7BAB-4187-9024-DEAA7BEF2698}"/>
    <cellStyle name="Normal 70 5 4 2 4" xfId="14307" xr:uid="{3F7BEAEA-BCC6-424D-836F-088C0AADBE92}"/>
    <cellStyle name="Normal 70 5 4 3" xfId="14308" xr:uid="{D702E761-5EEC-4FCA-A475-35B3D614FBA9}"/>
    <cellStyle name="Normal 70 5 4 3 2" xfId="14309" xr:uid="{3A4C1D58-DD55-4D83-8143-6A8A28C06786}"/>
    <cellStyle name="Normal 70 5 4 3 3" xfId="14310" xr:uid="{C5A2F5B4-FBCD-4D22-80C5-D3E91C327F19}"/>
    <cellStyle name="Normal 70 5 4 4" xfId="14311" xr:uid="{FBEF3691-E27A-4F6C-A367-9ACFD7B126CA}"/>
    <cellStyle name="Normal 70 5 4 5" xfId="14312" xr:uid="{AB9CE0C9-3DA5-4036-AB65-30B5BA8F72BB}"/>
    <cellStyle name="Normal 70 5 5" xfId="14313" xr:uid="{F76ABAAE-47B6-4EEF-8F46-D837A0C75F44}"/>
    <cellStyle name="Normal 70 5 5 2" xfId="14314" xr:uid="{643411E4-CDBE-44E4-9D73-FD334CE237A9}"/>
    <cellStyle name="Normal 70 5 5 2 2" xfId="14315" xr:uid="{B06754BB-6E25-4218-A145-2719D361CABB}"/>
    <cellStyle name="Normal 70 5 5 2 2 2" xfId="14316" xr:uid="{340463AD-C563-4DF1-9892-BF02FF792243}"/>
    <cellStyle name="Normal 70 5 5 2 2 3" xfId="14317" xr:uid="{A6C38403-F495-4984-AA35-27DB957ECB4F}"/>
    <cellStyle name="Normal 70 5 5 2 3" xfId="14318" xr:uid="{EE1B6DFB-44BF-4F73-B398-653EA272E173}"/>
    <cellStyle name="Normal 70 5 5 2 4" xfId="14319" xr:uid="{61C7B5FF-C2BA-4ABB-B1D7-0C2780DC3536}"/>
    <cellStyle name="Normal 70 5 5 3" xfId="14320" xr:uid="{5DDD13C4-3A3B-4CA7-BA5E-7B8F61EFD757}"/>
    <cellStyle name="Normal 70 5 5 3 2" xfId="14321" xr:uid="{CF52175C-98EA-4E65-BB1C-826D5B8ABF4C}"/>
    <cellStyle name="Normal 70 5 5 3 3" xfId="14322" xr:uid="{56CE09E8-FF5E-452D-80D6-E04E931DED0F}"/>
    <cellStyle name="Normal 70 5 5 4" xfId="14323" xr:uid="{D658E0D2-DF4D-4D73-B643-1DA2DB21FFDF}"/>
    <cellStyle name="Normal 70 5 5 5" xfId="14324" xr:uid="{F8C58640-E6C9-4E8D-B4F0-E20975FC20D6}"/>
    <cellStyle name="Normal 70 5 6" xfId="14325" xr:uid="{03646A94-8F4E-46CB-9EBF-BF1AD6886151}"/>
    <cellStyle name="Normal 70 5 6 2" xfId="14326" xr:uid="{D8B22A47-BC4E-4F0A-9996-0883B6FDAF81}"/>
    <cellStyle name="Normal 70 5 6 2 2" xfId="14327" xr:uid="{44490E26-1992-4EC8-A806-91101ECAC0DF}"/>
    <cellStyle name="Normal 70 5 6 2 2 2" xfId="14328" xr:uid="{64FA2604-666C-4C8C-B5AC-6FF5FA91489C}"/>
    <cellStyle name="Normal 70 5 6 2 2 3" xfId="14329" xr:uid="{0FA138B6-E242-45F5-8D3A-35C50DC5BEE3}"/>
    <cellStyle name="Normal 70 5 6 2 3" xfId="14330" xr:uid="{3D176FB1-3567-4DE3-8CB9-382F6B65B22A}"/>
    <cellStyle name="Normal 70 5 6 2 4" xfId="14331" xr:uid="{940FE34D-03C4-4513-AA48-BD42E84CFDA7}"/>
    <cellStyle name="Normal 70 5 6 3" xfId="14332" xr:uid="{72150E60-0F79-4B5D-AA66-D64C3952ABD6}"/>
    <cellStyle name="Normal 70 5 6 3 2" xfId="14333" xr:uid="{86671F98-252B-433C-8709-B78639F9FC90}"/>
    <cellStyle name="Normal 70 5 6 3 3" xfId="14334" xr:uid="{596220C4-C9C0-4D29-8366-E82441C02E27}"/>
    <cellStyle name="Normal 70 5 6 4" xfId="14335" xr:uid="{DBCB15B3-A010-4F0C-9FF2-84083C04EAD0}"/>
    <cellStyle name="Normal 70 5 6 5" xfId="14336" xr:uid="{D10FE75B-6A03-44DA-8206-87BA351B3F3F}"/>
    <cellStyle name="Normal 70 5 7" xfId="14337" xr:uid="{77B4FEFC-68FC-4B55-ABB8-B7B8CDBD62CC}"/>
    <cellStyle name="Normal 70 5 7 2" xfId="14338" xr:uid="{9E0693B7-E54C-4CE5-8832-683B2CAAF0D4}"/>
    <cellStyle name="Normal 70 5 7 2 2" xfId="14339" xr:uid="{95396E2E-A4F6-46F6-B608-66B2D8BA9CF4}"/>
    <cellStyle name="Normal 70 5 7 2 2 2" xfId="14340" xr:uid="{B8EC5CDE-015F-4E81-9F6E-F0E582D50F7A}"/>
    <cellStyle name="Normal 70 5 7 2 2 3" xfId="14341" xr:uid="{E76E8E94-6A81-4B50-BFC0-F9B86CA8F4C4}"/>
    <cellStyle name="Normal 70 5 7 2 3" xfId="14342" xr:uid="{EC94C150-68C3-4134-9EC8-342BF7F12329}"/>
    <cellStyle name="Normal 70 5 7 2 4" xfId="14343" xr:uid="{5580B249-A443-4EC1-8F1F-F88AA00F1053}"/>
    <cellStyle name="Normal 70 5 7 3" xfId="14344" xr:uid="{71F81EA0-5709-4CCD-AE8A-BE07C106712D}"/>
    <cellStyle name="Normal 70 5 7 3 2" xfId="14345" xr:uid="{BAD0C153-A4D9-41F3-8C13-F72B0FD654B3}"/>
    <cellStyle name="Normal 70 5 7 3 3" xfId="14346" xr:uid="{D5C2AB9D-C60C-4366-8DCE-DAA1E4217F69}"/>
    <cellStyle name="Normal 70 5 7 4" xfId="14347" xr:uid="{3CAA4E69-647B-4FAB-BC0E-6DDB3ACCC3C2}"/>
    <cellStyle name="Normal 70 5 7 5" xfId="14348" xr:uid="{F6020D15-2ECB-4032-B771-D20F6B7D8E52}"/>
    <cellStyle name="Normal 70 5 8" xfId="14349" xr:uid="{2BC62B5D-9B4A-4CAE-B53C-0004CADDCCEE}"/>
    <cellStyle name="Normal 70 5 8 2" xfId="14350" xr:uid="{565D96C2-E92E-4BDB-A982-2F13C1796B71}"/>
    <cellStyle name="Normal 70 5 8 2 2" xfId="14351" xr:uid="{8FAD63F3-6229-4B5C-9E6B-670631C164A0}"/>
    <cellStyle name="Normal 70 5 8 2 2 2" xfId="14352" xr:uid="{EE430B0A-F375-44AA-9028-A20675E4C5BF}"/>
    <cellStyle name="Normal 70 5 8 2 2 3" xfId="14353" xr:uid="{13293253-46C9-4846-B305-213A14BECA18}"/>
    <cellStyle name="Normal 70 5 8 2 3" xfId="14354" xr:uid="{4E30B4B2-679C-4E7C-84FC-9DCEEEA7A98F}"/>
    <cellStyle name="Normal 70 5 8 2 4" xfId="14355" xr:uid="{1CAD8D19-C39D-4019-A3FA-8C876CD00DAB}"/>
    <cellStyle name="Normal 70 5 8 3" xfId="14356" xr:uid="{1181818C-9ECF-4A45-A6B1-7E99DADE08A5}"/>
    <cellStyle name="Normal 70 5 8 3 2" xfId="14357" xr:uid="{D84F453F-AD8B-437E-BD3F-665E21B619B5}"/>
    <cellStyle name="Normal 70 5 8 3 3" xfId="14358" xr:uid="{C1B95EE6-B7C1-4D70-B3EC-358B6646A99D}"/>
    <cellStyle name="Normal 70 5 8 4" xfId="14359" xr:uid="{C4822010-7BFA-4793-9B55-75D131F0D929}"/>
    <cellStyle name="Normal 70 5 8 5" xfId="14360" xr:uid="{6BFF99DB-7893-4991-9BC0-D8157696C873}"/>
    <cellStyle name="Normal 70 5 9" xfId="14361" xr:uid="{74EB77CE-1E39-4764-ADBD-5EDAA90DAF0A}"/>
    <cellStyle name="Normal 70 5 9 2" xfId="14362" xr:uid="{4A66DDAD-66D4-45E7-A854-C41D8B91EB59}"/>
    <cellStyle name="Normal 70 5 9 2 2" xfId="14363" xr:uid="{3F6C2B9B-7D28-4E49-83D2-18D1CD2AD79A}"/>
    <cellStyle name="Normal 70 5 9 2 2 2" xfId="14364" xr:uid="{D67AFD26-9F83-4323-9041-9E6C62F3E2B7}"/>
    <cellStyle name="Normal 70 5 9 2 2 3" xfId="14365" xr:uid="{6A46F632-F882-43BA-815E-DED6CBD42D35}"/>
    <cellStyle name="Normal 70 5 9 2 3" xfId="14366" xr:uid="{575AE09E-14FD-4AE7-97ED-E043111D9483}"/>
    <cellStyle name="Normal 70 5 9 2 4" xfId="14367" xr:uid="{590484E2-3F5B-4832-BD5B-6522BC0BA3A6}"/>
    <cellStyle name="Normal 70 5 9 3" xfId="14368" xr:uid="{855E7465-9404-45DF-B399-3E497F09A4F9}"/>
    <cellStyle name="Normal 70 5 9 3 2" xfId="14369" xr:uid="{4392871D-F24C-4EB9-B0AA-829FC8D0622D}"/>
    <cellStyle name="Normal 70 5 9 3 3" xfId="14370" xr:uid="{F79ABBC2-789A-4B32-B23D-B44F5C5F9D51}"/>
    <cellStyle name="Normal 70 5 9 4" xfId="14371" xr:uid="{BBB9F13F-1595-4383-82A5-F6A70FB63CA5}"/>
    <cellStyle name="Normal 70 5 9 5" xfId="14372" xr:uid="{EA213D00-93EC-4649-9DC6-634A3D41703D}"/>
    <cellStyle name="Normal 70 6" xfId="14373" xr:uid="{5688B6E2-EA35-4AB8-AA7D-383235982C07}"/>
    <cellStyle name="Normal 70 6 2" xfId="14374" xr:uid="{6B1C4439-A325-4236-AEF9-C85B9E91C340}"/>
    <cellStyle name="Normal 70 6 2 2" xfId="14375" xr:uid="{03E4F9D1-108A-4603-BE93-B729D0EFCC3B}"/>
    <cellStyle name="Normal 70 6 2 2 2" xfId="14376" xr:uid="{9D106302-CD5E-4AC6-AF7E-3E49C70FBD37}"/>
    <cellStyle name="Normal 70 6 2 2 3" xfId="14377" xr:uid="{1D63CF9A-3D01-4E32-81DF-952DE4924063}"/>
    <cellStyle name="Normal 70 6 2 3" xfId="14378" xr:uid="{9975E831-11D7-4D42-A783-542809E392EB}"/>
    <cellStyle name="Normal 70 6 2 4" xfId="14379" xr:uid="{7A120D7E-121D-4128-9D59-3A584459E5BA}"/>
    <cellStyle name="Normal 70 6 3" xfId="14380" xr:uid="{0D3857DC-B169-4D67-A02B-DFA72FDF0258}"/>
    <cellStyle name="Normal 70 6 3 2" xfId="14381" xr:uid="{1FAEFE41-344B-4AD1-BB30-BE35A669D6F7}"/>
    <cellStyle name="Normal 70 6 3 3" xfId="14382" xr:uid="{881A257E-18FC-4ED2-8694-C96A903B9F05}"/>
    <cellStyle name="Normal 70 6 4" xfId="14383" xr:uid="{8CCCE9C2-CCB8-46EF-B516-371D1450AF2C}"/>
    <cellStyle name="Normal 70 6 5" xfId="14384" xr:uid="{84EFE432-8DA2-4C2F-8AA5-3098B2DD578F}"/>
    <cellStyle name="Normal 70 7" xfId="14385" xr:uid="{0AC464B0-A80E-4D63-9DA0-A83710494AE8}"/>
    <cellStyle name="Normal 70 7 2" xfId="14386" xr:uid="{48E25F4D-BFF9-4197-A425-72B58A2BDFA6}"/>
    <cellStyle name="Normal 70 7 2 2" xfId="14387" xr:uid="{20DC7F6D-1AF8-4E39-9E58-BD1DF0590FE2}"/>
    <cellStyle name="Normal 70 7 2 2 2" xfId="14388" xr:uid="{85825119-14B1-4277-8589-9158348CC303}"/>
    <cellStyle name="Normal 70 7 2 2 3" xfId="14389" xr:uid="{966B216A-D302-4919-881D-814EA3B3A1F4}"/>
    <cellStyle name="Normal 70 7 2 3" xfId="14390" xr:uid="{54D44F5F-D5F6-434B-8A4C-3CE5A8092F4C}"/>
    <cellStyle name="Normal 70 7 2 4" xfId="14391" xr:uid="{3F412959-6BC2-4E70-92D7-835B11330CC9}"/>
    <cellStyle name="Normal 70 7 3" xfId="14392" xr:uid="{CFC20D4C-279A-4F33-A567-BD685E861A3C}"/>
    <cellStyle name="Normal 70 7 3 2" xfId="14393" xr:uid="{B82AF0A4-7765-4017-9E77-402C8F9113FD}"/>
    <cellStyle name="Normal 70 7 3 3" xfId="14394" xr:uid="{84DD1F7C-8A1F-4128-8E03-2D445AA66B33}"/>
    <cellStyle name="Normal 70 7 4" xfId="14395" xr:uid="{EBDAFC26-A65E-419F-9CE4-1BCADB5B7B79}"/>
    <cellStyle name="Normal 70 7 5" xfId="14396" xr:uid="{A437796E-524A-4147-979F-B7D154861403}"/>
    <cellStyle name="Normal 70 8" xfId="14397" xr:uid="{18B930BF-6A32-4206-A0BB-71B3E8F77C5A}"/>
    <cellStyle name="Normal 70 8 2" xfId="14398" xr:uid="{1A11CAF1-08F6-47CD-8DD5-353F15202590}"/>
    <cellStyle name="Normal 70 8 2 2" xfId="14399" xr:uid="{535EC0E0-C091-4DD6-8AFB-8571CD76DD22}"/>
    <cellStyle name="Normal 70 8 2 2 2" xfId="14400" xr:uid="{CD6F838F-3CD7-4621-B1DC-F721545EAE19}"/>
    <cellStyle name="Normal 70 8 2 2 3" xfId="14401" xr:uid="{EE021FA9-43D6-4976-AAC7-7E643BA792FB}"/>
    <cellStyle name="Normal 70 8 2 3" xfId="14402" xr:uid="{A7F87D9E-7A49-409E-BF94-AC1ECFD0A905}"/>
    <cellStyle name="Normal 70 8 2 4" xfId="14403" xr:uid="{1867B06D-F55B-44AB-8909-5FB4F1879DA3}"/>
    <cellStyle name="Normal 70 8 3" xfId="14404" xr:uid="{E01175BE-85C8-40A1-95EB-B7B747F0E622}"/>
    <cellStyle name="Normal 70 8 3 2" xfId="14405" xr:uid="{51489092-69B0-42E8-93C3-0A647161CF18}"/>
    <cellStyle name="Normal 70 8 3 3" xfId="14406" xr:uid="{2BB39A13-1283-4CEB-B1C9-9F5E9BE66BEB}"/>
    <cellStyle name="Normal 70 8 4" xfId="14407" xr:uid="{1ACE1997-1147-4D21-BB9E-2A4F65BD13CA}"/>
    <cellStyle name="Normal 70 8 5" xfId="14408" xr:uid="{0951BD4B-C2A1-4F29-9724-2853F81DA960}"/>
    <cellStyle name="Normal 70 9" xfId="14409" xr:uid="{1F12E239-339C-4445-A8B3-7F6D064F8708}"/>
    <cellStyle name="Normal 70 9 2" xfId="14410" xr:uid="{0B211680-74A4-4069-BF73-9BF166A81EDD}"/>
    <cellStyle name="Normal 70 9 2 2" xfId="14411" xr:uid="{885AB97C-E1CD-4D5D-BAB2-1F0A37EAEA37}"/>
    <cellStyle name="Normal 70 9 2 2 2" xfId="14412" xr:uid="{568D4711-A822-4F17-BAEE-D2AF42193681}"/>
    <cellStyle name="Normal 70 9 2 2 3" xfId="14413" xr:uid="{3AA0952F-2781-492F-9A6B-8CB20AB1E948}"/>
    <cellStyle name="Normal 70 9 2 3" xfId="14414" xr:uid="{E236F6CB-44EE-40C8-907B-916FA286093E}"/>
    <cellStyle name="Normal 70 9 2 4" xfId="14415" xr:uid="{47CDE14A-3DB8-4112-A54C-982D17B42207}"/>
    <cellStyle name="Normal 70 9 3" xfId="14416" xr:uid="{BE6A0ECB-32EB-46F5-978E-131F1DEEED53}"/>
    <cellStyle name="Normal 70 9 3 2" xfId="14417" xr:uid="{68F5C468-132D-4BBC-B041-06B33C302F69}"/>
    <cellStyle name="Normal 70 9 3 3" xfId="14418" xr:uid="{82A1715D-5B20-40DF-AC32-81ADEB1BC021}"/>
    <cellStyle name="Normal 70 9 4" xfId="14419" xr:uid="{F673EC06-0637-43BC-BFAB-9CCC06612CB8}"/>
    <cellStyle name="Normal 70 9 5" xfId="14420" xr:uid="{9422F316-B99F-45A6-932D-FB81107A91EA}"/>
    <cellStyle name="Normal 8" xfId="14421" xr:uid="{6F0935E4-3D0B-416C-A023-9552E0A57DD4}"/>
    <cellStyle name="Normal 8 10" xfId="16269" xr:uid="{863ED76D-710A-4DCB-AD1B-916CF6B887B8}"/>
    <cellStyle name="Normal 8 10 2" xfId="16270" xr:uid="{CBAA0610-68F9-4116-AD3F-36699F5B5BEC}"/>
    <cellStyle name="Normal 8 10 3" xfId="16271" xr:uid="{6368DEA5-6AAF-438F-9F40-E2256D074B87}"/>
    <cellStyle name="Normal 8 11" xfId="16272" xr:uid="{1C394BE2-1243-4360-95CF-89531EC44456}"/>
    <cellStyle name="Normal 8 11 2" xfId="16273" xr:uid="{BB290D64-A8B5-4025-ADE0-71786E55F263}"/>
    <cellStyle name="Normal 8 11 3" xfId="16274" xr:uid="{ED5D0027-F5FB-4863-A701-059D01334024}"/>
    <cellStyle name="Normal 8 12" xfId="16275" xr:uid="{F33CE342-1DCC-4D7D-8FEA-84F8B499E61B}"/>
    <cellStyle name="Normal 8 12 2" xfId="16276" xr:uid="{7AAC5075-F507-45DC-9B49-0B0A9A4972DB}"/>
    <cellStyle name="Normal 8 12 3" xfId="16277" xr:uid="{A6605E81-B4FF-4B06-9817-4BC3E1131FF9}"/>
    <cellStyle name="Normal 8 13" xfId="16278" xr:uid="{9BEF8084-61E3-4D02-8F2A-77D9F871D90C}"/>
    <cellStyle name="Normal 8 13 2" xfId="16279" xr:uid="{CFC7D974-3C26-4AFE-B4CE-F8F701024985}"/>
    <cellStyle name="Normal 8 13 3" xfId="16280" xr:uid="{4C3E0E96-42A3-4431-856B-36623A5514AB}"/>
    <cellStyle name="Normal 8 14" xfId="16281" xr:uid="{3AE7671D-C0D8-41B8-852C-9D7CD3634E9F}"/>
    <cellStyle name="Normal 8 14 2" xfId="16282" xr:uid="{B05B2749-2FC4-4470-AA99-DEFFF7E5EA41}"/>
    <cellStyle name="Normal 8 14 3" xfId="16283" xr:uid="{87A63105-909A-4306-8993-2A4423BC1177}"/>
    <cellStyle name="Normal 8 15" xfId="16284" xr:uid="{C42DA38F-B0EA-474D-B13E-8A277343B7B4}"/>
    <cellStyle name="Normal 8 15 2" xfId="16285" xr:uid="{4747796A-214F-4778-96A7-8570A375D51B}"/>
    <cellStyle name="Normal 8 15 3" xfId="16286" xr:uid="{ADEB8A52-45D4-4822-8B60-BD68E6FA5475}"/>
    <cellStyle name="Normal 8 16" xfId="16287" xr:uid="{036EFC5F-F992-4F5C-A106-F4664D2965DA}"/>
    <cellStyle name="Normal 8 16 2" xfId="16288" xr:uid="{095D7CA4-6EE7-4C89-9893-2BB69B784B1E}"/>
    <cellStyle name="Normal 8 16 3" xfId="16289" xr:uid="{E92D340C-6CF0-4AB3-8E3A-1EFA3374D951}"/>
    <cellStyle name="Normal 8 17" xfId="16290" xr:uid="{DAABA89E-A906-416F-8CE9-CFF2561B4CED}"/>
    <cellStyle name="Normal 8 17 2" xfId="16291" xr:uid="{D9B39B25-C771-4426-ADB3-A20831612909}"/>
    <cellStyle name="Normal 8 17 3" xfId="16292" xr:uid="{B2B0CB3F-39A7-42E6-A98E-B42B309BB5A2}"/>
    <cellStyle name="Normal 8 18" xfId="16293" xr:uid="{9C008516-3F57-46EE-9A9B-1C74D9F89174}"/>
    <cellStyle name="Normal 8 18 2" xfId="16294" xr:uid="{A3BB24A6-C8FE-4299-82F5-D553CF9C4968}"/>
    <cellStyle name="Normal 8 18 3" xfId="16295" xr:uid="{91068145-B0D5-433F-B194-F29EACF1CAB8}"/>
    <cellStyle name="Normal 8 19" xfId="16296" xr:uid="{A1188B63-1AE7-4B41-BA04-0CEA2EF51780}"/>
    <cellStyle name="Normal 8 19 2" xfId="16297" xr:uid="{B39C8E5F-BC55-41B3-B7AC-8C581B3A55B3}"/>
    <cellStyle name="Normal 8 19 3" xfId="16298" xr:uid="{EEE3594D-B5A0-40C9-A196-8084819EAC4E}"/>
    <cellStyle name="Normal 8 2" xfId="14422" xr:uid="{E4897191-8546-4C2B-8411-8182EB007998}"/>
    <cellStyle name="Normal 8 2 2" xfId="16299" xr:uid="{76C524D4-58FD-4526-B9CF-46AAEC228119}"/>
    <cellStyle name="Normal 8 2 3" xfId="16300" xr:uid="{02891C65-4549-492D-842E-6A713CC04FD1}"/>
    <cellStyle name="Normal 8 20" xfId="16301" xr:uid="{B564BD27-D353-4AE8-8C27-06E672B38A06}"/>
    <cellStyle name="Normal 8 20 2" xfId="16302" xr:uid="{9BA048FD-12E5-4EC8-9768-23CF8DB71C13}"/>
    <cellStyle name="Normal 8 20 3" xfId="16303" xr:uid="{3F8F9AE7-553D-46C5-8548-C4F1754B6E66}"/>
    <cellStyle name="Normal 8 21" xfId="16304" xr:uid="{77BB1C06-1218-4B98-866B-7B4B8EDBD0E1}"/>
    <cellStyle name="Normal 8 21 2" xfId="16305" xr:uid="{E5530877-0F64-4580-9A8A-F23699817325}"/>
    <cellStyle name="Normal 8 21 3" xfId="16306" xr:uid="{FE4A0E7A-7DB5-4A5F-8522-54DD27499690}"/>
    <cellStyle name="Normal 8 3" xfId="16307" xr:uid="{CB95E295-CDA5-486A-9BC2-1696AEACEC0A}"/>
    <cellStyle name="Normal 8 3 2" xfId="16308" xr:uid="{7164A02A-84AC-4B5D-8ED3-BA92493D8D5B}"/>
    <cellStyle name="Normal 8 3 3" xfId="16309" xr:uid="{3719EF6C-CFBE-40FA-94D0-EC7FB8C1E8B8}"/>
    <cellStyle name="Normal 8 4" xfId="16310" xr:uid="{8A9AB7CC-40E9-47D5-B196-916D473C2FAD}"/>
    <cellStyle name="Normal 8 4 2" xfId="16311" xr:uid="{5C23AFC1-7D53-40CD-B0D6-AC9A0F10A663}"/>
    <cellStyle name="Normal 8 4 3" xfId="16312" xr:uid="{3EBCBC0C-6217-45F7-B927-CC33E339527D}"/>
    <cellStyle name="Normal 8 5" xfId="16313" xr:uid="{7FD5C8D6-7877-47D3-A642-BBD74D17100C}"/>
    <cellStyle name="Normal 8 5 2" xfId="16314" xr:uid="{0754B435-0802-454F-9161-6D7724F33B96}"/>
    <cellStyle name="Normal 8 5 3" xfId="16315" xr:uid="{F7E520F4-CDE4-4787-8E34-5A49654F5906}"/>
    <cellStyle name="Normal 8 6" xfId="16316" xr:uid="{6BEB8E0D-DFE8-48A9-B789-716A32F67508}"/>
    <cellStyle name="Normal 8 6 2" xfId="16317" xr:uid="{E14EE5B8-0F21-472C-AE5C-67EFF818A43A}"/>
    <cellStyle name="Normal 8 6 3" xfId="16318" xr:uid="{994C8BE6-8B86-42A9-98CC-CFD5399660FC}"/>
    <cellStyle name="Normal 8 7" xfId="16319" xr:uid="{96CDCD97-7FCE-40F1-9215-3CEEC623E105}"/>
    <cellStyle name="Normal 8 7 2" xfId="16320" xr:uid="{1F236659-CF1A-4A85-9DE9-79BE73FD4C1A}"/>
    <cellStyle name="Normal 8 7 3" xfId="16321" xr:uid="{439756A6-9D41-446A-85A4-14B6FC1E8C73}"/>
    <cellStyle name="Normal 8 8" xfId="16322" xr:uid="{189C104B-E86D-4D25-A4E6-110F8351F18C}"/>
    <cellStyle name="Normal 8 8 2" xfId="16323" xr:uid="{779B48FC-B62B-4A61-8DFF-FFB1159275CE}"/>
    <cellStyle name="Normal 8 8 3" xfId="16324" xr:uid="{2062FB0F-808B-42A5-9B8C-7174E8288C7B}"/>
    <cellStyle name="Normal 8 9" xfId="16325" xr:uid="{B6E129F6-F204-4911-B57B-5BCB13CCFE35}"/>
    <cellStyle name="Normal 8 9 2" xfId="16326" xr:uid="{1D2130F3-6B8B-4119-9747-6B98A1513C58}"/>
    <cellStyle name="Normal 8 9 3" xfId="16327" xr:uid="{5A1EDA48-F8F2-4F2F-981C-61CACE5E9AEF}"/>
    <cellStyle name="Normal 9" xfId="14423" xr:uid="{EC2BE1F8-7733-4DD9-99DC-21A5937880C9}"/>
    <cellStyle name="Normal 9 10" xfId="16328" xr:uid="{5317A2CF-6B4B-436D-B4A4-A2C2A43174F4}"/>
    <cellStyle name="Normal 9 10 2" xfId="16329" xr:uid="{04850F14-623B-4593-A5A7-D59B3B16DE3C}"/>
    <cellStyle name="Normal 9 10 3" xfId="16330" xr:uid="{E213AD98-08D1-46BB-B690-902743FBC33C}"/>
    <cellStyle name="Normal 9 11" xfId="16331" xr:uid="{602AFF94-C577-421C-9307-C7297CC7D460}"/>
    <cellStyle name="Normal 9 11 2" xfId="16332" xr:uid="{568D2A46-6117-457B-B224-462BBF9CD6BE}"/>
    <cellStyle name="Normal 9 11 3" xfId="16333" xr:uid="{076B0373-EE48-480C-8CE7-0318B66D1936}"/>
    <cellStyle name="Normal 9 12" xfId="16334" xr:uid="{DDAA61B1-07C5-48AC-8715-ECBAF643CB98}"/>
    <cellStyle name="Normal 9 12 2" xfId="16335" xr:uid="{148C3780-6825-4D85-AB3F-BA1554072E84}"/>
    <cellStyle name="Normal 9 12 3" xfId="16336" xr:uid="{15C70205-12FD-46B9-B96C-A474F7D229C3}"/>
    <cellStyle name="Normal 9 13" xfId="16337" xr:uid="{9DB04D3E-8062-4637-A72E-D78D79E9DBE9}"/>
    <cellStyle name="Normal 9 13 2" xfId="16338" xr:uid="{943E0AB3-FC61-4701-A28A-F78800772ABA}"/>
    <cellStyle name="Normal 9 13 3" xfId="16339" xr:uid="{4739FD24-5F55-43AE-97A0-CDA780BD7B27}"/>
    <cellStyle name="Normal 9 14" xfId="16340" xr:uid="{AFF6DFF9-64BD-4F5D-9BD6-2EFA207BE9B8}"/>
    <cellStyle name="Normal 9 14 2" xfId="16341" xr:uid="{34537E62-315F-4C59-B926-FE1EA050D23A}"/>
    <cellStyle name="Normal 9 14 3" xfId="16342" xr:uid="{CBF428EF-203F-46F9-8D9F-F9E260471BE5}"/>
    <cellStyle name="Normal 9 15" xfId="16343" xr:uid="{3BC52898-5992-4D1F-8460-7FCC330925D9}"/>
    <cellStyle name="Normal 9 15 2" xfId="16344" xr:uid="{8FD71BB2-3CC1-4CEF-97A6-E80F3AE1E733}"/>
    <cellStyle name="Normal 9 15 3" xfId="16345" xr:uid="{BD0CBE59-AA6B-43F7-8886-E29002A6C65A}"/>
    <cellStyle name="Normal 9 16" xfId="16346" xr:uid="{4D93969C-A0FC-4CEE-8B84-444C33327086}"/>
    <cellStyle name="Normal 9 16 2" xfId="16347" xr:uid="{7DD310F3-DE76-4C8F-911B-8284D352AE45}"/>
    <cellStyle name="Normal 9 16 3" xfId="16348" xr:uid="{0C1751E3-63CE-4E35-8972-7C637BF450F3}"/>
    <cellStyle name="Normal 9 17" xfId="16349" xr:uid="{4F11A611-16B2-4549-BC3F-DFD349E25271}"/>
    <cellStyle name="Normal 9 17 2" xfId="16350" xr:uid="{239414FD-1370-4429-8D66-04463D76258A}"/>
    <cellStyle name="Normal 9 17 3" xfId="16351" xr:uid="{448426C7-7E2A-46C4-BFF2-D872BE4B3FA5}"/>
    <cellStyle name="Normal 9 18" xfId="16352" xr:uid="{C6668039-9123-424A-89F1-AADBA43AEF5F}"/>
    <cellStyle name="Normal 9 18 2" xfId="16353" xr:uid="{55CC4D99-A1BB-4561-82A1-80DE648821AD}"/>
    <cellStyle name="Normal 9 18 3" xfId="16354" xr:uid="{08351304-E0F1-47F5-933B-06B5CECBFB26}"/>
    <cellStyle name="Normal 9 19" xfId="16355" xr:uid="{6885E195-B0EC-4DE9-A03C-93BEC19005D9}"/>
    <cellStyle name="Normal 9 19 2" xfId="16356" xr:uid="{0F55C336-5430-4E21-B3D4-D98B62F2BB4E}"/>
    <cellStyle name="Normal 9 19 3" xfId="16357" xr:uid="{F3A0A41F-F923-41B6-80D4-92F6F7BED1A4}"/>
    <cellStyle name="Normal 9 2" xfId="14424" xr:uid="{3F15F9F1-40A7-4B02-A412-F556E3D0B6B1}"/>
    <cellStyle name="Normal 9 2 2" xfId="16358" xr:uid="{ECE4F142-E8FE-482E-9E66-FDFF7A9AD3C5}"/>
    <cellStyle name="Normal 9 2 3" xfId="16359" xr:uid="{A1966A4D-A044-4166-B319-66B6EB71C6FA}"/>
    <cellStyle name="Normal 9 20" xfId="16360" xr:uid="{B1BF6CF6-E5EF-49FB-BB5A-D5948E4F6B0D}"/>
    <cellStyle name="Normal 9 20 2" xfId="16361" xr:uid="{3AD3CCD7-AE4A-492B-9F34-05C33201DACB}"/>
    <cellStyle name="Normal 9 20 3" xfId="16362" xr:uid="{B32BC76D-C0A3-4F9D-B71D-90D461B634A1}"/>
    <cellStyle name="Normal 9 21" xfId="16363" xr:uid="{BE402B50-76B4-42CC-BE35-43DE3F3217DA}"/>
    <cellStyle name="Normal 9 21 2" xfId="16364" xr:uid="{A0B0F63D-C8BD-4638-B5B2-CED2D78F1DE3}"/>
    <cellStyle name="Normal 9 21 3" xfId="16365" xr:uid="{53387085-1595-47C6-BBE8-19E3BA066B68}"/>
    <cellStyle name="Normal 9 3" xfId="16366" xr:uid="{DFD35EC6-1AE6-47EE-B52B-BCB52932DA27}"/>
    <cellStyle name="Normal 9 3 2" xfId="16367" xr:uid="{351A3B5A-F5CE-4228-9C2A-8801386F1EE0}"/>
    <cellStyle name="Normal 9 3 3" xfId="16368" xr:uid="{2ED69A8B-0CD4-4AF3-AB83-623B4D315051}"/>
    <cellStyle name="Normal 9 4" xfId="16369" xr:uid="{11658C89-D09A-4E95-BD67-5BA16481C004}"/>
    <cellStyle name="Normal 9 4 2" xfId="16370" xr:uid="{C34F31D3-777D-4C9A-B9EC-9B4878958B9A}"/>
    <cellStyle name="Normal 9 4 3" xfId="16371" xr:uid="{08BFA756-6E45-4F8F-9919-424407887E3C}"/>
    <cellStyle name="Normal 9 5" xfId="16372" xr:uid="{1EB7982E-FB92-47A8-AC90-83FF11B76EEC}"/>
    <cellStyle name="Normal 9 5 2" xfId="16373" xr:uid="{1A7D8979-F5F7-4603-ADD9-D6318F2E34F8}"/>
    <cellStyle name="Normal 9 5 3" xfId="16374" xr:uid="{939FE766-B663-4F73-B1FD-891CDA900210}"/>
    <cellStyle name="Normal 9 6" xfId="16375" xr:uid="{67589510-1E19-4C06-B2EB-030DCF6923FB}"/>
    <cellStyle name="Normal 9 6 2" xfId="16376" xr:uid="{F1EFD02C-0FEE-444C-AE47-D9956B495751}"/>
    <cellStyle name="Normal 9 6 3" xfId="16377" xr:uid="{5B5104C9-AA74-4F77-AD85-238EE6FD1B3B}"/>
    <cellStyle name="Normal 9 7" xfId="16378" xr:uid="{EC1F8195-A5C2-4510-9E90-42D4ED7C2ABD}"/>
    <cellStyle name="Normal 9 7 2" xfId="16379" xr:uid="{AE601812-B9D8-428A-9E66-F66AFA0D67AE}"/>
    <cellStyle name="Normal 9 7 3" xfId="16380" xr:uid="{533B4016-D938-4BE9-91EC-9A76671E97A9}"/>
    <cellStyle name="Normal 9 8" xfId="16381" xr:uid="{DD5B7ACD-3585-40FE-8F45-24AC25E0572B}"/>
    <cellStyle name="Normal 9 8 2" xfId="16382" xr:uid="{F7B6A30F-F561-490E-A6CC-44992B2F60B5}"/>
    <cellStyle name="Normal 9 8 3" xfId="16383" xr:uid="{F48EC82E-F45A-417E-A229-020F403268C8}"/>
    <cellStyle name="Normal 9 9" xfId="16384" xr:uid="{5DED2465-392B-4D0D-911B-751614F4B0FC}"/>
    <cellStyle name="Normal 9 9 2" xfId="16385" xr:uid="{1F0AE7A2-562C-4DCC-A649-84909ECF65CC}"/>
    <cellStyle name="Normal 9 9 3" xfId="16386" xr:uid="{E7C68BAD-7670-48C7-94B0-4CEEB8B3D5BD}"/>
    <cellStyle name="Normal_1994 - 1995 Calculations" xfId="4" xr:uid="{00000000-0005-0000-0000-00000A000000}"/>
    <cellStyle name="Normal_Sheet1" xfId="5" xr:uid="{00000000-0005-0000-0000-00000C000000}"/>
    <cellStyle name="Normal_Sheet2" xfId="6" xr:uid="{00000000-0005-0000-0000-00000D000000}"/>
    <cellStyle name="Note 10" xfId="16387" xr:uid="{C56AE98F-D35D-4EF1-BC96-B416436376E2}"/>
    <cellStyle name="Note 11" xfId="16388" xr:uid="{F7D8C18B-ED25-45A8-A6F6-B690DC6B7957}"/>
    <cellStyle name="Note 12" xfId="16389" xr:uid="{6CC0076B-4597-45CD-8214-A3D7D02DB52B}"/>
    <cellStyle name="Note 13" xfId="16390" xr:uid="{BDF76065-D988-4D02-A98F-4BB0A3881E54}"/>
    <cellStyle name="Note 14" xfId="16391" xr:uid="{864E82D3-5C31-498D-85D9-835F69D2AFD7}"/>
    <cellStyle name="Note 15" xfId="16392" xr:uid="{74905FEE-24AE-4517-A78A-253CB77BE17C}"/>
    <cellStyle name="Note 16" xfId="16393" xr:uid="{4D7FACEF-9E5D-4B4B-9B15-9149EB35ED70}"/>
    <cellStyle name="Note 17" xfId="16394" xr:uid="{88BD0C0B-1A88-4359-99C0-CE1A9DC0BFB8}"/>
    <cellStyle name="Note 18" xfId="16395" xr:uid="{BD621BC0-9E45-4094-A576-8E7F96853174}"/>
    <cellStyle name="Note 19" xfId="16396" xr:uid="{A05DB536-9FE5-430B-A121-EF0A24DD436C}"/>
    <cellStyle name="Note 2" xfId="16397" xr:uid="{2E730F8C-2B5A-4189-A38E-55C65C144160}"/>
    <cellStyle name="Note 2 2" xfId="17863" xr:uid="{FFF96DDE-C2BB-42CE-B63B-39EA598B8329}"/>
    <cellStyle name="Note 2 3" xfId="17864" xr:uid="{258D27A9-14AA-42CB-821C-6D0A69AA1D25}"/>
    <cellStyle name="Note 2 4" xfId="17865" xr:uid="{CBF2507B-61ED-4FC4-8CA4-F36D4B3F3553}"/>
    <cellStyle name="Note 2 5" xfId="22272" xr:uid="{3D6BEB12-DD34-4B2B-A0B5-1A934D09C83C}"/>
    <cellStyle name="Note 2 5 2" xfId="32621" xr:uid="{7E7F572C-4345-4685-87A1-2BDE9167C69B}"/>
    <cellStyle name="Note 2 6" xfId="27452" xr:uid="{0B3F4B9A-6775-4178-8BB7-C3AB8D0CA8CB}"/>
    <cellStyle name="Note 20" xfId="16398" xr:uid="{D8362EA4-3D67-4A4A-9171-39A8F7EC0297}"/>
    <cellStyle name="Note 3" xfId="16399" xr:uid="{153FE0E7-6ADB-40A8-948E-FF4FE121CF2F}"/>
    <cellStyle name="Note 3 2" xfId="22273" xr:uid="{6CDD324E-267C-4F61-9D49-C2729FE331AF}"/>
    <cellStyle name="Note 3 2 2" xfId="32622" xr:uid="{5F5416C0-2D6B-4ADC-9A05-DE989B24ABA3}"/>
    <cellStyle name="Note 3 3" xfId="27453" xr:uid="{FDF50624-F8AC-4621-9CBF-98D8D36040B0}"/>
    <cellStyle name="Note 4" xfId="16400" xr:uid="{AAABECB0-F63B-4212-8726-854722C5FCBA}"/>
    <cellStyle name="Note 5" xfId="16401" xr:uid="{B7D78964-50B9-4FD7-B7A6-C72FAC7B7BBF}"/>
    <cellStyle name="Note 6" xfId="16402" xr:uid="{242B20AB-7348-4788-A755-1AF10A55ACDE}"/>
    <cellStyle name="Note 7" xfId="16403" xr:uid="{B68E70AE-F063-467D-94BF-3CD72028F539}"/>
    <cellStyle name="Note 8" xfId="16404" xr:uid="{4C6AE0ED-B2E8-4441-950B-56E893729F66}"/>
    <cellStyle name="Note 9" xfId="16405" xr:uid="{23DA2A0B-721A-4EBF-8C2F-13770C72DDA8}"/>
    <cellStyle name="Output 10" xfId="16406" xr:uid="{24522B19-9E0C-4627-8981-716E813DF461}"/>
    <cellStyle name="Output 11" xfId="16407" xr:uid="{CFB5E796-C43B-49D9-856F-019858CD012B}"/>
    <cellStyle name="Output 12" xfId="16408" xr:uid="{B155174F-417E-4817-B3FB-535981B01CCC}"/>
    <cellStyle name="Output 13" xfId="16409" xr:uid="{626C1783-BD4A-453A-908F-C84CA8233CC4}"/>
    <cellStyle name="Output 14" xfId="16410" xr:uid="{D2AF3922-0576-41AD-A07E-C4F78E8C80BC}"/>
    <cellStyle name="Output 15" xfId="16411" xr:uid="{2D61FC4B-ACDE-44A3-8420-1917C6CA7B12}"/>
    <cellStyle name="Output 16" xfId="16412" xr:uid="{9873383B-A6C8-43D6-B081-A2E590537F3A}"/>
    <cellStyle name="Output 17" xfId="16413" xr:uid="{4D0F22E6-F4F8-43DE-84F6-A6971A2EA062}"/>
    <cellStyle name="Output 18" xfId="16414" xr:uid="{0A2BC963-0AA0-4527-B4E3-0FE2AFBDAE05}"/>
    <cellStyle name="Output 19" xfId="16415" xr:uid="{43078B50-E80D-4B40-8F08-05B69E8CF4CB}"/>
    <cellStyle name="Output 2" xfId="16416" xr:uid="{62363DB3-4457-4884-947F-C2547E43A57C}"/>
    <cellStyle name="Output 20" xfId="16417" xr:uid="{5429088F-F4E2-4312-BE28-4E1D48C8F436}"/>
    <cellStyle name="Output 3" xfId="16418" xr:uid="{3F3FFF48-F6D3-4131-A2AE-2804E22EFBFA}"/>
    <cellStyle name="Output 4" xfId="16419" xr:uid="{40BFA959-0041-4F91-904F-671F1296A87F}"/>
    <cellStyle name="Output 5" xfId="16420" xr:uid="{60D78AA0-7217-4275-8235-62761254B253}"/>
    <cellStyle name="Output 6" xfId="16421" xr:uid="{EBEAF4E7-1A66-497D-9A0D-8834D9BBEC3D}"/>
    <cellStyle name="Output 7" xfId="16422" xr:uid="{AFD3DC70-EAC2-4A24-B657-F64410F88CA0}"/>
    <cellStyle name="Output 8" xfId="16423" xr:uid="{DB7AE383-F97F-41CD-A721-9BBCE2757888}"/>
    <cellStyle name="Output 9" xfId="16424" xr:uid="{9057E5F3-7378-49A9-A913-C3F376E03816}"/>
    <cellStyle name="Percent" xfId="7" builtinId="5"/>
    <cellStyle name="Percent 10" xfId="14425" xr:uid="{596B3B80-0CA0-42E3-A9FC-39C615E70EDC}"/>
    <cellStyle name="Percent 10 2" xfId="22192" xr:uid="{9F71459A-4F3C-4A92-B553-C343C60F688E}"/>
    <cellStyle name="Percent 10 2 2" xfId="32541" xr:uid="{A564D124-51CA-476F-BAFD-BC08A14F1913}"/>
    <cellStyle name="Percent 10 3" xfId="27372" xr:uid="{523B67F1-A769-4BB7-BD49-34B3C1D513C9}"/>
    <cellStyle name="Percent 11" xfId="14586" xr:uid="{9AA24D7A-9255-4935-B2D5-39113EDDD2C4}"/>
    <cellStyle name="Percent 11 2" xfId="22254" xr:uid="{6AFF368A-081E-429B-88AE-4B111253B37B}"/>
    <cellStyle name="Percent 11 2 2" xfId="32603" xr:uid="{3430AB7C-1296-4FDF-8D83-C33CE2E80268}"/>
    <cellStyle name="Percent 11 3" xfId="27434" xr:uid="{9687670D-2E22-4D5B-A893-E4DB9341C639}"/>
    <cellStyle name="Percent 12" xfId="17871" xr:uid="{8922FBE7-ECB6-430F-9152-60A609FE02F8}"/>
    <cellStyle name="Percent 12 2" xfId="23041" xr:uid="{7E0B7D6E-A721-4333-83B9-741BAC3C4A47}"/>
    <cellStyle name="Percent 12 2 2" xfId="33389" xr:uid="{5135E38F-1C86-4BB8-9717-20902BE5A49B}"/>
    <cellStyle name="Percent 12 3" xfId="28220" xr:uid="{4FBE68FD-D46B-498A-B13A-0E829D5D1013}"/>
    <cellStyle name="Percent 2" xfId="10" xr:uid="{00000000-0005-0000-0000-000010000000}"/>
    <cellStyle name="Percent 2 10" xfId="23048" xr:uid="{B5FECFC1-AF6A-4D23-A987-2FBC91BCCCC4}"/>
    <cellStyle name="Percent 2 11" xfId="65" xr:uid="{F0C0AAF4-EC0C-41FB-A9B4-1153A859D9BA}"/>
    <cellStyle name="Percent 2 2" xfId="66" xr:uid="{3E202F3B-4807-43B9-9981-FDAF029175BC}"/>
    <cellStyle name="Percent 2 2 2" xfId="14426" xr:uid="{C6B22971-CB57-4528-9753-6BBA9E28F1B0}"/>
    <cellStyle name="Percent 2 3" xfId="67" xr:uid="{CF9DCAE5-83A9-46BA-B214-F62F4DA3491D}"/>
    <cellStyle name="Percent 2 3 2" xfId="14427" xr:uid="{430E6623-076A-4515-B731-05C0B830B66A}"/>
    <cellStyle name="Percent 2 4" xfId="14428" xr:uid="{9016CCF3-9F94-4099-B835-AD2ABC4F45FE}"/>
    <cellStyle name="Percent 2 4 2" xfId="14429" xr:uid="{E955B1EE-70F4-4DDC-BC91-7AEC3E3CE6A1}"/>
    <cellStyle name="Percent 2 4 2 2" xfId="14430" xr:uid="{BBF8C401-EF26-48B3-B265-146106F50620}"/>
    <cellStyle name="Percent 2 4 3" xfId="14431" xr:uid="{B6C17AD2-D4EB-46FF-B08B-AFD7F487D6CC}"/>
    <cellStyle name="Percent 2 4 3 2" xfId="14432" xr:uid="{99D3D057-03DA-4DB5-A666-B11B9F16E85C}"/>
    <cellStyle name="Percent 2 4 4" xfId="14433" xr:uid="{B707696B-F8BA-40CC-AD46-60445E8ADEB8}"/>
    <cellStyle name="Percent 2 4 4 2" xfId="14434" xr:uid="{8D9FD7C4-8F0F-45AD-A69F-D4C874605029}"/>
    <cellStyle name="Percent 2 4 5" xfId="14435" xr:uid="{995023EB-AECD-4812-BD72-220045BB36E7}"/>
    <cellStyle name="Percent 2 5" xfId="14436" xr:uid="{1350C34C-40A5-4F44-8A9F-56CAD468AF2D}"/>
    <cellStyle name="Percent 2 6" xfId="14437" xr:uid="{C026799D-E75B-41F6-A380-09CB0C082D11}"/>
    <cellStyle name="Percent 2 7" xfId="14438" xr:uid="{1E942AA9-58AE-4564-9D2B-657E1DBA8488}"/>
    <cellStyle name="Percent 2 8" xfId="14439" xr:uid="{BE54C5F2-29DE-47FE-A3C1-94D4AE0725FB}"/>
    <cellStyle name="Percent 2 9" xfId="14440" xr:uid="{197E8BB9-75DF-404F-A228-55F5BC8E6AD6}"/>
    <cellStyle name="Percent 3" xfId="68" xr:uid="{6179E7E1-AAB0-4AE1-AF81-FB981BFCC40F}"/>
    <cellStyle name="Percent 3 10" xfId="14541" xr:uid="{C0675021-4FC2-45FC-B552-C434EFB5D1E0}"/>
    <cellStyle name="Percent 3 10 2" xfId="14587" xr:uid="{70024976-B1D5-450A-9219-753F868B9545}"/>
    <cellStyle name="Percent 3 10 2 2" xfId="22255" xr:uid="{00D2968F-A8BC-48C8-B03B-39FFC58A9C9B}"/>
    <cellStyle name="Percent 3 10 2 2 2" xfId="32604" xr:uid="{DD818BEF-8EF8-43CF-B326-3A7A6ECA4B4C}"/>
    <cellStyle name="Percent 3 10 2 3" xfId="27435" xr:uid="{CD2727C3-FE0D-4F6F-8906-E6867B5F0496}"/>
    <cellStyle name="Percent 3 10 3" xfId="22210" xr:uid="{5F6227F5-DE0F-46F8-A7FE-BCC9C5382800}"/>
    <cellStyle name="Percent 3 10 3 2" xfId="32559" xr:uid="{91361C08-1C54-4010-A955-D0804B11F27F}"/>
    <cellStyle name="Percent 3 10 4" xfId="27390" xr:uid="{CF34A1C6-8348-4386-8A12-473D2FF599CA}"/>
    <cellStyle name="Percent 3 11" xfId="16425" xr:uid="{D3D107FB-1865-49BC-B407-BA4C17F3CBF9}"/>
    <cellStyle name="Percent 3 11 2" xfId="22274" xr:uid="{A0EA7060-F296-4AED-8C95-695B0C537EAF}"/>
    <cellStyle name="Percent 3 11 2 2" xfId="32623" xr:uid="{85C14AC6-6881-44F6-938B-F406C35AE86C}"/>
    <cellStyle name="Percent 3 11 3" xfId="27454" xr:uid="{F387E6AC-698E-47FA-BA0F-0C2A50211D80}"/>
    <cellStyle name="Percent 3 12" xfId="17908" xr:uid="{7451CF51-6E96-4EE3-AF39-A4AC333327E4}"/>
    <cellStyle name="Percent 3 12 2" xfId="28257" xr:uid="{712B194A-C041-48D9-9E13-3F1D049DADA2}"/>
    <cellStyle name="Percent 3 13" xfId="23044" xr:uid="{CD9EA1C1-D3BD-4E8B-87FC-8E314D328E32}"/>
    <cellStyle name="Percent 3 14" xfId="23088" xr:uid="{D62416C2-B8E5-46FC-B8EE-9F9DB0F312C3}"/>
    <cellStyle name="Percent 3 2" xfId="69" xr:uid="{BBACA1CC-4584-49A5-9EF2-AEF0FE2A1A64}"/>
    <cellStyle name="Percent 3 2 2" xfId="70" xr:uid="{0C0EEB37-7D63-4B5E-AEB3-E06B776DF957}"/>
    <cellStyle name="Percent 3 2 2 2" xfId="341" xr:uid="{B17F83B2-BD35-4C53-8520-3988FD538B43}"/>
    <cellStyle name="Percent 3 2 2 2 2" xfId="16426" xr:uid="{3EEA7A3F-E833-4349-8866-C743A38B51DB}"/>
    <cellStyle name="Percent 3 2 2 2 3" xfId="18171" xr:uid="{75BB10E4-7093-46F3-8428-CBBD04D258EE}"/>
    <cellStyle name="Percent 3 2 2 2 3 2" xfId="28520" xr:uid="{A1C36318-D3F0-48F9-913E-07A963A60907}"/>
    <cellStyle name="Percent 3 2 2 2 4" xfId="23351" xr:uid="{BB4C34A3-98B6-4A4C-9EF4-288745C383CF}"/>
    <cellStyle name="Percent 3 2 2 3" xfId="14441" xr:uid="{B004E7C1-4DC0-4BDA-84B9-DAA675ECE4B9}"/>
    <cellStyle name="Percent 3 2 2 3 2" xfId="22193" xr:uid="{DA5555CD-9BE9-4F6A-BC90-E2AF72F0CDBF}"/>
    <cellStyle name="Percent 3 2 2 3 2 2" xfId="32542" xr:uid="{6A151F12-4645-4BF2-85CC-2BEA5E33C197}"/>
    <cellStyle name="Percent 3 2 2 3 3" xfId="27373" xr:uid="{1A170AAA-DBF5-4A85-91A1-41560A2DF75E}"/>
    <cellStyle name="Percent 3 2 2 4" xfId="17910" xr:uid="{4278E2E0-B508-43C1-91E4-3C94B76818C8}"/>
    <cellStyle name="Percent 3 2 2 4 2" xfId="28259" xr:uid="{F14C94CE-4CF2-49C4-94F6-05B2AB1375C1}"/>
    <cellStyle name="Percent 3 2 2 5" xfId="23090" xr:uid="{F452948C-545C-4467-BEEE-6E50B22FBA72}"/>
    <cellStyle name="Percent 3 2 3" xfId="71" xr:uid="{0E707179-E322-47FD-91E4-0A83C9B06711}"/>
    <cellStyle name="Percent 3 2 3 2" xfId="342" xr:uid="{E0D9A9F1-A96A-4BF0-A772-90C6B8D5728D}"/>
    <cellStyle name="Percent 3 2 3 2 2" xfId="18172" xr:uid="{BF0BCD4F-8808-402D-B6B4-EA00233A2B15}"/>
    <cellStyle name="Percent 3 2 3 2 2 2" xfId="28521" xr:uid="{3F1902C3-7CB0-4ADA-8DA9-D33EA7FE778E}"/>
    <cellStyle name="Percent 3 2 3 2 3" xfId="23352" xr:uid="{0D645DAC-B52D-417A-82CC-F7B1F0E71173}"/>
    <cellStyle name="Percent 3 2 3 3" xfId="14578" xr:uid="{9EBF9F6D-9BB1-45BC-882B-8209A33142DD}"/>
    <cellStyle name="Percent 3 2 3 3 2" xfId="22246" xr:uid="{17B5F500-3A12-41F8-A320-731E07E0E124}"/>
    <cellStyle name="Percent 3 2 3 3 2 2" xfId="32595" xr:uid="{D4A4E385-D38E-4E06-A35F-DC453A7B711A}"/>
    <cellStyle name="Percent 3 2 3 3 3" xfId="27426" xr:uid="{DB355023-62C0-41CB-BCE6-9AEAF2E9E106}"/>
    <cellStyle name="Percent 3 2 3 4" xfId="17911" xr:uid="{DEF86A8A-FCF7-46B4-842C-082284D1BB57}"/>
    <cellStyle name="Percent 3 2 3 4 2" xfId="28260" xr:uid="{50DE9EC9-D4E1-4077-8909-FA005894F082}"/>
    <cellStyle name="Percent 3 2 3 5" xfId="23091" xr:uid="{7DD9B938-4B40-4C2F-9385-A9C67100995A}"/>
    <cellStyle name="Percent 3 2 4" xfId="340" xr:uid="{1FCDECF8-B6BD-47A8-A61B-75CE5D27BA31}"/>
    <cellStyle name="Percent 3 2 4 2" xfId="16427" xr:uid="{5BD6A5CE-1999-4EB6-94FD-7245B930247E}"/>
    <cellStyle name="Percent 3 2 4 3" xfId="18170" xr:uid="{EB7C718D-7288-44FA-9F57-37ACC8748041}"/>
    <cellStyle name="Percent 3 2 4 3 2" xfId="28519" xr:uid="{EEC0014A-0652-4BCF-848E-6036A98AF4EA}"/>
    <cellStyle name="Percent 3 2 4 4" xfId="23350" xr:uid="{878C64B4-37EF-42E9-A044-ADB2C844350A}"/>
    <cellStyle name="Percent 3 2 5" xfId="14442" xr:uid="{4461A6BE-83C5-4ECF-A280-A702E74E25F1}"/>
    <cellStyle name="Percent 3 2 5 2" xfId="22194" xr:uid="{A1766A67-71A2-419C-8F66-5FB3990F248D}"/>
    <cellStyle name="Percent 3 2 5 2 2" xfId="32543" xr:uid="{639E3FB6-F1FE-4466-B3DD-B17F3BEDA11B}"/>
    <cellStyle name="Percent 3 2 5 3" xfId="27374" xr:uid="{A8CB9378-3A58-4B7B-92B1-088FDD569290}"/>
    <cellStyle name="Percent 3 2 6" xfId="17909" xr:uid="{9393DA5C-1A64-4057-88D0-CFC43B7F2F28}"/>
    <cellStyle name="Percent 3 2 6 2" xfId="28258" xr:uid="{142716FC-76A0-4054-B908-E1B2AA9FBB89}"/>
    <cellStyle name="Percent 3 2 7" xfId="23089" xr:uid="{C3772FA7-CA8B-494A-A648-F7A0AB02D68B}"/>
    <cellStyle name="Percent 3 3" xfId="72" xr:uid="{A017749F-A5BB-4A9F-B774-B0BD0B5532F2}"/>
    <cellStyle name="Percent 3 3 2" xfId="73" xr:uid="{7FEEA021-E014-482A-A2C7-EC4F356D6581}"/>
    <cellStyle name="Percent 3 3 2 2" xfId="344" xr:uid="{25DA84A9-C818-409F-A72D-7F0908BBAD85}"/>
    <cellStyle name="Percent 3 3 2 2 2" xfId="16428" xr:uid="{99B2D058-4BB9-4804-8079-0A6A63426798}"/>
    <cellStyle name="Percent 3 3 2 2 3" xfId="18174" xr:uid="{E3FDFE1E-FAEB-4276-9A3C-D457AB3017F9}"/>
    <cellStyle name="Percent 3 3 2 2 3 2" xfId="28523" xr:uid="{9929CB2A-3C4E-4698-A262-88C7042FD90A}"/>
    <cellStyle name="Percent 3 3 2 2 4" xfId="23354" xr:uid="{EFFCB64D-ACF9-4D7F-B662-7B65044C4E19}"/>
    <cellStyle name="Percent 3 3 2 3" xfId="14443" xr:uid="{1B644C6D-6E40-4ED6-977C-A1AAC084E537}"/>
    <cellStyle name="Percent 3 3 2 3 2" xfId="22195" xr:uid="{C51C0264-BA06-4F81-828D-0EBE874C2FD0}"/>
    <cellStyle name="Percent 3 3 2 3 2 2" xfId="32544" xr:uid="{7C3B3E5D-AF97-4698-918E-C5BBAD210225}"/>
    <cellStyle name="Percent 3 3 2 3 3" xfId="27375" xr:uid="{AE6B6E33-59C5-41DE-AAF4-5F6AA99C46EA}"/>
    <cellStyle name="Percent 3 3 2 4" xfId="17913" xr:uid="{E56BFA24-36B1-430C-95A8-E7D058D2A73E}"/>
    <cellStyle name="Percent 3 3 2 4 2" xfId="28262" xr:uid="{5D9F84DC-A483-4B04-B9AA-819105CD1B32}"/>
    <cellStyle name="Percent 3 3 2 5" xfId="23093" xr:uid="{F2EC5835-AD2F-4C82-B727-F671769F6D7A}"/>
    <cellStyle name="Percent 3 3 3" xfId="74" xr:uid="{77F25BE0-A969-40B4-887A-0E4AE6880602}"/>
    <cellStyle name="Percent 3 3 3 2" xfId="345" xr:uid="{87792039-69BA-47C4-B141-B8E2AD8A4292}"/>
    <cellStyle name="Percent 3 3 3 2 2" xfId="18175" xr:uid="{356FA24A-6DC1-44CE-8A83-2855C208884D}"/>
    <cellStyle name="Percent 3 3 3 2 2 2" xfId="28524" xr:uid="{C70B2D33-2B8E-4E6A-90A6-6E7809BC5F1A}"/>
    <cellStyle name="Percent 3 3 3 2 3" xfId="23355" xr:uid="{B7E8BAB7-31CA-4089-81A2-DB592AC08DC7}"/>
    <cellStyle name="Percent 3 3 3 3" xfId="14579" xr:uid="{18DD2C13-0C4B-420A-8223-665B20DFAB89}"/>
    <cellStyle name="Percent 3 3 3 3 2" xfId="22247" xr:uid="{091DA95F-F8BC-4BBF-85B2-A7B8A1598DE8}"/>
    <cellStyle name="Percent 3 3 3 3 2 2" xfId="32596" xr:uid="{FDECE409-AB84-4F5B-B8E2-C4A9636DD5CC}"/>
    <cellStyle name="Percent 3 3 3 3 3" xfId="27427" xr:uid="{7FCD8B67-E18D-4AB7-8F51-83E44B2086B3}"/>
    <cellStyle name="Percent 3 3 3 4" xfId="17914" xr:uid="{E243ED67-E0ED-47E4-8F27-BFEE1ADD2D83}"/>
    <cellStyle name="Percent 3 3 3 4 2" xfId="28263" xr:uid="{5D8EBF37-DEC7-44C6-B6D5-7D735514BD74}"/>
    <cellStyle name="Percent 3 3 3 5" xfId="23094" xr:uid="{3CAA6763-93C8-481A-825B-DC7D21189F72}"/>
    <cellStyle name="Percent 3 3 4" xfId="343" xr:uid="{9D20CDD3-6C25-472F-891D-D0CBA2F64F4D}"/>
    <cellStyle name="Percent 3 3 4 2" xfId="16429" xr:uid="{5D8117E8-73AC-40E3-AAEA-B1EE3FA28AF9}"/>
    <cellStyle name="Percent 3 3 4 3" xfId="18173" xr:uid="{56C4C1A6-9734-4054-BB47-56D1DC13339B}"/>
    <cellStyle name="Percent 3 3 4 3 2" xfId="28522" xr:uid="{068E5D1B-9BFB-43B8-852A-272D3F3FCAE0}"/>
    <cellStyle name="Percent 3 3 4 4" xfId="23353" xr:uid="{C7BF07AA-1330-4B77-81B2-E01728391208}"/>
    <cellStyle name="Percent 3 3 5" xfId="14444" xr:uid="{2CB5B613-CF69-478B-BAD5-7E7E7E21D7F6}"/>
    <cellStyle name="Percent 3 3 5 2" xfId="22196" xr:uid="{A1278FB9-A357-4638-9EAA-69BB1D8BD29A}"/>
    <cellStyle name="Percent 3 3 5 2 2" xfId="32545" xr:uid="{EFC8E095-BE70-441C-B945-ABCE16493D12}"/>
    <cellStyle name="Percent 3 3 5 3" xfId="27376" xr:uid="{26E7CA78-D6A5-4726-830A-53375EFFAC33}"/>
    <cellStyle name="Percent 3 3 6" xfId="17912" xr:uid="{E95E47D7-97D7-496E-B902-80F9A47190A3}"/>
    <cellStyle name="Percent 3 3 6 2" xfId="28261" xr:uid="{0E58A98A-0A23-45AE-A764-CE6ADAAA2F62}"/>
    <cellStyle name="Percent 3 3 7" xfId="23092" xr:uid="{B5BBB796-6B4E-448F-96CF-6856B60987A3}"/>
    <cellStyle name="Percent 3 4" xfId="75" xr:uid="{8AB9B70E-D3C8-432E-98EE-F156D62F5EE7}"/>
    <cellStyle name="Percent 3 4 2" xfId="76" xr:uid="{D3FBF75F-4B96-49E4-89E5-0F7D89467F80}"/>
    <cellStyle name="Percent 3 4 2 2" xfId="347" xr:uid="{15E58F89-3974-4BD2-B60A-18BAF637D46E}"/>
    <cellStyle name="Percent 3 4 2 2 2" xfId="16430" xr:uid="{2BD6A2AB-E93B-4B1D-B7AE-A1BD796D9F56}"/>
    <cellStyle name="Percent 3 4 2 2 3" xfId="18177" xr:uid="{B1083F8E-3D02-4AB3-B01D-91CBBF64BD7C}"/>
    <cellStyle name="Percent 3 4 2 2 3 2" xfId="28526" xr:uid="{1EC2E5E6-41A8-4BC8-A762-9A5A7480300F}"/>
    <cellStyle name="Percent 3 4 2 2 4" xfId="23357" xr:uid="{F56E0FC8-4ADA-4430-BDC7-5A3CB411D84F}"/>
    <cellStyle name="Percent 3 4 2 3" xfId="14445" xr:uid="{F69302B7-7C64-499B-8D6A-049AAE2A1D23}"/>
    <cellStyle name="Percent 3 4 2 3 2" xfId="22197" xr:uid="{B8A3D295-7C1B-4399-98CA-F878634322CF}"/>
    <cellStyle name="Percent 3 4 2 3 2 2" xfId="32546" xr:uid="{95795177-6EAC-4FFB-B1B0-DFDEA8D54898}"/>
    <cellStyle name="Percent 3 4 2 3 3" xfId="27377" xr:uid="{EA6D8DF7-9EFC-42BC-8571-B91A133BDF69}"/>
    <cellStyle name="Percent 3 4 2 4" xfId="17916" xr:uid="{6FECB986-F2FE-40E9-A3A0-34F4245CDAD8}"/>
    <cellStyle name="Percent 3 4 2 4 2" xfId="28265" xr:uid="{8A4B9B1B-CE41-49CA-A218-CB460F23753C}"/>
    <cellStyle name="Percent 3 4 2 5" xfId="23096" xr:uid="{16D32B74-55E1-49B2-9323-6230BC03A8B3}"/>
    <cellStyle name="Percent 3 4 3" xfId="77" xr:uid="{362B05B3-FDC9-44E0-962E-5A28F8A7C624}"/>
    <cellStyle name="Percent 3 4 3 2" xfId="348" xr:uid="{02371F25-0CAE-4009-A06A-383CA58A8590}"/>
    <cellStyle name="Percent 3 4 3 2 2" xfId="18178" xr:uid="{FA8B797E-BB13-4612-BBF9-A8E4DB6F7AE2}"/>
    <cellStyle name="Percent 3 4 3 2 2 2" xfId="28527" xr:uid="{A584FFFF-31D2-4CA4-9BA6-44A6F605C521}"/>
    <cellStyle name="Percent 3 4 3 2 3" xfId="23358" xr:uid="{14858B60-2C98-4C79-A8D1-EE0943285746}"/>
    <cellStyle name="Percent 3 4 3 3" xfId="14580" xr:uid="{3A9D614B-D532-441B-901C-F5C47483886E}"/>
    <cellStyle name="Percent 3 4 3 3 2" xfId="22248" xr:uid="{4ADA2CE2-5951-441A-8099-5085DD762D98}"/>
    <cellStyle name="Percent 3 4 3 3 2 2" xfId="32597" xr:uid="{F80615F2-0F86-4432-AAAB-DB2BAD2B792A}"/>
    <cellStyle name="Percent 3 4 3 3 3" xfId="27428" xr:uid="{A67AFA93-7E91-4B84-9F82-DE8B9155703F}"/>
    <cellStyle name="Percent 3 4 3 4" xfId="17917" xr:uid="{7053280E-E7A1-4042-B186-A7B256C1421B}"/>
    <cellStyle name="Percent 3 4 3 4 2" xfId="28266" xr:uid="{CCB4573E-E4A6-4D48-8B01-F00381A720C2}"/>
    <cellStyle name="Percent 3 4 3 5" xfId="23097" xr:uid="{AFC50EDD-555A-4994-82EC-FB10AEEC42CB}"/>
    <cellStyle name="Percent 3 4 4" xfId="346" xr:uid="{A94DA1A4-0DEB-4364-845A-D99E6FB10B1E}"/>
    <cellStyle name="Percent 3 4 4 2" xfId="16431" xr:uid="{4B045246-E1BF-4284-A18D-9FC1D9CD92F6}"/>
    <cellStyle name="Percent 3 4 4 3" xfId="18176" xr:uid="{688E5B17-8B66-400A-A133-65AF0CAA13F1}"/>
    <cellStyle name="Percent 3 4 4 3 2" xfId="28525" xr:uid="{9C6A474F-2154-4F1D-8C65-9843103DA74F}"/>
    <cellStyle name="Percent 3 4 4 4" xfId="23356" xr:uid="{9B3096DE-BA86-4779-89E1-DA962AAB5B1B}"/>
    <cellStyle name="Percent 3 4 5" xfId="14446" xr:uid="{57E8C3EB-0C26-47FA-A438-CBCF19DE8074}"/>
    <cellStyle name="Percent 3 4 5 2" xfId="22198" xr:uid="{4DB3EA63-ED46-4E2F-AEF7-5BD1AD26BE20}"/>
    <cellStyle name="Percent 3 4 5 2 2" xfId="32547" xr:uid="{804EBB92-A8FB-427C-B513-E0DCCE2478ED}"/>
    <cellStyle name="Percent 3 4 5 3" xfId="27378" xr:uid="{DACDA5C3-EE72-49C4-9E66-3E21F87186AB}"/>
    <cellStyle name="Percent 3 4 6" xfId="17915" xr:uid="{8E384341-F8CC-4DF7-BCB4-73B459A59D5A}"/>
    <cellStyle name="Percent 3 4 6 2" xfId="28264" xr:uid="{9EFA44FA-00E8-4CED-9B0C-EB259C612A13}"/>
    <cellStyle name="Percent 3 4 7" xfId="23095" xr:uid="{4F0AA27B-D483-4E59-B838-6E35ADD0D13F}"/>
    <cellStyle name="Percent 3 5" xfId="78" xr:uid="{0762EBFD-B3EF-4594-85B4-47115C679BAE}"/>
    <cellStyle name="Percent 3 5 2" xfId="349" xr:uid="{9A77352B-DD69-435B-AEC5-231FAA7C4B7F}"/>
    <cellStyle name="Percent 3 5 2 2" xfId="16432" xr:uid="{F2DC5AA5-F67D-4128-B73F-79AFB734DB99}"/>
    <cellStyle name="Percent 3 5 2 3" xfId="18179" xr:uid="{3EEA3589-5AC3-4061-BE77-FA3AFF7F01DF}"/>
    <cellStyle name="Percent 3 5 2 3 2" xfId="28528" xr:uid="{7103F249-E09A-40C1-9E17-95472F6BE7D6}"/>
    <cellStyle name="Percent 3 5 2 4" xfId="23359" xr:uid="{AB30721E-EC1B-413F-A02B-E7F3CEBE469F}"/>
    <cellStyle name="Percent 3 5 3" xfId="14447" xr:uid="{D99DBE8B-6CD6-4E39-81F6-CF86142663F9}"/>
    <cellStyle name="Percent 3 5 3 2" xfId="22199" xr:uid="{E26CFC3B-990F-4383-846D-8043C42DCBF7}"/>
    <cellStyle name="Percent 3 5 3 2 2" xfId="32548" xr:uid="{FDD80562-065F-4C81-A441-1EF2F5C31BF6}"/>
    <cellStyle name="Percent 3 5 3 3" xfId="27379" xr:uid="{B0F31C43-8108-40FC-A194-38901C174B07}"/>
    <cellStyle name="Percent 3 5 4" xfId="17918" xr:uid="{2B9E01C9-BD04-433D-8405-3FF06FBA4F8C}"/>
    <cellStyle name="Percent 3 5 4 2" xfId="28267" xr:uid="{6222038A-A97B-45B6-AC0A-3C5522B14289}"/>
    <cellStyle name="Percent 3 5 5" xfId="23098" xr:uid="{51A5F85A-49DD-4E1A-8911-D337461F2B5D}"/>
    <cellStyle name="Percent 3 6" xfId="79" xr:uid="{6BAC869E-4F06-459E-AFA9-7646015E79E0}"/>
    <cellStyle name="Percent 3 6 2" xfId="350" xr:uid="{BBD7126C-0468-48E6-9919-509FBF0E377F}"/>
    <cellStyle name="Percent 3 6 2 2" xfId="16433" xr:uid="{6BFD5EAA-B42B-4C14-B08C-4DE6F70B86AD}"/>
    <cellStyle name="Percent 3 6 2 3" xfId="18180" xr:uid="{10520D3F-8CDF-4EEA-9C20-2DDB4221101F}"/>
    <cellStyle name="Percent 3 6 2 3 2" xfId="28529" xr:uid="{8CE91731-908B-4365-9A0E-BC9F33F7CC18}"/>
    <cellStyle name="Percent 3 6 2 4" xfId="23360" xr:uid="{3D4B9855-6890-4064-AFBF-3F054A6038C9}"/>
    <cellStyle name="Percent 3 6 3" xfId="14448" xr:uid="{D0FC6302-74B8-4992-BE07-F06857740140}"/>
    <cellStyle name="Percent 3 6 3 2" xfId="22200" xr:uid="{D9450D67-87E1-4FC7-B924-A38B63789758}"/>
    <cellStyle name="Percent 3 6 3 2 2" xfId="32549" xr:uid="{8D7FE620-0B1B-4CB4-8F66-BB0BFFBFABB7}"/>
    <cellStyle name="Percent 3 6 3 3" xfId="27380" xr:uid="{A13DA4A0-CA76-4BFD-A366-38A98AB80403}"/>
    <cellStyle name="Percent 3 6 4" xfId="17919" xr:uid="{25460F1A-24DA-4605-80FF-9E00180D1E82}"/>
    <cellStyle name="Percent 3 6 4 2" xfId="28268" xr:uid="{7B7D5C03-C4A8-4D39-AD25-4B7393B5FAC0}"/>
    <cellStyle name="Percent 3 6 5" xfId="23099" xr:uid="{402DDAFD-BC17-4F13-99B3-5E4C9C25A997}"/>
    <cellStyle name="Percent 3 7" xfId="88" xr:uid="{6FFE7EC0-C51A-472E-A907-F39CB868912C}"/>
    <cellStyle name="Percent 3 7 2" xfId="353" xr:uid="{AF3601BB-C6C6-4E0F-8F05-BB3A420FF9C1}"/>
    <cellStyle name="Percent 3 7 2 2" xfId="18183" xr:uid="{4987F0DC-4A45-47DB-9712-63BD293CCB9C}"/>
    <cellStyle name="Percent 3 7 2 2 2" xfId="28532" xr:uid="{DEC5B4CD-AE96-4ED9-AB15-F7A5CD0CE3B6}"/>
    <cellStyle name="Percent 3 7 2 3" xfId="23363" xr:uid="{24AEDB1F-219F-4BA5-80C6-68F17EEB3900}"/>
    <cellStyle name="Percent 3 7 3" xfId="14581" xr:uid="{E929372D-684A-4AB9-ADBC-3CB052374A70}"/>
    <cellStyle name="Percent 3 7 3 2" xfId="22249" xr:uid="{BBBF8F79-D642-45CA-820A-B695FD40CBEC}"/>
    <cellStyle name="Percent 3 7 3 2 2" xfId="32598" xr:uid="{FA07785C-9367-4227-8A8D-F9E1484AF63A}"/>
    <cellStyle name="Percent 3 7 3 3" xfId="27429" xr:uid="{F49462F0-A79F-4561-9F26-68C45A6B8ACF}"/>
    <cellStyle name="Percent 3 7 4" xfId="17922" xr:uid="{AB543819-0B14-414F-A6D4-515F663E452A}"/>
    <cellStyle name="Percent 3 7 4 2" xfId="28271" xr:uid="{104F31C8-2DCF-41AD-906E-FEB1EB191DC2}"/>
    <cellStyle name="Percent 3 7 5" xfId="23102" xr:uid="{E57F6B50-3A2B-429C-A10C-CA71769AFF64}"/>
    <cellStyle name="Percent 3 8" xfId="339" xr:uid="{FA427765-A5EE-4EA2-A7A7-0EF785FF7673}"/>
    <cellStyle name="Percent 3 8 2" xfId="14449" xr:uid="{F33F6C49-5066-4DA7-B79E-2105AD7D888F}"/>
    <cellStyle name="Percent 3 8 2 2" xfId="22201" xr:uid="{E7CF84C5-260D-417B-9D5F-DCF2F0ECC372}"/>
    <cellStyle name="Percent 3 8 2 2 2" xfId="32550" xr:uid="{A50984EF-8967-4717-A0C3-0E129F49103D}"/>
    <cellStyle name="Percent 3 8 2 3" xfId="27381" xr:uid="{B3EBD963-CD86-4B01-A5C6-16CD86225AF0}"/>
    <cellStyle name="Percent 3 8 3" xfId="18169" xr:uid="{93E81B88-7420-4AF3-ACC1-7A8C43F08DFD}"/>
    <cellStyle name="Percent 3 8 3 2" xfId="28518" xr:uid="{DA35BA6C-FC4F-42BA-B032-0634E619CE81}"/>
    <cellStyle name="Percent 3 8 4" xfId="23349" xr:uid="{57B622D8-7FA0-4F4B-BBF0-7A898DBEC98F}"/>
    <cellStyle name="Percent 3 9" xfId="14450" xr:uid="{2393CB68-284D-4248-942F-84FB214BA13A}"/>
    <cellStyle name="Percent 3 9 2" xfId="14582" xr:uid="{6E51CE6D-F1CB-4859-B6D8-CF8B38EFC9EA}"/>
    <cellStyle name="Percent 3 9 2 2" xfId="22250" xr:uid="{2675BDAC-F529-439D-B8BF-D3CAB8918D37}"/>
    <cellStyle name="Percent 3 9 2 2 2" xfId="32599" xr:uid="{76B75DED-E062-44B0-9580-AA7D41CA0ACA}"/>
    <cellStyle name="Percent 3 9 2 3" xfId="27430" xr:uid="{8D1739F6-FA83-4F0E-B043-763B932885CA}"/>
    <cellStyle name="Percent 3 9 3" xfId="22202" xr:uid="{6C42F9F0-1904-4BC6-978B-768225C0475D}"/>
    <cellStyle name="Percent 3 9 3 2" xfId="32551" xr:uid="{A5D6EE77-587C-40E0-BDB7-A3132EEC8CF1}"/>
    <cellStyle name="Percent 3 9 4" xfId="27382" xr:uid="{674458AF-3DD1-4FFA-A89A-ADEB0C380886}"/>
    <cellStyle name="Percent 4" xfId="14451" xr:uid="{685CEEEF-59A8-471C-AF29-CAEA3106DEF9}"/>
    <cellStyle name="Percent 4 2" xfId="16434" xr:uid="{D2B5BF10-E182-4507-A0EF-A59D69D060CA}"/>
    <cellStyle name="Percent 4 2 2" xfId="17866" xr:uid="{C579E663-D232-4462-AF27-CB3CBD437F3B}"/>
    <cellStyle name="Percent 4 3" xfId="17867" xr:uid="{3D6C1A27-21D8-43C5-B2F0-6658DD6CF000}"/>
    <cellStyle name="Percent 4 4" xfId="17868" xr:uid="{11B59A4C-0648-449B-B76C-F18D6C8FFA3A}"/>
    <cellStyle name="Percent 5" xfId="14452" xr:uid="{2FB39A43-324A-4521-8E36-4B0EDE958347}"/>
    <cellStyle name="Percent 5 2" xfId="14453" xr:uid="{8E49C645-1155-4ECF-8B2F-EDDE1FA3C8AA}"/>
    <cellStyle name="Percent 5 2 2" xfId="14454" xr:uid="{7B0876C5-0A3B-4958-9455-A21777E14B54}"/>
    <cellStyle name="Percent 5 3" xfId="14455" xr:uid="{2FBBC1E0-ACB0-4C1C-91B0-5A904682BE7F}"/>
    <cellStyle name="Percent 5 3 2" xfId="14456" xr:uid="{B73CC1DA-F942-4C06-94F6-E5236104165A}"/>
    <cellStyle name="Percent 5 4" xfId="14457" xr:uid="{F5B2F644-2DD4-4EBD-84D4-10856D2DC17A}"/>
    <cellStyle name="Percent 5 4 2" xfId="14458" xr:uid="{349E3942-BD55-424E-8341-7398779DBB56}"/>
    <cellStyle name="Percent 5 5" xfId="14459" xr:uid="{9BEEF080-CF40-4EF5-BCE0-9593AE908663}"/>
    <cellStyle name="Percent 6" xfId="14460" xr:uid="{05B1CB3A-0D51-4DF2-8A84-82F501B20ADB}"/>
    <cellStyle name="Percent 7" xfId="14461" xr:uid="{1582548B-8590-4EF7-AA68-3F4C4158635D}"/>
    <cellStyle name="Percent 8" xfId="14529" xr:uid="{366F0F77-9112-4579-B242-9C4B9D22E990}"/>
    <cellStyle name="Percent 8 2" xfId="16435" xr:uid="{4A9B6765-8010-411F-B751-58C5C33CD74C}"/>
    <cellStyle name="Percent 8 2 2" xfId="22275" xr:uid="{95C574F5-89D1-4E8D-950A-7BEB34C34248}"/>
    <cellStyle name="Percent 8 2 2 2" xfId="32624" xr:uid="{1BB66BBA-52ED-4826-8B62-94470E1C7551}"/>
    <cellStyle name="Percent 8 2 3" xfId="27455" xr:uid="{CBDB78B3-F8B4-4E16-BD42-3AF336BC082A}"/>
    <cellStyle name="Percent 9" xfId="14533" xr:uid="{5FECF0BE-E4BD-4A8B-BF67-5B35AD7FD5F0}"/>
    <cellStyle name="Percent 9 2" xfId="22205" xr:uid="{56A279AF-1B5F-4248-B2EC-85286C2B1A7F}"/>
    <cellStyle name="Percent 9 2 2" xfId="32554" xr:uid="{42D777E3-E8B1-4938-B468-C27DEC2A9271}"/>
    <cellStyle name="Percent 9 3" xfId="27385" xr:uid="{6BF06E32-98C6-4138-B1FD-9E56945F79FF}"/>
    <cellStyle name="PSChar" xfId="80" xr:uid="{26559DC3-5797-4DF8-8612-A4747D09B2DF}"/>
    <cellStyle name="PSChar 10" xfId="16436" xr:uid="{E137978E-F238-4836-856D-B88056BC3F0E}"/>
    <cellStyle name="PSChar 10 2" xfId="16437" xr:uid="{C34E557F-5A68-43A4-9D39-18A0DC282F55}"/>
    <cellStyle name="PSChar 10 3" xfId="16438" xr:uid="{93D63B77-F3C3-4439-A246-F0168B1A35C3}"/>
    <cellStyle name="PSChar 11" xfId="16439" xr:uid="{0BE6B38A-4AF8-4C96-81F5-EE0AE824F0D3}"/>
    <cellStyle name="PSChar 11 2" xfId="16440" xr:uid="{EA740627-B95A-4777-BB77-F62501823AEA}"/>
    <cellStyle name="PSChar 11 3" xfId="16441" xr:uid="{047F9AF0-CC22-483E-8D4C-0F3FCAA016C2}"/>
    <cellStyle name="PSChar 12" xfId="16442" xr:uid="{599737D5-8C8E-40D5-AC57-531AB93F173C}"/>
    <cellStyle name="PSChar 12 2" xfId="16443" xr:uid="{95312F02-5AAE-45D6-B3EA-4C55B88AE4A5}"/>
    <cellStyle name="PSChar 12 3" xfId="16444" xr:uid="{4261C76B-DA89-4A70-B25E-B05A8C257081}"/>
    <cellStyle name="PSChar 13" xfId="16445" xr:uid="{5A742D41-C59B-43F2-B1CB-2FD8BA83A1FD}"/>
    <cellStyle name="PSChar 13 2" xfId="16446" xr:uid="{B9AC9F97-BAF5-4250-9B0E-40E3813CD63C}"/>
    <cellStyle name="PSChar 13 3" xfId="16447" xr:uid="{2C450626-62EE-4BE8-8CE5-CB397DC4A7C9}"/>
    <cellStyle name="PSChar 14" xfId="16448" xr:uid="{50EC3F97-CF11-434A-AD96-6E9B8E11C2B5}"/>
    <cellStyle name="PSChar 14 2" xfId="16449" xr:uid="{B76F345D-9739-4545-99D4-8272AEBA292F}"/>
    <cellStyle name="PSChar 14 3" xfId="16450" xr:uid="{CF8221FB-11A5-4A88-BD51-EBD1D260F548}"/>
    <cellStyle name="PSChar 15" xfId="16451" xr:uid="{26DF11BD-6E17-4653-89BB-19BD52D6A03E}"/>
    <cellStyle name="PSChar 15 2" xfId="16452" xr:uid="{ED37FBF9-A60E-455D-9F67-BA43D379588F}"/>
    <cellStyle name="PSChar 15 3" xfId="16453" xr:uid="{D2CCC429-865D-4DFA-9713-7D0994329731}"/>
    <cellStyle name="PSChar 16" xfId="16454" xr:uid="{FCF015CA-80D8-4E28-8398-2CF3EFD9E75A}"/>
    <cellStyle name="PSChar 16 2" xfId="16455" xr:uid="{444F2996-6952-4702-B62E-DF026A4EE169}"/>
    <cellStyle name="PSChar 16 3" xfId="16456" xr:uid="{2FDF8872-CE15-40FB-9D0F-E040B65F06EA}"/>
    <cellStyle name="PSChar 17" xfId="16457" xr:uid="{C51AC7E4-1CBB-49ED-AFC6-FB3BC4DCB717}"/>
    <cellStyle name="PSChar 17 2" xfId="16458" xr:uid="{D13F26D3-3E65-4F55-80D4-E336F72B0AE9}"/>
    <cellStyle name="PSChar 17 3" xfId="16459" xr:uid="{ECF09F26-0F77-445C-BA5A-3B7FCB1B90CC}"/>
    <cellStyle name="PSChar 18" xfId="16460" xr:uid="{004FB705-8A0A-4803-9895-3848640F9CB8}"/>
    <cellStyle name="PSChar 18 2" xfId="16461" xr:uid="{DA3A2390-0E0C-4CDF-9ECE-0EF53783FC07}"/>
    <cellStyle name="PSChar 18 3" xfId="16462" xr:uid="{5F11EB47-6272-47D2-8F97-233DBE9F6227}"/>
    <cellStyle name="PSChar 19" xfId="16463" xr:uid="{59790DA4-28C0-40A8-8876-C716BCEDC761}"/>
    <cellStyle name="PSChar 19 2" xfId="16464" xr:uid="{5B8BF4B3-FC9B-4520-8282-E39E64C3B48C}"/>
    <cellStyle name="PSChar 19 3" xfId="16465" xr:uid="{57610368-24E1-478F-88FE-F5B93C68CA26}"/>
    <cellStyle name="PSChar 2" xfId="14462" xr:uid="{B18E132A-E96E-4FD7-873E-905111C87372}"/>
    <cellStyle name="PSChar 2 10" xfId="16466" xr:uid="{702255C3-AC59-4D04-B290-D380CF24B641}"/>
    <cellStyle name="PSChar 2 11" xfId="16467" xr:uid="{EC217130-F7FA-4FC2-BA3E-0C5F44BC452F}"/>
    <cellStyle name="PSChar 2 12" xfId="16468" xr:uid="{63ACA191-654D-41C9-9045-CEC3744897CA}"/>
    <cellStyle name="PSChar 2 13" xfId="16469" xr:uid="{773A2493-8F8C-4960-B1D9-1E7F85CF9660}"/>
    <cellStyle name="PSChar 2 14" xfId="16470" xr:uid="{1060C9DB-BAAF-4B4D-8551-E614D317FD48}"/>
    <cellStyle name="PSChar 2 15" xfId="16471" xr:uid="{80D55C0F-3507-4374-916C-12E22F949295}"/>
    <cellStyle name="PSChar 2 16" xfId="16472" xr:uid="{ED23ADAE-8F7E-4507-BFE6-DF39C289D87B}"/>
    <cellStyle name="PSChar 2 17" xfId="16473" xr:uid="{2E84B4C7-1B95-4BC1-BFEC-3499A11A6574}"/>
    <cellStyle name="PSChar 2 18" xfId="16474" xr:uid="{0C692A91-21C0-4E21-834C-FBD55AB57413}"/>
    <cellStyle name="PSChar 2 19" xfId="16475" xr:uid="{4A8850CD-F8A0-4123-B128-B921C91690DA}"/>
    <cellStyle name="PSChar 2 2" xfId="14463" xr:uid="{B28AD107-C6A8-414E-AD8E-E468E7A200F2}"/>
    <cellStyle name="PSChar 2 2 2" xfId="16476" xr:uid="{BF3FF670-11F3-4869-B5BF-B0755027B538}"/>
    <cellStyle name="PSChar 2 20" xfId="16477" xr:uid="{9A9402C5-7E01-446D-BFFC-4CB9B55BFED3}"/>
    <cellStyle name="PSChar 2 21" xfId="16478" xr:uid="{095A8437-16AC-486C-8CDD-3DFE3BC554FA}"/>
    <cellStyle name="PSChar 2 22" xfId="16479" xr:uid="{03385302-19C6-4DF3-8080-DEA4C0C01A66}"/>
    <cellStyle name="PSChar 2 23" xfId="16480" xr:uid="{995F570F-3EF1-4299-9CB9-09D33A72FEFF}"/>
    <cellStyle name="PSChar 2 3" xfId="16481" xr:uid="{1880D59A-D6DE-4854-8CFE-071BAA338C16}"/>
    <cellStyle name="PSChar 2 4" xfId="16482" xr:uid="{E4E6A610-6526-4184-9F9F-FFB0F456D9EC}"/>
    <cellStyle name="PSChar 2 5" xfId="16483" xr:uid="{2F7ED770-3C9D-4FC1-AA21-283CB7DF86EC}"/>
    <cellStyle name="PSChar 2 6" xfId="16484" xr:uid="{C730FE91-9A12-4C13-A8AF-5A953D3AD667}"/>
    <cellStyle name="PSChar 2 7" xfId="16485" xr:uid="{788491D1-C52B-48C2-92E5-AB7BEA515C2A}"/>
    <cellStyle name="PSChar 2 8" xfId="16486" xr:uid="{B019DCF6-D2C9-465B-8643-D4840316D551}"/>
    <cellStyle name="PSChar 2 9" xfId="16487" xr:uid="{7876F18E-7DAC-47F6-A615-7E94C68A9A72}"/>
    <cellStyle name="PSChar 20" xfId="16488" xr:uid="{28D904A3-DD8D-4CFF-AA37-AC9B6BF52EF4}"/>
    <cellStyle name="PSChar 20 2" xfId="16489" xr:uid="{CC02886D-9FD9-4E8B-9012-A8FF49AE45AF}"/>
    <cellStyle name="PSChar 20 3" xfId="16490" xr:uid="{E6AD3D00-9E63-412C-B6D6-0AA38E34B9C0}"/>
    <cellStyle name="PSChar 21" xfId="16491" xr:uid="{C841D27C-EE2A-495B-96DC-A13C0053B62F}"/>
    <cellStyle name="PSChar 21 2" xfId="16492" xr:uid="{2C732189-DBA5-49C1-A684-0937AD3E35AF}"/>
    <cellStyle name="PSChar 21 3" xfId="16493" xr:uid="{37BE4284-BFDA-40BD-96C2-3967E40AC5ED}"/>
    <cellStyle name="PSChar 22" xfId="16494" xr:uid="{E3002D33-3132-495E-8881-782883AD6267}"/>
    <cellStyle name="PSChar 22 2" xfId="16495" xr:uid="{2257F154-8DAB-4BED-90A9-AE03BC8E670A}"/>
    <cellStyle name="PSChar 22 3" xfId="16496" xr:uid="{7323F7C0-F172-45BC-85E1-47F5A8FBFFD6}"/>
    <cellStyle name="PSChar 23" xfId="16497" xr:uid="{93AC6645-2A94-488C-8FFD-926DAECD39ED}"/>
    <cellStyle name="PSChar 23 2" xfId="16498" xr:uid="{07D73AF8-D466-41FC-BCCE-2B61060E9A15}"/>
    <cellStyle name="PSChar 23 3" xfId="16499" xr:uid="{73C47BFD-B010-4253-BC58-98FC2252CBE1}"/>
    <cellStyle name="PSChar 24" xfId="16500" xr:uid="{546C1A21-61F3-4303-8626-CCBAA795957D}"/>
    <cellStyle name="PSChar 24 2" xfId="16501" xr:uid="{F10AF5CA-6F91-4DE0-ACC3-9300D6E0188C}"/>
    <cellStyle name="PSChar 24 3" xfId="16502" xr:uid="{430DBB2C-3450-44BA-A392-540EA4EFA41B}"/>
    <cellStyle name="PSChar 3" xfId="14464" xr:uid="{AC285DCC-6BE2-4605-9F89-FDF178AFF220}"/>
    <cellStyle name="PSChar 3 2" xfId="14465" xr:uid="{1CCE108A-A2B9-47AC-92B0-B41887889DCD}"/>
    <cellStyle name="PSChar 3 2 2" xfId="16503" xr:uid="{AA0B8393-4DEB-42BE-89F6-538B5342E43A}"/>
    <cellStyle name="PSChar 3 3" xfId="16504" xr:uid="{0E0FF334-8CBE-4CD5-9606-F15CACBAF680}"/>
    <cellStyle name="PSChar 3 4" xfId="16505" xr:uid="{030BCCF3-AC81-409B-9C59-F35726FA6F36}"/>
    <cellStyle name="PSChar 4" xfId="14466" xr:uid="{7040C44D-A2F0-4F5E-82EB-A9578A9347B0}"/>
    <cellStyle name="PSChar 4 2" xfId="14467" xr:uid="{6EEDB9EB-DA99-4AAC-953C-81EF3C620CF1}"/>
    <cellStyle name="PSChar 4 2 2" xfId="16506" xr:uid="{A6E137F8-88ED-45A5-A444-5E57C7F91107}"/>
    <cellStyle name="PSChar 4 3" xfId="16507" xr:uid="{2229B7DD-7005-4952-A597-40C53EFF280F}"/>
    <cellStyle name="PSChar 4 4" xfId="16508" xr:uid="{E149C239-120F-4EDB-A15A-E6FCC92711C6}"/>
    <cellStyle name="PSChar 5" xfId="14468" xr:uid="{6D4C1C2F-63B4-430D-94B4-F5E6A2000B32}"/>
    <cellStyle name="PSChar 5 2" xfId="14469" xr:uid="{11EC73E7-92F1-4637-966C-1EA1B423C654}"/>
    <cellStyle name="PSChar 5 2 2" xfId="16509" xr:uid="{04E50197-EFBE-4C2A-9D70-D240AA7FD5F3}"/>
    <cellStyle name="PSChar 5 3" xfId="16510" xr:uid="{AE1B9446-C4DF-4870-AFE3-058FD5B2309A}"/>
    <cellStyle name="PSChar 5 4" xfId="16511" xr:uid="{20A331EB-F256-47A7-9BEF-D181F58079A2}"/>
    <cellStyle name="PSChar 6" xfId="14470" xr:uid="{C522DFD8-7B19-464F-BF59-C3EFAD2F5D18}"/>
    <cellStyle name="PSChar 6 2" xfId="14471" xr:uid="{DE452FE4-95A7-4F65-8985-E9A926628EAF}"/>
    <cellStyle name="PSChar 6 2 2" xfId="16512" xr:uid="{E7157B24-0D6D-4DA0-838A-36A8CA3D4E1F}"/>
    <cellStyle name="PSChar 6 3" xfId="16513" xr:uid="{21008A5C-9F2A-46A0-B3FB-788CFEE7E095}"/>
    <cellStyle name="PSChar 6 4" xfId="16514" xr:uid="{0AC887ED-AEBD-4FC0-9C19-564EED7DB2D2}"/>
    <cellStyle name="PSChar 7" xfId="14472" xr:uid="{B650E4EA-AF2C-4ABD-9FFE-865B26727389}"/>
    <cellStyle name="PSChar 7 2" xfId="16515" xr:uid="{54EBC6C3-F780-401B-8E04-20C3C750C102}"/>
    <cellStyle name="PSChar 7 3" xfId="16516" xr:uid="{CA26D7A0-2858-4B67-AE25-A3F5F313D017}"/>
    <cellStyle name="PSChar 7 4" xfId="16517" xr:uid="{AA681E2E-E71D-436A-8E19-4D6FB55FD3D3}"/>
    <cellStyle name="PSChar 8" xfId="16518" xr:uid="{D3D402F4-CE34-46C6-9CE9-51D91D1680D0}"/>
    <cellStyle name="PSChar 8 2" xfId="16519" xr:uid="{75FE0FBA-06C6-4CF6-8768-B52F879C4A2F}"/>
    <cellStyle name="PSChar 8 3" xfId="16520" xr:uid="{30C5D6F1-A89B-43ED-B6C6-7E27F0543EC7}"/>
    <cellStyle name="PSChar 9" xfId="16521" xr:uid="{D8B4777F-803B-4F45-B1A6-14F65CC5A1C9}"/>
    <cellStyle name="PSChar 9 2" xfId="16522" xr:uid="{7D6EC07B-E071-42B7-B818-E6827D278B08}"/>
    <cellStyle name="PSChar 9 3" xfId="16523" xr:uid="{07053CB9-67A6-477F-95E1-83D107121360}"/>
    <cellStyle name="PSDate" xfId="81" xr:uid="{34A0405A-EADD-4C7B-9223-C0BE5B45381C}"/>
    <cellStyle name="PSDate 10" xfId="16524" xr:uid="{83D2AAD0-D13C-46E0-AFEB-B0CD8B686CAA}"/>
    <cellStyle name="PSDate 10 2" xfId="16525" xr:uid="{738EE155-1EC5-43DF-A1DB-AD901B38FDA0}"/>
    <cellStyle name="PSDate 10 3" xfId="16526" xr:uid="{1B38D562-10EE-484D-A8FA-AB139FB2C2B2}"/>
    <cellStyle name="PSDate 11" xfId="16527" xr:uid="{078B026C-C0DA-438E-820F-1359AD74FE48}"/>
    <cellStyle name="PSDate 11 2" xfId="16528" xr:uid="{61730E6D-A8A2-4075-B908-402154C7479A}"/>
    <cellStyle name="PSDate 11 3" xfId="16529" xr:uid="{929EA530-A30D-404E-B26D-75D797A969EB}"/>
    <cellStyle name="PSDate 12" xfId="16530" xr:uid="{C7BD9003-8CDD-41F6-BCCC-F715B322A137}"/>
    <cellStyle name="PSDate 12 2" xfId="16531" xr:uid="{B8BE41F1-1E92-4933-9A6A-9B44F8C256DA}"/>
    <cellStyle name="PSDate 12 3" xfId="16532" xr:uid="{D5713AD4-D53D-459D-80F2-EE8AEF5DAFDF}"/>
    <cellStyle name="PSDate 13" xfId="16533" xr:uid="{8048D7FC-CF68-4A93-B018-CEA4AD9719D7}"/>
    <cellStyle name="PSDate 13 2" xfId="16534" xr:uid="{14614972-00D8-46CB-B1E3-125F800E555A}"/>
    <cellStyle name="PSDate 13 3" xfId="16535" xr:uid="{4D27A5CC-067A-4EE9-BBC7-0930FBE1C79B}"/>
    <cellStyle name="PSDate 14" xfId="16536" xr:uid="{27F8BFF6-5E5B-4E60-881A-9E73F38A0D6A}"/>
    <cellStyle name="PSDate 14 2" xfId="16537" xr:uid="{7B9D83B8-5845-4E55-8D3C-01A692A98051}"/>
    <cellStyle name="PSDate 14 3" xfId="16538" xr:uid="{3D99E0EF-1F0F-4A04-92D6-908C835BA2D7}"/>
    <cellStyle name="PSDate 15" xfId="16539" xr:uid="{BD45DB74-77FB-45D8-8EE1-1C960BC44453}"/>
    <cellStyle name="PSDate 15 2" xfId="16540" xr:uid="{9210BDB4-DBF7-4490-A98E-891596D25303}"/>
    <cellStyle name="PSDate 15 3" xfId="16541" xr:uid="{3B4DC5DA-B8B8-4512-86B5-1C161CCBCBAC}"/>
    <cellStyle name="PSDate 16" xfId="16542" xr:uid="{AF04F459-453A-4829-9CDD-473591831772}"/>
    <cellStyle name="PSDate 16 2" xfId="16543" xr:uid="{9197DE80-5505-41B5-A3DC-6D34B6762AF0}"/>
    <cellStyle name="PSDate 16 3" xfId="16544" xr:uid="{0FD37790-EB93-4C68-8ABE-BBD14A6546C2}"/>
    <cellStyle name="PSDate 17" xfId="16545" xr:uid="{A8C218E2-BB9F-4DDC-B935-A5A6494824EE}"/>
    <cellStyle name="PSDate 17 2" xfId="16546" xr:uid="{4C1B96B8-F8A1-4DB2-95CC-F716B137C32F}"/>
    <cellStyle name="PSDate 17 3" xfId="16547" xr:uid="{12A65A6A-445D-40B1-9543-F4F44BC59457}"/>
    <cellStyle name="PSDate 18" xfId="16548" xr:uid="{5F9AD6E0-62ED-4ABD-B468-B6BB37948DA4}"/>
    <cellStyle name="PSDate 18 2" xfId="16549" xr:uid="{1323EDDD-ACA8-4977-98BC-A4E30ADB7429}"/>
    <cellStyle name="PSDate 18 3" xfId="16550" xr:uid="{EC955D6B-6B8E-4301-902F-E045D9C77EF0}"/>
    <cellStyle name="PSDate 19" xfId="16551" xr:uid="{CD3DD440-1503-4D39-9F2E-725D1DA0BBB2}"/>
    <cellStyle name="PSDate 19 2" xfId="16552" xr:uid="{0CE33263-09F0-4463-9178-A6478E3C487F}"/>
    <cellStyle name="PSDate 19 3" xfId="16553" xr:uid="{51408A22-AB52-4C4B-9885-AB44D6058506}"/>
    <cellStyle name="PSDate 2" xfId="14473" xr:uid="{5F672FA3-8210-467C-A0F5-62E19FB1531A}"/>
    <cellStyle name="PSDate 2 10" xfId="16554" xr:uid="{BFF449C0-E37E-49A2-A102-D84FAC3DA056}"/>
    <cellStyle name="PSDate 2 11" xfId="16555" xr:uid="{65ECA136-002D-412A-B536-CFC3DBD15011}"/>
    <cellStyle name="PSDate 2 12" xfId="16556" xr:uid="{629DC3D7-4587-4976-8364-32BDD528FEB1}"/>
    <cellStyle name="PSDate 2 13" xfId="16557" xr:uid="{0F8CA445-8E01-4CDE-9724-B7E3E0559734}"/>
    <cellStyle name="PSDate 2 14" xfId="16558" xr:uid="{BCFAB262-4EE5-4125-8C6C-59E6B4F08468}"/>
    <cellStyle name="PSDate 2 15" xfId="16559" xr:uid="{8F129962-A859-4403-BA1B-6534970B0722}"/>
    <cellStyle name="PSDate 2 16" xfId="16560" xr:uid="{6E7FD4BD-DE0A-4202-AEB8-24A40EEC3B8B}"/>
    <cellStyle name="PSDate 2 17" xfId="16561" xr:uid="{18377D0B-71AD-42C0-B61D-3C3E6254E8BA}"/>
    <cellStyle name="PSDate 2 18" xfId="16562" xr:uid="{2BE87134-44CE-42B1-8F4C-6FCE1C59B775}"/>
    <cellStyle name="PSDate 2 19" xfId="16563" xr:uid="{A97884E0-9F6B-42BD-87E2-4DBCD841335D}"/>
    <cellStyle name="PSDate 2 2" xfId="14474" xr:uid="{74618CFD-3DC3-450C-BD0E-9547BE7EA7C8}"/>
    <cellStyle name="PSDate 2 2 2" xfId="16564" xr:uid="{FAAD0320-E49C-4024-89EF-49126737DBB9}"/>
    <cellStyle name="PSDate 2 20" xfId="16565" xr:uid="{818F5028-A68A-4897-9085-09D7910FE488}"/>
    <cellStyle name="PSDate 2 21" xfId="16566" xr:uid="{4557098D-F7BD-41DE-BECD-65808E3E21B9}"/>
    <cellStyle name="PSDate 2 22" xfId="16567" xr:uid="{F8C79A43-8FB6-40F6-81F6-2A09BD2F230C}"/>
    <cellStyle name="PSDate 2 23" xfId="16568" xr:uid="{E2BC5673-3675-4479-ABE9-9A527A139A38}"/>
    <cellStyle name="PSDate 2 3" xfId="16569" xr:uid="{0B8C591D-84F1-4183-8AA1-71DCE2559979}"/>
    <cellStyle name="PSDate 2 4" xfId="16570" xr:uid="{AF50ACCF-C9FB-4F5C-9245-01E431DA1E83}"/>
    <cellStyle name="PSDate 2 5" xfId="16571" xr:uid="{F9B3B0C4-7521-4078-AEDA-2B90467B1D46}"/>
    <cellStyle name="PSDate 2 6" xfId="16572" xr:uid="{FAC94EC7-0E4E-4DE1-ADAA-89FD19E14081}"/>
    <cellStyle name="PSDate 2 7" xfId="16573" xr:uid="{60F834C9-C5A0-4AA3-A3C2-623D26ECFE47}"/>
    <cellStyle name="PSDate 2 8" xfId="16574" xr:uid="{50DC52AE-8EC1-4CF4-BD09-59E2E4CB41C2}"/>
    <cellStyle name="PSDate 2 9" xfId="16575" xr:uid="{76AEF43B-F26F-4ED6-A38F-BE64217936EB}"/>
    <cellStyle name="PSDate 20" xfId="16576" xr:uid="{623ADB2F-4BBC-49D8-8A13-D558DDEC0628}"/>
    <cellStyle name="PSDate 20 2" xfId="16577" xr:uid="{6864E12E-D47C-4025-B9E9-5AB6F5D03C47}"/>
    <cellStyle name="PSDate 20 3" xfId="16578" xr:uid="{0BAD895F-8C8B-43DA-BF97-512C4920EF21}"/>
    <cellStyle name="PSDate 21" xfId="16579" xr:uid="{460B6D0A-9E45-4DAF-8526-792140ECBA7A}"/>
    <cellStyle name="PSDate 21 2" xfId="16580" xr:uid="{7047E1B6-5B40-41BE-9801-BD47CA8044E6}"/>
    <cellStyle name="PSDate 21 3" xfId="16581" xr:uid="{3B1ABD78-D56C-4D2A-BCEA-24D08ACAD812}"/>
    <cellStyle name="PSDate 22" xfId="16582" xr:uid="{8332ACA6-AFEF-4340-A334-EF61455CBD97}"/>
    <cellStyle name="PSDate 22 2" xfId="16583" xr:uid="{B78A3FFD-731E-4547-9BC2-C07D1BF8D871}"/>
    <cellStyle name="PSDate 22 3" xfId="16584" xr:uid="{2C0CE649-34B7-4B02-A2B1-62CD31F51F8A}"/>
    <cellStyle name="PSDate 23" xfId="16585" xr:uid="{D7559722-FCE4-4EAB-91BB-9BE8812FCF72}"/>
    <cellStyle name="PSDate 23 2" xfId="16586" xr:uid="{94D1A92A-81D3-46F2-840A-0564D4B93313}"/>
    <cellStyle name="PSDate 23 3" xfId="16587" xr:uid="{428CA37C-C4F4-4A6C-AE01-DBEEC8A0635C}"/>
    <cellStyle name="PSDate 24" xfId="16588" xr:uid="{A16D5748-FDF3-4AC0-8B44-9CE10B5FBA04}"/>
    <cellStyle name="PSDate 24 2" xfId="16589" xr:uid="{58D385D2-2435-4BF9-9BD9-DA48577411C1}"/>
    <cellStyle name="PSDate 24 3" xfId="16590" xr:uid="{D7F6C267-3E9F-4D8C-A0A4-A20FBA3B0D68}"/>
    <cellStyle name="PSDate 3" xfId="14475" xr:uid="{C7373299-B0F6-41B0-998B-3CD292554855}"/>
    <cellStyle name="PSDate 3 2" xfId="14476" xr:uid="{6C5F461D-F2AE-4169-8AD9-5B2494BE2916}"/>
    <cellStyle name="PSDate 3 2 2" xfId="16591" xr:uid="{5CCBF3A9-C79A-4E2B-8F75-DD3FF25E2CCA}"/>
    <cellStyle name="PSDate 3 3" xfId="16592" xr:uid="{3AAAF806-4592-4DD3-A2F0-9D125B08E599}"/>
    <cellStyle name="PSDate 3 4" xfId="16593" xr:uid="{34F415EE-57BE-42EA-A44B-EEF217F83C0E}"/>
    <cellStyle name="PSDate 4" xfId="14477" xr:uid="{21574BA3-AF2C-4846-AFB1-FE4F35F79556}"/>
    <cellStyle name="PSDate 4 2" xfId="14478" xr:uid="{E8FC882B-E4DD-4E92-AEB3-632B94D8BAE1}"/>
    <cellStyle name="PSDate 4 2 2" xfId="16594" xr:uid="{F15B9DA2-BBA5-402F-AC22-E6134BF4D298}"/>
    <cellStyle name="PSDate 4 3" xfId="16595" xr:uid="{2A9612A1-A2AC-4B08-9A92-71D6ABD97CCE}"/>
    <cellStyle name="PSDate 4 4" xfId="16596" xr:uid="{B31C63E1-3AA9-4620-AA9C-34E731DAA62E}"/>
    <cellStyle name="PSDate 5" xfId="14479" xr:uid="{918DBB85-ACEB-441D-846D-C0D81F66858B}"/>
    <cellStyle name="PSDate 5 2" xfId="14480" xr:uid="{DD3BD6AA-004D-4DC5-8D5B-367850C117B2}"/>
    <cellStyle name="PSDate 5 2 2" xfId="16597" xr:uid="{8F8F7F05-D6A9-43F4-8DA5-EB660094F719}"/>
    <cellStyle name="PSDate 5 3" xfId="16598" xr:uid="{E757D4F2-1E33-469A-8FB7-5A8ABB93832D}"/>
    <cellStyle name="PSDate 5 4" xfId="16599" xr:uid="{1AE1BE09-EF91-41C1-8293-ADBD1D27BCCA}"/>
    <cellStyle name="PSDate 6" xfId="14481" xr:uid="{D254FC0E-A45C-4989-9211-C62322F7EC91}"/>
    <cellStyle name="PSDate 6 2" xfId="14482" xr:uid="{2671E765-588F-452E-92BF-2161961256FC}"/>
    <cellStyle name="PSDate 6 2 2" xfId="16600" xr:uid="{CE1818A5-4A37-4E1B-8506-CED73EDF4D46}"/>
    <cellStyle name="PSDate 6 3" xfId="16601" xr:uid="{5B0965E1-0578-437A-B0A0-176C34DEB7F3}"/>
    <cellStyle name="PSDate 6 4" xfId="16602" xr:uid="{34EA633F-24B8-4AB2-A195-CC9E86D105BC}"/>
    <cellStyle name="PSDate 7" xfId="14483" xr:uid="{CB214514-705F-41FE-8662-989513D256B0}"/>
    <cellStyle name="PSDate 7 2" xfId="16603" xr:uid="{95E135A0-3491-41D5-A42C-BDC833D231BD}"/>
    <cellStyle name="PSDate 7 3" xfId="16604" xr:uid="{50E722C5-3A54-4BB5-8524-B9675FCD3203}"/>
    <cellStyle name="PSDate 7 4" xfId="16605" xr:uid="{E77BE5C5-E529-4265-BDA7-20159D6D2A4D}"/>
    <cellStyle name="PSDate 8" xfId="16606" xr:uid="{1CD31A71-2012-4370-A17A-6BF3C13D484B}"/>
    <cellStyle name="PSDate 8 2" xfId="16607" xr:uid="{DC6B0F8D-BDBD-432F-A324-6F99986B3751}"/>
    <cellStyle name="PSDate 8 3" xfId="16608" xr:uid="{4DEFB105-2299-42A8-A667-A6A149708473}"/>
    <cellStyle name="PSDate 9" xfId="16609" xr:uid="{C6AF8ED7-69CE-4F91-B215-645438C8A780}"/>
    <cellStyle name="PSDate 9 2" xfId="16610" xr:uid="{8111B4B7-36FE-4C88-92B9-A7F80BDE6C7E}"/>
    <cellStyle name="PSDate 9 3" xfId="16611" xr:uid="{4BEE6EB9-8FFA-443A-AC9A-C68CD7D18E8E}"/>
    <cellStyle name="PSDec" xfId="82" xr:uid="{B9CAB169-4CCC-410F-8516-3EB54C6E4180}"/>
    <cellStyle name="PSDec 10" xfId="16612" xr:uid="{C7797595-C989-42B7-830A-52245FB999DD}"/>
    <cellStyle name="PSDec 10 2" xfId="16613" xr:uid="{C33AD972-469D-4202-9014-994E2AF25F73}"/>
    <cellStyle name="PSDec 10 3" xfId="16614" xr:uid="{6F799999-B31F-4584-9B9B-F5B4D150400D}"/>
    <cellStyle name="PSDec 11" xfId="16615" xr:uid="{04876E5A-EF57-45D1-83FC-454A0E0AEC9E}"/>
    <cellStyle name="PSDec 11 2" xfId="16616" xr:uid="{A50C4A00-2CAA-4D5B-BDF7-8FE2DA1C0114}"/>
    <cellStyle name="PSDec 11 3" xfId="16617" xr:uid="{FB96BCDA-2E9C-476D-A8A1-A92D8C9CB32D}"/>
    <cellStyle name="PSDec 12" xfId="16618" xr:uid="{1A37CA1F-FED1-4F5E-8A7B-5BD194FF0DF1}"/>
    <cellStyle name="PSDec 12 2" xfId="16619" xr:uid="{EEDFA430-2C59-494A-9098-46C51CD00063}"/>
    <cellStyle name="PSDec 12 3" xfId="16620" xr:uid="{E882BE75-AA40-48BF-9E06-C764F3576F3E}"/>
    <cellStyle name="PSDec 13" xfId="16621" xr:uid="{D2AAE069-BDA7-48CD-91CD-432365BCCCF1}"/>
    <cellStyle name="PSDec 13 2" xfId="16622" xr:uid="{11F70EF9-1DF2-4DD4-9516-61BCBDDCD96D}"/>
    <cellStyle name="PSDec 13 3" xfId="16623" xr:uid="{F3DF2B54-8D67-48B0-952F-EE429F597ED9}"/>
    <cellStyle name="PSDec 14" xfId="16624" xr:uid="{BAA825BC-5C6E-49D1-A614-A918B1909F35}"/>
    <cellStyle name="PSDec 14 2" xfId="16625" xr:uid="{8F020162-0AE0-42C9-BE9F-94C3FA641E01}"/>
    <cellStyle name="PSDec 14 3" xfId="16626" xr:uid="{54953461-F870-4FB5-BFB9-9D1092E34BA5}"/>
    <cellStyle name="PSDec 15" xfId="16627" xr:uid="{B22102B2-AA08-41C4-8E59-5B0FC73F718F}"/>
    <cellStyle name="PSDec 15 2" xfId="16628" xr:uid="{49DB4B86-FF40-4F07-A453-4CEB65BAE240}"/>
    <cellStyle name="PSDec 15 3" xfId="16629" xr:uid="{9D0DB810-D079-45F4-B7E1-0CA007FBFF25}"/>
    <cellStyle name="PSDec 16" xfId="16630" xr:uid="{D2C990DE-7CA4-475C-9126-7F5F15F3B3B1}"/>
    <cellStyle name="PSDec 16 2" xfId="16631" xr:uid="{763A8BE7-34D1-4750-917E-9F69288EF3A9}"/>
    <cellStyle name="PSDec 16 3" xfId="16632" xr:uid="{098CCC26-72E3-4A34-9758-B0F1E4B69458}"/>
    <cellStyle name="PSDec 17" xfId="16633" xr:uid="{D31DE8BC-8A47-480C-9D1E-E188451366B1}"/>
    <cellStyle name="PSDec 17 2" xfId="16634" xr:uid="{A52342C7-7C22-4624-A0E8-95F730E4AF7B}"/>
    <cellStyle name="PSDec 17 3" xfId="16635" xr:uid="{48E44634-541F-4823-9E06-9794ADD908D9}"/>
    <cellStyle name="PSDec 18" xfId="16636" xr:uid="{CC51A2A9-2475-4FB6-8147-1CC83D1059A6}"/>
    <cellStyle name="PSDec 18 2" xfId="16637" xr:uid="{23ABDC5D-2723-49FB-BF58-C87B614B452E}"/>
    <cellStyle name="PSDec 18 3" xfId="16638" xr:uid="{1A8CA146-1969-4465-B160-D0301E609A09}"/>
    <cellStyle name="PSDec 19" xfId="16639" xr:uid="{DBA0F3A8-D9A8-4F21-940F-DB6014D62FAA}"/>
    <cellStyle name="PSDec 19 2" xfId="16640" xr:uid="{9609B3B4-B79D-4F68-BC35-024E52BAA0A7}"/>
    <cellStyle name="PSDec 19 3" xfId="16641" xr:uid="{861E4673-77F5-4250-82DB-7D8325B42719}"/>
    <cellStyle name="PSDec 2" xfId="14484" xr:uid="{3E093E3B-FE15-4F4A-A011-783F3D1F5CB6}"/>
    <cellStyle name="PSDec 2 10" xfId="16642" xr:uid="{278E7AE0-4268-4053-9C0C-F39B30782C4E}"/>
    <cellStyle name="PSDec 2 11" xfId="16643" xr:uid="{2FF44556-B7F1-4271-B070-B08B6773BE19}"/>
    <cellStyle name="PSDec 2 12" xfId="16644" xr:uid="{918E3582-3FB9-4AF9-9B77-7ABB42FB2D1F}"/>
    <cellStyle name="PSDec 2 13" xfId="16645" xr:uid="{52394B81-B859-40F8-B768-5726A1C6F486}"/>
    <cellStyle name="PSDec 2 14" xfId="16646" xr:uid="{16D99491-E171-4C73-B0CD-E7839637C10F}"/>
    <cellStyle name="PSDec 2 15" xfId="16647" xr:uid="{923A9E46-CD2E-4D74-8C6A-B8CDC305C9A2}"/>
    <cellStyle name="PSDec 2 16" xfId="16648" xr:uid="{A179FDF3-7D4E-48B3-8337-1DEB6A998EB7}"/>
    <cellStyle name="PSDec 2 17" xfId="16649" xr:uid="{21D95AD2-FB65-428E-8940-CE4418E596D7}"/>
    <cellStyle name="PSDec 2 18" xfId="16650" xr:uid="{D62B2B1C-6017-4C37-8F0E-A3567D29CF8A}"/>
    <cellStyle name="PSDec 2 19" xfId="16651" xr:uid="{C899C3BD-06BB-47F3-A2DA-704C1D364750}"/>
    <cellStyle name="PSDec 2 2" xfId="14485" xr:uid="{0C487A6A-228D-47B5-BF66-097CA64CB211}"/>
    <cellStyle name="PSDec 2 2 2" xfId="16652" xr:uid="{C33660A5-8092-4712-BEAD-961D1DA142ED}"/>
    <cellStyle name="PSDec 2 20" xfId="16653" xr:uid="{A7FBD2ED-860B-4562-911E-C0F0C6C2D8B2}"/>
    <cellStyle name="PSDec 2 21" xfId="16654" xr:uid="{542878CF-7856-48E9-96A3-60350D0AB2BA}"/>
    <cellStyle name="PSDec 2 22" xfId="16655" xr:uid="{C6F1B3AC-24CF-4F89-816B-9703DE930C8E}"/>
    <cellStyle name="PSDec 2 23" xfId="16656" xr:uid="{6C565A78-10E9-49F3-A8DA-4CEF925DE625}"/>
    <cellStyle name="PSDec 2 3" xfId="16657" xr:uid="{3E4FDBBC-1E90-4DD5-9A7F-3B11D056205B}"/>
    <cellStyle name="PSDec 2 4" xfId="16658" xr:uid="{DBE6265B-2EA0-41DC-AFF7-F5250CAECBDA}"/>
    <cellStyle name="PSDec 2 5" xfId="16659" xr:uid="{30D2DA41-25F3-4E51-9CB6-37E0A770B7E5}"/>
    <cellStyle name="PSDec 2 6" xfId="16660" xr:uid="{57F81ABF-6A35-4979-B8DF-66D8226238E7}"/>
    <cellStyle name="PSDec 2 7" xfId="16661" xr:uid="{63F67DBA-F964-4B7E-A54D-DED86EA16760}"/>
    <cellStyle name="PSDec 2 8" xfId="16662" xr:uid="{73E3EF1D-5D54-4F52-9C4D-C0898150607A}"/>
    <cellStyle name="PSDec 2 9" xfId="16663" xr:uid="{22654652-B680-4466-912A-43ADAC39DEE2}"/>
    <cellStyle name="PSDec 20" xfId="16664" xr:uid="{BDED27EE-5699-40E5-BA86-AEF94A5D2DA0}"/>
    <cellStyle name="PSDec 20 2" xfId="16665" xr:uid="{5B176EF2-0376-49D8-BBD0-B3C2C28F1E40}"/>
    <cellStyle name="PSDec 20 3" xfId="16666" xr:uid="{8B032F36-7858-4A64-B4F7-A1B1B8E685E2}"/>
    <cellStyle name="PSDec 21" xfId="16667" xr:uid="{B450F03B-A00F-46EE-A82C-712B3E84D888}"/>
    <cellStyle name="PSDec 21 2" xfId="16668" xr:uid="{CBBF1677-37BE-4FA7-ABFD-837AF31D0111}"/>
    <cellStyle name="PSDec 21 3" xfId="16669" xr:uid="{88664020-B4A9-4489-BD19-81E0A8A4669E}"/>
    <cellStyle name="PSDec 22" xfId="16670" xr:uid="{03D3AE22-3A62-4C55-9EE2-62A0A574BAC7}"/>
    <cellStyle name="PSDec 22 2" xfId="16671" xr:uid="{20DE4E7B-D803-45B0-8802-BA32542193F4}"/>
    <cellStyle name="PSDec 22 3" xfId="16672" xr:uid="{D0C10ED9-586C-45C0-82FE-8439AE62A299}"/>
    <cellStyle name="PSDec 23" xfId="16673" xr:uid="{E3F64672-FA60-4B54-91EC-85D17EB0F5CC}"/>
    <cellStyle name="PSDec 23 2" xfId="16674" xr:uid="{05A2CC4E-2D3F-4B42-8BC3-692D69E0BBE3}"/>
    <cellStyle name="PSDec 23 3" xfId="16675" xr:uid="{C8CDC8F3-3D39-46FF-A21A-39B668D6BF09}"/>
    <cellStyle name="PSDec 24" xfId="16676" xr:uid="{498A2737-D044-4B0D-AC63-72BAE647C230}"/>
    <cellStyle name="PSDec 24 2" xfId="16677" xr:uid="{BBBA254D-EE49-4E94-8F4D-63583AAC5FFA}"/>
    <cellStyle name="PSDec 24 3" xfId="16678" xr:uid="{85161769-1917-427A-887E-DCC47DBD6293}"/>
    <cellStyle name="PSDec 3" xfId="14486" xr:uid="{5B272883-F7AE-4D22-AD0D-77A5634D61E2}"/>
    <cellStyle name="PSDec 3 2" xfId="14487" xr:uid="{E1301749-C581-4645-A519-1DDA360738E5}"/>
    <cellStyle name="PSDec 3 2 2" xfId="16679" xr:uid="{6E6A72B5-6E5B-46CD-8465-DA67E8AD2069}"/>
    <cellStyle name="PSDec 3 3" xfId="16680" xr:uid="{2934585D-6E38-4B2C-931C-963BE0D4E5C0}"/>
    <cellStyle name="PSDec 3 4" xfId="16681" xr:uid="{582FBF52-18F0-4968-A8DB-23CFD71CAEE9}"/>
    <cellStyle name="PSDec 4" xfId="14488" xr:uid="{D1F50269-9672-45FE-B72F-0D2C1CFBB2B1}"/>
    <cellStyle name="PSDec 4 2" xfId="14489" xr:uid="{36EA90AE-884D-4F8B-87C4-4466DA7E8466}"/>
    <cellStyle name="PSDec 4 2 2" xfId="16682" xr:uid="{2052B66F-76E7-4844-8596-E9338B89B16A}"/>
    <cellStyle name="PSDec 4 3" xfId="16683" xr:uid="{631EE7A6-83EE-4A06-A292-BA527B93DF19}"/>
    <cellStyle name="PSDec 4 4" xfId="16684" xr:uid="{1F5915C9-5E2D-41D8-B09C-A141BAA44F41}"/>
    <cellStyle name="PSDec 5" xfId="14490" xr:uid="{28FD76BF-C0BB-4846-B881-4FCA4CA86AA6}"/>
    <cellStyle name="PSDec 5 2" xfId="14491" xr:uid="{41E6EB79-96D3-4E36-8D15-5FADDAF32069}"/>
    <cellStyle name="PSDec 5 2 2" xfId="16685" xr:uid="{551DD678-D220-41C8-B4E2-8C3F420DC13F}"/>
    <cellStyle name="PSDec 5 3" xfId="16686" xr:uid="{47076B77-627E-4F57-A6BF-0A7B081D1D6C}"/>
    <cellStyle name="PSDec 5 4" xfId="16687" xr:uid="{7EBD6134-284D-44E0-ABEC-645C5A9A6BDF}"/>
    <cellStyle name="PSDec 6" xfId="14492" xr:uid="{C55454E3-A2B9-4399-B1A2-DCEE2E9EA8C5}"/>
    <cellStyle name="PSDec 6 2" xfId="14493" xr:uid="{30D5DC59-75A6-489D-86F0-9D96C6C5781B}"/>
    <cellStyle name="PSDec 6 2 2" xfId="16688" xr:uid="{29D788F4-3E8C-4119-8252-B4D352C6324B}"/>
    <cellStyle name="PSDec 6 3" xfId="16689" xr:uid="{A810C9E7-7430-4150-B3D0-844916046844}"/>
    <cellStyle name="PSDec 6 4" xfId="16690" xr:uid="{2C963A1B-1A73-4BE3-92EF-61CB3E848B51}"/>
    <cellStyle name="PSDec 7" xfId="14494" xr:uid="{51561D6E-7FCC-466F-B220-5A75C5B61F97}"/>
    <cellStyle name="PSDec 7 2" xfId="16691" xr:uid="{E17A9D3E-B95D-4DBB-9130-EB4FB3162D12}"/>
    <cellStyle name="PSDec 7 3" xfId="16692" xr:uid="{0397B70C-651B-46AE-A05C-A7C600087089}"/>
    <cellStyle name="PSDec 7 4" xfId="16693" xr:uid="{8B2C63E4-A5C1-4325-8D49-FADFE4306790}"/>
    <cellStyle name="PSDec 8" xfId="16694" xr:uid="{BC2BAB3F-351E-4D8C-B118-99FAC98CE256}"/>
    <cellStyle name="PSDec 8 2" xfId="16695" xr:uid="{5B2E2D8F-614D-4F1C-A05A-A7ADC5D9F941}"/>
    <cellStyle name="PSDec 8 3" xfId="16696" xr:uid="{193F9CD1-BDD4-45B2-9D5C-5635990BCD8C}"/>
    <cellStyle name="PSDec 9" xfId="16697" xr:uid="{99D9C3E5-CE5A-4AA4-BB26-CE8ED6CC0597}"/>
    <cellStyle name="PSDec 9 2" xfId="16698" xr:uid="{BB9CC02C-7465-4015-A9D1-D4A195F4D6C7}"/>
    <cellStyle name="PSDec 9 3" xfId="16699" xr:uid="{1E1747F2-5073-4F0A-9B3C-0BE0BB6609CE}"/>
    <cellStyle name="PSHeading" xfId="83" xr:uid="{F9B1409B-302E-4BC0-998A-00D1595D62EB}"/>
    <cellStyle name="PSHeading 10" xfId="16700" xr:uid="{443EFBD0-3F7C-4BDF-9726-302BD684EA96}"/>
    <cellStyle name="PSHeading 10 2" xfId="16701" xr:uid="{A93EF74F-09C7-4EFB-B264-1C8485A55F78}"/>
    <cellStyle name="PSHeading 10 3" xfId="16702" xr:uid="{C91B46FD-6644-428D-BCD1-0A617C69A6C7}"/>
    <cellStyle name="PSHeading 11" xfId="16703" xr:uid="{2BB46CC4-E12A-4D1A-ADE0-99AE0958ADAD}"/>
    <cellStyle name="PSHeading 11 2" xfId="16704" xr:uid="{02C62BB6-8579-49EA-B57C-1A4F56F78F4B}"/>
    <cellStyle name="PSHeading 11 3" xfId="16705" xr:uid="{8031B343-1572-4D94-BCE4-43FEEFB2CA1A}"/>
    <cellStyle name="PSHeading 12" xfId="16706" xr:uid="{1660863F-6897-4CD2-96F6-7E7273A16141}"/>
    <cellStyle name="PSHeading 12 2" xfId="16707" xr:uid="{36B8660B-DE38-4D4F-A961-0ADA0EE0B8AE}"/>
    <cellStyle name="PSHeading 12 3" xfId="16708" xr:uid="{E8612820-49FB-418F-90B1-3249CB326E6B}"/>
    <cellStyle name="PSHeading 13" xfId="16709" xr:uid="{544784E2-0233-4556-B678-51B453FF43E4}"/>
    <cellStyle name="PSHeading 13 2" xfId="16710" xr:uid="{45953BE1-0D35-49BD-942B-895D24D0D069}"/>
    <cellStyle name="PSHeading 13 3" xfId="16711" xr:uid="{B3723BA9-3441-47A9-B81A-6547F2DB8C90}"/>
    <cellStyle name="PSHeading 14" xfId="16712" xr:uid="{35152EC7-9BA6-4A21-8FD9-162C649757DD}"/>
    <cellStyle name="PSHeading 14 2" xfId="16713" xr:uid="{BADC9C93-8F5A-4576-8AD7-EC20366D6266}"/>
    <cellStyle name="PSHeading 14 3" xfId="16714" xr:uid="{291CC0BC-DFFC-42DF-9DFB-5290E85ACC07}"/>
    <cellStyle name="PSHeading 15" xfId="16715" xr:uid="{D85715B9-8747-4C5B-BA94-DDB725F1BFEC}"/>
    <cellStyle name="PSHeading 15 2" xfId="16716" xr:uid="{7200962E-1C37-4BB3-86E7-A009806F92B0}"/>
    <cellStyle name="PSHeading 15 3" xfId="16717" xr:uid="{1CA0D8E3-55B2-4C7C-8945-B7FA4430694A}"/>
    <cellStyle name="PSHeading 16" xfId="16718" xr:uid="{06B77A3F-AD71-4138-9D09-C90B8DB913F6}"/>
    <cellStyle name="PSHeading 16 2" xfId="16719" xr:uid="{3376B3E5-7D5F-4F17-9231-C434745ED979}"/>
    <cellStyle name="PSHeading 16 3" xfId="16720" xr:uid="{99407FF9-E73C-47D6-9211-458B8A9879CD}"/>
    <cellStyle name="PSHeading 17" xfId="16721" xr:uid="{9E154832-5BBA-42FE-9006-CBE8D00C1CF8}"/>
    <cellStyle name="PSHeading 17 2" xfId="16722" xr:uid="{18629A50-E4D5-4A0F-92ED-1137E2990B09}"/>
    <cellStyle name="PSHeading 17 3" xfId="16723" xr:uid="{7B87E2B8-F904-4607-B3B6-BEB65D34206A}"/>
    <cellStyle name="PSHeading 18" xfId="16724" xr:uid="{96522A99-93D6-431F-9287-528D5763361D}"/>
    <cellStyle name="PSHeading 18 2" xfId="16725" xr:uid="{45EE6B40-A0FB-46F2-9068-A122B45574F0}"/>
    <cellStyle name="PSHeading 18 3" xfId="16726" xr:uid="{AD34A5F4-B162-433B-984E-E11BC73A9112}"/>
    <cellStyle name="PSHeading 19" xfId="16727" xr:uid="{179D06E3-0865-4029-A67C-8402497CE8CF}"/>
    <cellStyle name="PSHeading 19 2" xfId="16728" xr:uid="{83C98CBB-40D5-4953-84BC-AC203F6A5DEC}"/>
    <cellStyle name="PSHeading 19 3" xfId="16729" xr:uid="{0AC216A8-119E-4C5E-AB2A-32F1EFB81680}"/>
    <cellStyle name="PSHeading 2" xfId="14495" xr:uid="{5A242EBA-73B2-467D-88B7-FA2F6EC5E01E}"/>
    <cellStyle name="PSHeading 2 10" xfId="16730" xr:uid="{A3428E99-9AF8-4FC2-88FE-89495E54DD5D}"/>
    <cellStyle name="PSHeading 2 11" xfId="16731" xr:uid="{73C6BF7F-F641-4477-8EE5-ADE8DD3C213E}"/>
    <cellStyle name="PSHeading 2 12" xfId="16732" xr:uid="{CF2FB856-6459-47C9-BA14-FBD453E3D655}"/>
    <cellStyle name="PSHeading 2 13" xfId="16733" xr:uid="{0AFA366F-0C19-429A-8001-6EE75B341089}"/>
    <cellStyle name="PSHeading 2 14" xfId="16734" xr:uid="{B4B54147-A09B-46C4-A9B9-BD4AB1B18355}"/>
    <cellStyle name="PSHeading 2 15" xfId="16735" xr:uid="{F0E6C9E7-DDD1-495A-83F6-96A639167390}"/>
    <cellStyle name="PSHeading 2 16" xfId="16736" xr:uid="{37A15336-FA9D-4610-BF00-73AC9C106562}"/>
    <cellStyle name="PSHeading 2 17" xfId="16737" xr:uid="{F77D3334-6BB8-4443-8E13-A15B0AF1E90C}"/>
    <cellStyle name="PSHeading 2 18" xfId="16738" xr:uid="{7A78F877-958C-4417-B791-B32185414D1C}"/>
    <cellStyle name="PSHeading 2 19" xfId="16739" xr:uid="{1BF2953C-D0D8-44A3-A927-FEE8618EA4BE}"/>
    <cellStyle name="PSHeading 2 2" xfId="14496" xr:uid="{77400905-DABD-43C8-978C-8AE9672944FE}"/>
    <cellStyle name="PSHeading 2 2 2" xfId="16740" xr:uid="{98C3E643-FF4C-4FAB-8F4F-2D3F88A9F8A4}"/>
    <cellStyle name="PSHeading 2 20" xfId="16741" xr:uid="{78C0EC1E-8BB5-439B-B788-1014AC0AEC22}"/>
    <cellStyle name="PSHeading 2 21" xfId="16742" xr:uid="{8D0FAE21-C02D-4908-AB11-04232A69025C}"/>
    <cellStyle name="PSHeading 2 22" xfId="16743" xr:uid="{B50E098C-12A0-46F8-8526-C854E349E53E}"/>
    <cellStyle name="PSHeading 2 23" xfId="16744" xr:uid="{7795039F-DA10-40F0-A7C5-513BD6A93F50}"/>
    <cellStyle name="PSHeading 2 3" xfId="16745" xr:uid="{97B03C73-A254-44D3-9A46-91E7A8A468CC}"/>
    <cellStyle name="PSHeading 2 4" xfId="16746" xr:uid="{66D43946-9AF3-4F64-A0AA-3A82400C71B0}"/>
    <cellStyle name="PSHeading 2 5" xfId="16747" xr:uid="{1BB6D07B-6D8A-4684-9B4A-475383FC5B21}"/>
    <cellStyle name="PSHeading 2 6" xfId="16748" xr:uid="{8EF4411C-C795-49CE-8B7C-18487BF5282F}"/>
    <cellStyle name="PSHeading 2 7" xfId="16749" xr:uid="{8B7D4B61-4E1C-4AC2-A23C-39FE2A2281F9}"/>
    <cellStyle name="PSHeading 2 8" xfId="16750" xr:uid="{BD119051-0B11-4733-BB48-91B264D7606F}"/>
    <cellStyle name="PSHeading 2 9" xfId="16751" xr:uid="{BC177559-403F-47F4-B79B-14AF9CD0AC32}"/>
    <cellStyle name="PSHeading 20" xfId="16752" xr:uid="{9D8889F5-A762-4CA2-B4C8-F486F4E5836E}"/>
    <cellStyle name="PSHeading 20 2" xfId="16753" xr:uid="{4794F3B5-A3C7-42B2-9D29-493F8FB0553D}"/>
    <cellStyle name="PSHeading 20 3" xfId="16754" xr:uid="{1EB0B6D5-7EA6-4715-AB85-1686CD0C014B}"/>
    <cellStyle name="PSHeading 21" xfId="16755" xr:uid="{56F439D8-8802-48BC-9743-E237531B4C42}"/>
    <cellStyle name="PSHeading 21 2" xfId="16756" xr:uid="{4B1C481E-A1F0-4A43-B958-3492225E5901}"/>
    <cellStyle name="PSHeading 21 3" xfId="16757" xr:uid="{B67F9F29-F58F-4B1D-9A71-AAC4636892F0}"/>
    <cellStyle name="PSHeading 22" xfId="16758" xr:uid="{D9E1B57F-E022-41C1-ACED-7E37C0079C47}"/>
    <cellStyle name="PSHeading 22 2" xfId="16759" xr:uid="{46A0F16B-4476-4433-850B-E6EE2B94CB67}"/>
    <cellStyle name="PSHeading 22 3" xfId="16760" xr:uid="{54441492-0040-4DAF-88B1-70E6662B6D46}"/>
    <cellStyle name="PSHeading 23" xfId="16761" xr:uid="{06EE58CC-B2DB-43BE-98A9-A0CBCEA4823C}"/>
    <cellStyle name="PSHeading 23 2" xfId="16762" xr:uid="{09AA9CD3-D323-4C4E-BF0A-A7535E69AF1F}"/>
    <cellStyle name="PSHeading 23 3" xfId="16763" xr:uid="{A4220E9D-4521-4F9C-BC54-3737AA775F26}"/>
    <cellStyle name="PSHeading 24" xfId="16764" xr:uid="{0D8BD9D8-0837-4377-B88F-C896ABACC349}"/>
    <cellStyle name="PSHeading 24 2" xfId="16765" xr:uid="{CB9A838B-D91E-48F9-9D2C-0A9AE0446A2A}"/>
    <cellStyle name="PSHeading 24 3" xfId="16766" xr:uid="{7EFFDA25-8A6A-4E2F-82BA-723E51DE1FB3}"/>
    <cellStyle name="PSHeading 3" xfId="14497" xr:uid="{D2DE7D54-03BD-48A1-8004-E770CEDAAC01}"/>
    <cellStyle name="PSHeading 3 2" xfId="14498" xr:uid="{F96ED919-6648-4D0F-B1E8-F7C455AD22F7}"/>
    <cellStyle name="PSHeading 3 2 2" xfId="16767" xr:uid="{C9B7E961-1447-4191-9C07-BB000914D884}"/>
    <cellStyle name="PSHeading 3 3" xfId="16768" xr:uid="{B286B8F6-CAE5-42CF-887D-41F73EC58108}"/>
    <cellStyle name="PSHeading 3 4" xfId="16769" xr:uid="{9B722E15-F52C-4D65-9BBB-55095B745553}"/>
    <cellStyle name="PSHeading 4" xfId="14499" xr:uid="{AE148198-C2AD-4F62-B451-92E19B774CBB}"/>
    <cellStyle name="PSHeading 4 2" xfId="14500" xr:uid="{2404853A-8A2D-42E7-B3EE-81BFFDDA15ED}"/>
    <cellStyle name="PSHeading 4 2 2" xfId="16770" xr:uid="{A70680F9-2D43-498F-A99E-E9ED4DA08CF6}"/>
    <cellStyle name="PSHeading 4 3" xfId="16771" xr:uid="{A3F47235-DD14-4316-9C68-99BF94935454}"/>
    <cellStyle name="PSHeading 4 4" xfId="16772" xr:uid="{03B0D33D-AA3E-46DD-98DD-AD0500E6E514}"/>
    <cellStyle name="PSHeading 5" xfId="14501" xr:uid="{47933CFC-1889-425B-818C-431ADF0A1F40}"/>
    <cellStyle name="PSHeading 5 2" xfId="14502" xr:uid="{729EF212-365F-4B82-A6C7-F1299387681A}"/>
    <cellStyle name="PSHeading 5 2 2" xfId="16773" xr:uid="{7827A752-EF03-4FF1-A2CA-13D70556C3C5}"/>
    <cellStyle name="PSHeading 5 3" xfId="16774" xr:uid="{E1D48DCD-89C8-4608-AFC4-DF0D0AC3A8B2}"/>
    <cellStyle name="PSHeading 5 4" xfId="16775" xr:uid="{B0FC5183-0932-4B19-AC7F-6254482D9DA8}"/>
    <cellStyle name="PSHeading 6" xfId="14503" xr:uid="{14D4D85E-59A9-4DED-A01D-242A482792AD}"/>
    <cellStyle name="PSHeading 6 2" xfId="14504" xr:uid="{7FBE3ED9-F24D-4505-9401-D1922E4D4647}"/>
    <cellStyle name="PSHeading 6 2 2" xfId="16776" xr:uid="{2FF7B869-2B5E-41C2-B629-6D71F0BF1B5F}"/>
    <cellStyle name="PSHeading 6 3" xfId="16777" xr:uid="{F0FBA976-1918-4758-B447-1837A47CEB41}"/>
    <cellStyle name="PSHeading 6 4" xfId="16778" xr:uid="{A7224F3B-CFF8-4DB7-921E-45CD70800A4E}"/>
    <cellStyle name="PSHeading 7" xfId="14505" xr:uid="{16A8D469-0A47-42BA-9238-18942D7698D9}"/>
    <cellStyle name="PSHeading 7 2" xfId="16779" xr:uid="{9A024E61-7D3A-4CEC-8478-0901CD432E6F}"/>
    <cellStyle name="PSHeading 7 3" xfId="16780" xr:uid="{C5422DCE-6556-4D54-BA6B-8CF045EE4072}"/>
    <cellStyle name="PSHeading 7 4" xfId="16781" xr:uid="{AF0C775B-28D6-4C4A-AD1F-E686A9A990D2}"/>
    <cellStyle name="PSHeading 8" xfId="16782" xr:uid="{ECD1EC6F-1CE8-48DF-9C92-73D6D020A567}"/>
    <cellStyle name="PSHeading 8 2" xfId="16783" xr:uid="{857E4B53-CC15-4428-9C06-6517583D3E3A}"/>
    <cellStyle name="PSHeading 8 3" xfId="16784" xr:uid="{87FE06EF-AF93-43C9-82D5-A3AA148ECFA0}"/>
    <cellStyle name="PSHeading 9" xfId="16785" xr:uid="{DAF63426-0817-4AA6-8B5B-F21A3FA3964C}"/>
    <cellStyle name="PSHeading 9 2" xfId="16786" xr:uid="{B9376848-BF69-46FB-A858-CCB08EC2D807}"/>
    <cellStyle name="PSHeading 9 3" xfId="16787" xr:uid="{24486B8A-4874-4B3A-B867-3D8B59E580EF}"/>
    <cellStyle name="PSInt" xfId="84" xr:uid="{91F67BFC-CEB2-4017-B6B1-808F388A9032}"/>
    <cellStyle name="PSInt 10" xfId="16788" xr:uid="{37D7E354-1163-4A30-904A-8C1F1328CF5F}"/>
    <cellStyle name="PSInt 10 2" xfId="16789" xr:uid="{47966ACF-2822-4E60-A884-9575EEE73262}"/>
    <cellStyle name="PSInt 10 3" xfId="16790" xr:uid="{3C529347-EDF3-4323-87BC-A8781DDCA08B}"/>
    <cellStyle name="PSInt 11" xfId="16791" xr:uid="{F52420D4-B84E-4FC3-A64A-CCB7A2EF0EDF}"/>
    <cellStyle name="PSInt 11 2" xfId="16792" xr:uid="{19F0A1B8-E258-41CA-917D-7A791C037AAC}"/>
    <cellStyle name="PSInt 11 3" xfId="16793" xr:uid="{7F827EA5-04DD-436A-8315-93DFEC7DAB60}"/>
    <cellStyle name="PSInt 12" xfId="16794" xr:uid="{7C12C592-DCA9-4AFE-8498-04793F986AB2}"/>
    <cellStyle name="PSInt 12 2" xfId="16795" xr:uid="{66C6D59D-9FCF-4BE7-8EF9-D7E4587E6824}"/>
    <cellStyle name="PSInt 12 3" xfId="16796" xr:uid="{89C6F5AD-3C33-457B-9893-AD5E1E535000}"/>
    <cellStyle name="PSInt 13" xfId="16797" xr:uid="{2123F9CF-63E3-400E-92A6-78A246175604}"/>
    <cellStyle name="PSInt 13 2" xfId="16798" xr:uid="{0E2EA30F-2293-4EA8-8469-9038A0C96ACB}"/>
    <cellStyle name="PSInt 13 3" xfId="16799" xr:uid="{5A6FEDF4-15D5-42A2-907E-B9D58497FD9B}"/>
    <cellStyle name="PSInt 14" xfId="16800" xr:uid="{62DC2BCC-69B1-4BE6-A304-E401FB335D8B}"/>
    <cellStyle name="PSInt 14 2" xfId="16801" xr:uid="{C92551E9-8F93-468B-842B-3920D948DF79}"/>
    <cellStyle name="PSInt 14 3" xfId="16802" xr:uid="{A49DA61D-F68E-4DD2-91A6-6520E992E55F}"/>
    <cellStyle name="PSInt 15" xfId="16803" xr:uid="{D3EA47FD-78A3-4E80-BF4A-EEAA7E694C2F}"/>
    <cellStyle name="PSInt 15 2" xfId="16804" xr:uid="{601F62D7-28D3-4AEF-BC37-3A6255530F71}"/>
    <cellStyle name="PSInt 15 3" xfId="16805" xr:uid="{C3131760-5433-4BB6-A6F2-F9F6B61DC422}"/>
    <cellStyle name="PSInt 16" xfId="16806" xr:uid="{ACB07F84-D83E-47B7-8D07-4FF0D9F793A6}"/>
    <cellStyle name="PSInt 16 2" xfId="16807" xr:uid="{FC854886-C684-4AA1-8FE4-066E8C0A638F}"/>
    <cellStyle name="PSInt 16 3" xfId="16808" xr:uid="{B3E1E604-85FA-4A28-BE27-2C187F9799A1}"/>
    <cellStyle name="PSInt 17" xfId="16809" xr:uid="{70EA75C7-121D-4AEA-9D52-213AE929840A}"/>
    <cellStyle name="PSInt 17 2" xfId="16810" xr:uid="{971497A5-C3E4-4EDB-8B09-351BBBB39621}"/>
    <cellStyle name="PSInt 17 3" xfId="16811" xr:uid="{A331C135-2A74-4FE9-A5F0-449E3BE998E4}"/>
    <cellStyle name="PSInt 18" xfId="16812" xr:uid="{206C4055-4FFD-4537-96DE-C035E48041E6}"/>
    <cellStyle name="PSInt 18 2" xfId="16813" xr:uid="{16068122-A7A2-4EEF-9BED-5A3DE4F22984}"/>
    <cellStyle name="PSInt 18 3" xfId="16814" xr:uid="{90E9D4EE-2A76-452C-8B77-A0BA855DDA8E}"/>
    <cellStyle name="PSInt 19" xfId="16815" xr:uid="{B07C7E90-B363-44A8-AD60-4797B88FB460}"/>
    <cellStyle name="PSInt 19 2" xfId="16816" xr:uid="{BBBABC41-0591-45B6-BB14-E370994AA833}"/>
    <cellStyle name="PSInt 19 3" xfId="16817" xr:uid="{C8706252-CE67-4C45-B409-DB9A1F30061E}"/>
    <cellStyle name="PSInt 2" xfId="14506" xr:uid="{6780BAC9-A69A-4698-AC89-75B6F0C0A198}"/>
    <cellStyle name="PSInt 2 10" xfId="16818" xr:uid="{CD86963E-ABF2-419F-8B70-9DE7FE0546C3}"/>
    <cellStyle name="PSInt 2 11" xfId="16819" xr:uid="{868E586B-DFF9-432D-9AE6-EBC1794CC7C1}"/>
    <cellStyle name="PSInt 2 12" xfId="16820" xr:uid="{FEB18336-0DBC-4D0A-AE66-F6423BCFE233}"/>
    <cellStyle name="PSInt 2 13" xfId="16821" xr:uid="{1C4B16CE-C0CA-4C1E-8EBB-85E73C426849}"/>
    <cellStyle name="PSInt 2 14" xfId="16822" xr:uid="{B93C6D9D-2B9A-4EE9-B36F-19957E519D43}"/>
    <cellStyle name="PSInt 2 15" xfId="16823" xr:uid="{FC879BAE-05BB-4F80-B1E5-4F63A07A0689}"/>
    <cellStyle name="PSInt 2 16" xfId="16824" xr:uid="{4B650324-0EC8-4D4D-B04D-78C40270F97D}"/>
    <cellStyle name="PSInt 2 17" xfId="16825" xr:uid="{448AB227-7B96-4609-A3B2-BBD9764C5148}"/>
    <cellStyle name="PSInt 2 18" xfId="16826" xr:uid="{7308E72D-E993-4D22-BB29-C8F9B1058107}"/>
    <cellStyle name="PSInt 2 19" xfId="16827" xr:uid="{19080A09-9C62-41B5-B43A-88D5130C56CA}"/>
    <cellStyle name="PSInt 2 2" xfId="14507" xr:uid="{E0B22CD6-C335-480D-B92E-EBB34DCC8C94}"/>
    <cellStyle name="PSInt 2 2 2" xfId="16828" xr:uid="{2B15D246-0CCC-4636-8FFF-DC45E7570C75}"/>
    <cellStyle name="PSInt 2 20" xfId="16829" xr:uid="{F5BBB5BD-9297-4418-BEEC-B4012DC03393}"/>
    <cellStyle name="PSInt 2 21" xfId="16830" xr:uid="{02D0C4EE-15FF-429D-9EA9-FBA32348500D}"/>
    <cellStyle name="PSInt 2 22" xfId="16831" xr:uid="{5629177D-C4CE-4CB2-91A6-ADA1442272E4}"/>
    <cellStyle name="PSInt 2 23" xfId="16832" xr:uid="{76F4D35B-AE50-4690-B67F-DFEB20CA036A}"/>
    <cellStyle name="PSInt 2 3" xfId="16833" xr:uid="{3F24449C-990C-4AB8-AAA0-E0FB8FECA446}"/>
    <cellStyle name="PSInt 2 4" xfId="16834" xr:uid="{6E0D3509-5E5B-44DF-AF7C-CFD957457B36}"/>
    <cellStyle name="PSInt 2 5" xfId="16835" xr:uid="{45D1B821-88BF-4CFB-9CC7-7B1A2167A9D0}"/>
    <cellStyle name="PSInt 2 6" xfId="16836" xr:uid="{49796A39-5A03-4517-9B44-381C95264BDB}"/>
    <cellStyle name="PSInt 2 7" xfId="16837" xr:uid="{D996A014-CDE4-4B8C-B505-FCB319C269F2}"/>
    <cellStyle name="PSInt 2 8" xfId="16838" xr:uid="{4D8E68FD-661B-4AFF-8A92-AB3A537F554D}"/>
    <cellStyle name="PSInt 2 9" xfId="16839" xr:uid="{640E8025-6CC7-4E59-ABE5-1BA09151227F}"/>
    <cellStyle name="PSInt 20" xfId="16840" xr:uid="{6DF675DE-0D62-43D5-9CE9-F31C78528207}"/>
    <cellStyle name="PSInt 20 2" xfId="16841" xr:uid="{85810BCD-7D77-492A-86EA-EDFB164277CF}"/>
    <cellStyle name="PSInt 20 3" xfId="16842" xr:uid="{57D33161-C2BB-4F48-A999-18BACFEB4466}"/>
    <cellStyle name="PSInt 21" xfId="16843" xr:uid="{5652D571-E003-42D8-A1B5-FB4AF8B81BDA}"/>
    <cellStyle name="PSInt 21 2" xfId="16844" xr:uid="{7996FF04-8A43-4991-BD56-59BC91549CDC}"/>
    <cellStyle name="PSInt 21 3" xfId="16845" xr:uid="{9A133AA6-8E46-46E0-94D7-D5E30683D787}"/>
    <cellStyle name="PSInt 22" xfId="16846" xr:uid="{BF63EDAE-33B9-42B5-8309-628E12DDCA66}"/>
    <cellStyle name="PSInt 22 2" xfId="16847" xr:uid="{C80019A3-6CA5-45D2-A6E9-3687DD549E21}"/>
    <cellStyle name="PSInt 22 3" xfId="16848" xr:uid="{09671010-55F3-4C95-A38B-1239179E67DC}"/>
    <cellStyle name="PSInt 23" xfId="16849" xr:uid="{6FFBD885-7B7E-4E7E-97FF-946A8E279FAC}"/>
    <cellStyle name="PSInt 23 2" xfId="16850" xr:uid="{6CD9AF5B-1684-439D-9782-8C455BF1A851}"/>
    <cellStyle name="PSInt 23 3" xfId="16851" xr:uid="{9DAE6108-3F84-4981-9E43-660952D4934E}"/>
    <cellStyle name="PSInt 24" xfId="16852" xr:uid="{97DA72CA-BEA6-4EE6-9CDF-C816943A93AA}"/>
    <cellStyle name="PSInt 24 2" xfId="16853" xr:uid="{AD532CDC-110C-4927-8949-624AD1B82206}"/>
    <cellStyle name="PSInt 24 3" xfId="16854" xr:uid="{F32E0C92-A9B9-435C-B786-9ADA33A161AC}"/>
    <cellStyle name="PSInt 3" xfId="14508" xr:uid="{2A69402C-D1F5-44AA-A608-62E6CD94467C}"/>
    <cellStyle name="PSInt 3 2" xfId="14509" xr:uid="{FF53F2DA-370E-47E7-8B2C-120728AE73F3}"/>
    <cellStyle name="PSInt 3 2 2" xfId="16855" xr:uid="{F32FE9DF-A5A1-44A2-9F35-A8288F47E15D}"/>
    <cellStyle name="PSInt 3 3" xfId="16856" xr:uid="{F43E7206-76BF-4AC2-AD68-A2ABD98CAD29}"/>
    <cellStyle name="PSInt 3 4" xfId="16857" xr:uid="{3A6B641B-9656-43D5-811E-E2BF8BD35F92}"/>
    <cellStyle name="PSInt 4" xfId="14510" xr:uid="{6F99BA6A-4189-4B7E-915B-0007A8693161}"/>
    <cellStyle name="PSInt 4 2" xfId="14511" xr:uid="{E1247DD9-C83B-4562-AD75-D87C5387F370}"/>
    <cellStyle name="PSInt 4 2 2" xfId="16858" xr:uid="{5F3C2870-C3D4-417A-93E2-E5907A05CF44}"/>
    <cellStyle name="PSInt 4 3" xfId="16859" xr:uid="{59C4FE91-FB4F-42B8-8D7D-BD290B8D3F94}"/>
    <cellStyle name="PSInt 4 4" xfId="16860" xr:uid="{527F1028-A13E-449E-8642-EC71EA9EC28C}"/>
    <cellStyle name="PSInt 5" xfId="14512" xr:uid="{EAD46351-640D-40D3-BAA3-AC513F6251D6}"/>
    <cellStyle name="PSInt 5 2" xfId="14513" xr:uid="{1496F7D1-8119-4B42-A54B-52442EAB08B7}"/>
    <cellStyle name="PSInt 5 2 2" xfId="16861" xr:uid="{680FD4FE-C722-4A01-8440-D51DD8EF6BC3}"/>
    <cellStyle name="PSInt 5 3" xfId="16862" xr:uid="{295994D5-53AB-4237-AEDC-E07CC0476EA8}"/>
    <cellStyle name="PSInt 5 4" xfId="16863" xr:uid="{3B86C3E7-6D86-41A5-90EE-D4751FFF8BDA}"/>
    <cellStyle name="PSInt 6" xfId="14514" xr:uid="{6BD3B689-3A54-40CE-AE6B-1D0676821FB1}"/>
    <cellStyle name="PSInt 6 2" xfId="14515" xr:uid="{01638466-0A9D-41AF-8078-F4FF2AD6A7C6}"/>
    <cellStyle name="PSInt 6 2 2" xfId="16864" xr:uid="{A15E5BFB-7FA1-405F-A500-61E32AA3DD50}"/>
    <cellStyle name="PSInt 6 3" xfId="16865" xr:uid="{9171647D-E3DC-4D76-9ACB-3D36FC4365E3}"/>
    <cellStyle name="PSInt 6 4" xfId="16866" xr:uid="{60B5F4DB-5EC7-4DD5-9A4B-A6E5A7B4645E}"/>
    <cellStyle name="PSInt 7" xfId="14516" xr:uid="{CEA14743-2D58-4449-9FD7-D63CBD08FBF4}"/>
    <cellStyle name="PSInt 7 2" xfId="16867" xr:uid="{C1EE7B7A-5734-44F5-BC09-3E8D1DC8C7B5}"/>
    <cellStyle name="PSInt 7 3" xfId="16868" xr:uid="{7A063669-7AA5-41DC-82C9-4E2357E3C8E2}"/>
    <cellStyle name="PSInt 7 4" xfId="16869" xr:uid="{8E31F474-6F04-460D-A0D3-9A9D51FAC494}"/>
    <cellStyle name="PSInt 8" xfId="16870" xr:uid="{74946C6C-36BD-4650-9E9B-8BCA9B2B251D}"/>
    <cellStyle name="PSInt 8 2" xfId="16871" xr:uid="{D4DB5CEF-0B43-4D73-AAB3-2AD437F74FFD}"/>
    <cellStyle name="PSInt 8 3" xfId="16872" xr:uid="{67B34585-5002-4DF8-B68B-6A0C1D6BA501}"/>
    <cellStyle name="PSInt 9" xfId="16873" xr:uid="{2EFE8CEF-F170-4FFD-A5E0-AB30E5B15335}"/>
    <cellStyle name="PSInt 9 2" xfId="16874" xr:uid="{B032BF93-13F6-4B59-B3BD-30C2995ACA4D}"/>
    <cellStyle name="PSInt 9 3" xfId="16875" xr:uid="{DFE7DC6E-4F01-4B79-9B00-70B401D67D6A}"/>
    <cellStyle name="PSSpacer" xfId="85" xr:uid="{1BFF5652-5B70-48B9-A2F5-4CEC5B2DEAD2}"/>
    <cellStyle name="PSSpacer 10" xfId="16876" xr:uid="{2888973C-99E5-4287-B34D-F47FD296914F}"/>
    <cellStyle name="PSSpacer 10 2" xfId="16877" xr:uid="{FEC1E2CE-C6AC-4DF9-AE63-C67816786DCC}"/>
    <cellStyle name="PSSpacer 10 3" xfId="16878" xr:uid="{3BE5C75D-5501-42C8-BEAA-9BE5D9312EAE}"/>
    <cellStyle name="PSSpacer 11" xfId="16879" xr:uid="{FC9FEC0D-71E3-4265-8DCD-C636EF70167C}"/>
    <cellStyle name="PSSpacer 11 2" xfId="16880" xr:uid="{62880B30-C490-4B81-A03F-B050AA17F1FD}"/>
    <cellStyle name="PSSpacer 11 3" xfId="16881" xr:uid="{3017C96F-76B1-40E3-8AEA-55079004BCF9}"/>
    <cellStyle name="PSSpacer 12" xfId="16882" xr:uid="{FCCCAAA0-1CE2-4677-9B8A-9D6E5948C402}"/>
    <cellStyle name="PSSpacer 12 2" xfId="16883" xr:uid="{57CD8C18-6D03-4867-9045-2C89EE48A0D4}"/>
    <cellStyle name="PSSpacer 12 3" xfId="16884" xr:uid="{2CE9DDF3-23F6-4A4F-8356-FD1B3FCBC040}"/>
    <cellStyle name="PSSpacer 13" xfId="16885" xr:uid="{C7D635D1-DF41-4B3E-9333-EA2B919E000E}"/>
    <cellStyle name="PSSpacer 13 2" xfId="16886" xr:uid="{FFACFFA3-874C-4DF8-A0D3-1523D2539BDD}"/>
    <cellStyle name="PSSpacer 13 3" xfId="16887" xr:uid="{1A63D08E-DDD0-45BC-BAEF-93A6A8B537E5}"/>
    <cellStyle name="PSSpacer 14" xfId="16888" xr:uid="{33356450-529C-487B-BF9B-1779C602081E}"/>
    <cellStyle name="PSSpacer 14 2" xfId="16889" xr:uid="{EBD6B015-4EAC-4F64-8997-485EB81870BE}"/>
    <cellStyle name="PSSpacer 14 3" xfId="16890" xr:uid="{47CE882D-391C-46AB-B55B-0A57A927942F}"/>
    <cellStyle name="PSSpacer 15" xfId="16891" xr:uid="{C87DEFC7-B29D-43EC-AAAE-406474574438}"/>
    <cellStyle name="PSSpacer 15 2" xfId="16892" xr:uid="{2CEA1FBF-14DE-4EBB-B802-D2A405765C58}"/>
    <cellStyle name="PSSpacer 15 3" xfId="16893" xr:uid="{DBC77916-7178-4587-B812-BF01A2DB92A3}"/>
    <cellStyle name="PSSpacer 16" xfId="16894" xr:uid="{CD53A451-FF1F-4F85-A0DC-38133F29CCE5}"/>
    <cellStyle name="PSSpacer 16 2" xfId="16895" xr:uid="{A3FE61F6-1D83-4DCB-B4A3-D5E50E712DBE}"/>
    <cellStyle name="PSSpacer 16 3" xfId="16896" xr:uid="{0889DE04-6384-4CED-A2CF-8B3036F84239}"/>
    <cellStyle name="PSSpacer 17" xfId="16897" xr:uid="{28F2400B-AC7A-4F16-BB2E-8F34ABB3C641}"/>
    <cellStyle name="PSSpacer 17 2" xfId="16898" xr:uid="{8DD8B82C-9C55-459E-A4DE-F57736F6E8B5}"/>
    <cellStyle name="PSSpacer 17 3" xfId="16899" xr:uid="{2C8E0FE7-6BC7-492F-9671-24B2810E8FA4}"/>
    <cellStyle name="PSSpacer 18" xfId="16900" xr:uid="{741A6160-F56E-4F0A-A548-AE6EEE40CB64}"/>
    <cellStyle name="PSSpacer 18 2" xfId="16901" xr:uid="{DE442A64-410F-4C99-8F0F-1F8B02DA543C}"/>
    <cellStyle name="PSSpacer 18 3" xfId="16902" xr:uid="{CCD55CD3-58BA-4AA2-AC75-ED40ECDCA566}"/>
    <cellStyle name="PSSpacer 19" xfId="16903" xr:uid="{BC42DF27-A50F-4E84-B661-C7F3C185A111}"/>
    <cellStyle name="PSSpacer 19 2" xfId="16904" xr:uid="{8B691AFE-E0F1-4DFC-95F6-66D095271D93}"/>
    <cellStyle name="PSSpacer 19 3" xfId="16905" xr:uid="{C546F736-59B6-4664-8368-0B65184C9060}"/>
    <cellStyle name="PSSpacer 2" xfId="14517" xr:uid="{B2C3BBF9-0245-4AE0-B384-635F6AD71E4A}"/>
    <cellStyle name="PSSpacer 2 10" xfId="16906" xr:uid="{C03B98FE-F73B-4EBA-AA45-8E982ED90DB3}"/>
    <cellStyle name="PSSpacer 2 11" xfId="16907" xr:uid="{43EBB07B-536A-4FF7-B529-AA152877D38D}"/>
    <cellStyle name="PSSpacer 2 12" xfId="16908" xr:uid="{BF402030-31E3-425D-AFFB-41482013BA2F}"/>
    <cellStyle name="PSSpacer 2 13" xfId="16909" xr:uid="{EF469531-4E6C-4F68-8CFE-86C0D2ABBCD8}"/>
    <cellStyle name="PSSpacer 2 14" xfId="16910" xr:uid="{189CD3BC-9163-4744-A75C-B891E083E21C}"/>
    <cellStyle name="PSSpacer 2 15" xfId="16911" xr:uid="{1AD8A904-6E83-4237-BA27-860F35251349}"/>
    <cellStyle name="PSSpacer 2 16" xfId="16912" xr:uid="{70CDE95D-98EA-4E51-9812-F611B2D522C7}"/>
    <cellStyle name="PSSpacer 2 17" xfId="16913" xr:uid="{2582E51C-4D62-4A33-88FA-7189354BC990}"/>
    <cellStyle name="PSSpacer 2 18" xfId="16914" xr:uid="{8A407F79-6B35-4751-89C2-1662DCDCFEBF}"/>
    <cellStyle name="PSSpacer 2 19" xfId="16915" xr:uid="{6734D012-FDA6-493F-B618-0CF846FB8475}"/>
    <cellStyle name="PSSpacer 2 2" xfId="14518" xr:uid="{3FD6227C-9121-4DC4-B308-C469086578A0}"/>
    <cellStyle name="PSSpacer 2 2 2" xfId="16916" xr:uid="{B88E2B93-F17F-4AB4-A87F-89F4DF28D5D4}"/>
    <cellStyle name="PSSpacer 2 20" xfId="16917" xr:uid="{71CB1A5D-E850-4949-8C6C-812220D2F0DE}"/>
    <cellStyle name="PSSpacer 2 21" xfId="16918" xr:uid="{74C69D0A-5F34-4B4D-9D17-AD68E932B805}"/>
    <cellStyle name="PSSpacer 2 22" xfId="16919" xr:uid="{20B76510-822A-4505-948F-8FF4D31D7062}"/>
    <cellStyle name="PSSpacer 2 23" xfId="16920" xr:uid="{BF70F421-4C31-4CEE-A542-9DF31783D9F7}"/>
    <cellStyle name="PSSpacer 2 3" xfId="16921" xr:uid="{323C32F7-7F69-46CE-BE81-A08DD6FAFAFF}"/>
    <cellStyle name="PSSpacer 2 4" xfId="16922" xr:uid="{BCCC6563-9174-4669-B8F8-B65DDDEFACCE}"/>
    <cellStyle name="PSSpacer 2 5" xfId="16923" xr:uid="{E0D38BB9-CB81-4C41-933F-51E832DB3EF5}"/>
    <cellStyle name="PSSpacer 2 6" xfId="16924" xr:uid="{AC537019-5646-4821-BE72-8F5BE80CB706}"/>
    <cellStyle name="PSSpacer 2 7" xfId="16925" xr:uid="{0C1706D7-5B48-441E-BEAE-7B42E5722B9A}"/>
    <cellStyle name="PSSpacer 2 8" xfId="16926" xr:uid="{C85A6047-69B7-4CC6-8B98-9B14FA374AE0}"/>
    <cellStyle name="PSSpacer 2 9" xfId="16927" xr:uid="{B131564D-1B21-49C1-A246-20E6582D26C1}"/>
    <cellStyle name="PSSpacer 20" xfId="16928" xr:uid="{2EDF67BF-27C0-45D9-8DD5-C8E0FFEB5FBE}"/>
    <cellStyle name="PSSpacer 20 2" xfId="16929" xr:uid="{960BBDC0-DF9C-4664-BD9B-BA41A8C10F22}"/>
    <cellStyle name="PSSpacer 20 3" xfId="16930" xr:uid="{E56E59E2-F044-4A45-900B-0A6F93383914}"/>
    <cellStyle name="PSSpacer 21" xfId="16931" xr:uid="{318B4176-DCA3-4756-A20B-0B315B134848}"/>
    <cellStyle name="PSSpacer 21 2" xfId="16932" xr:uid="{578F40FD-AADF-43AF-BA97-D93DA8D719D5}"/>
    <cellStyle name="PSSpacer 21 3" xfId="16933" xr:uid="{6293D604-D883-49C2-A744-6CE7CED41B23}"/>
    <cellStyle name="PSSpacer 22" xfId="16934" xr:uid="{6EED8C04-6EDD-4030-A56D-809E35A44E6E}"/>
    <cellStyle name="PSSpacer 22 2" xfId="16935" xr:uid="{30E7480A-1FB5-4C59-A8F5-5EFDE1B546BA}"/>
    <cellStyle name="PSSpacer 22 3" xfId="16936" xr:uid="{9E0D9160-FCC5-495B-8B28-BD64F6729F0B}"/>
    <cellStyle name="PSSpacer 23" xfId="16937" xr:uid="{8321B7F2-0FF6-4D6F-BAF3-4E3B6C76B9F0}"/>
    <cellStyle name="PSSpacer 23 2" xfId="16938" xr:uid="{06A232A7-3204-49A7-B1B5-FB9783E0C88B}"/>
    <cellStyle name="PSSpacer 23 3" xfId="16939" xr:uid="{DE75946B-67AF-4F3C-A146-0656BA66BE1E}"/>
    <cellStyle name="PSSpacer 24" xfId="16940" xr:uid="{F752E53F-1633-4AF0-A42E-0F0C99014489}"/>
    <cellStyle name="PSSpacer 24 2" xfId="16941" xr:uid="{A3A38261-0784-47C3-BE83-D66B55898196}"/>
    <cellStyle name="PSSpacer 24 3" xfId="16942" xr:uid="{7E81F05F-CE28-428D-AFF0-C25FAA9635D8}"/>
    <cellStyle name="PSSpacer 3" xfId="14519" xr:uid="{AB27FE05-07F5-44B4-B672-7AA30054FAA6}"/>
    <cellStyle name="PSSpacer 3 2" xfId="14520" xr:uid="{77C01D2B-5F46-4251-B196-8164AFBF70BE}"/>
    <cellStyle name="PSSpacer 3 2 2" xfId="16943" xr:uid="{0F59465A-31B3-424E-85AA-A56570770CB8}"/>
    <cellStyle name="PSSpacer 3 3" xfId="16944" xr:uid="{3A4DAC53-4BA9-4CC7-A784-8D781300F1D6}"/>
    <cellStyle name="PSSpacer 3 4" xfId="16945" xr:uid="{4D35A91E-06B3-498C-96B3-4462C9F0A29F}"/>
    <cellStyle name="PSSpacer 4" xfId="14521" xr:uid="{C3241451-1AA1-4027-84FA-D2F2A0582519}"/>
    <cellStyle name="PSSpacer 4 2" xfId="14522" xr:uid="{774E159B-75A2-4C67-9FA5-AEF2A087ACD1}"/>
    <cellStyle name="PSSpacer 4 2 2" xfId="16946" xr:uid="{87F50ECD-BCF4-4BAD-B0F0-AC3066C83804}"/>
    <cellStyle name="PSSpacer 4 3" xfId="16947" xr:uid="{23807FDF-085D-43BA-A11C-258E05C3F250}"/>
    <cellStyle name="PSSpacer 4 4" xfId="16948" xr:uid="{F05A458C-0EC3-4256-95D6-FC7E1A989AB2}"/>
    <cellStyle name="PSSpacer 5" xfId="14523" xr:uid="{95431050-58F4-49D2-85F3-935024867B4E}"/>
    <cellStyle name="PSSpacer 5 2" xfId="14524" xr:uid="{5F3D2800-E5F8-4B20-9D22-0EBC5124699C}"/>
    <cellStyle name="PSSpacer 5 2 2" xfId="16949" xr:uid="{928DFBC7-6777-4AC8-8E2D-A6F73CA51A6B}"/>
    <cellStyle name="PSSpacer 5 3" xfId="16950" xr:uid="{4F881CD4-0AB7-442C-86B4-28BC3BC57401}"/>
    <cellStyle name="PSSpacer 5 4" xfId="16951" xr:uid="{B144E9D3-6581-4782-894B-2C1DE5E622F1}"/>
    <cellStyle name="PSSpacer 6" xfId="14525" xr:uid="{38AF5798-B55D-4319-8355-7378B55AB5C9}"/>
    <cellStyle name="PSSpacer 6 2" xfId="14526" xr:uid="{9A1368E1-FA5B-459A-932A-A18668561FB5}"/>
    <cellStyle name="PSSpacer 6 2 2" xfId="16952" xr:uid="{023C5A00-700E-4D59-9A0F-91D89F51DE85}"/>
    <cellStyle name="PSSpacer 6 3" xfId="16953" xr:uid="{F9FA7C1C-84A8-442A-A96C-D36FECDA0102}"/>
    <cellStyle name="PSSpacer 6 4" xfId="16954" xr:uid="{8673A1BD-E91D-411A-9464-B870B2BAE334}"/>
    <cellStyle name="PSSpacer 7" xfId="14527" xr:uid="{4FD9A13A-3B8B-4947-A698-575273780626}"/>
    <cellStyle name="PSSpacer 7 2" xfId="16955" xr:uid="{A8E864E7-0079-4FB7-9D2F-93DDDCB1B157}"/>
    <cellStyle name="PSSpacer 7 3" xfId="16956" xr:uid="{546BD60F-331C-4A4D-B58A-0916DD213C45}"/>
    <cellStyle name="PSSpacer 7 4" xfId="16957" xr:uid="{DA7ACE89-4C76-406E-BBA0-CDEDE994C0AD}"/>
    <cellStyle name="PSSpacer 8" xfId="16958" xr:uid="{2AE0345C-D24C-4411-90B7-847E49D90BBD}"/>
    <cellStyle name="PSSpacer 8 2" xfId="16959" xr:uid="{59A018D5-9A96-4BD5-961A-604228237E8E}"/>
    <cellStyle name="PSSpacer 8 3" xfId="16960" xr:uid="{03AD8D9A-0CA4-436D-9484-18FEAF46343A}"/>
    <cellStyle name="PSSpacer 9" xfId="16961" xr:uid="{2176E077-9DBE-4FC6-9E27-8B52F2E66302}"/>
    <cellStyle name="PSSpacer 9 2" xfId="16962" xr:uid="{A6FF7C9D-3D3D-436B-8F6C-CDE5F5A4CAA5}"/>
    <cellStyle name="PSSpacer 9 3" xfId="16963" xr:uid="{D83FE086-23EA-4B76-87FF-7B0F6022102B}"/>
    <cellStyle name="Title 10" xfId="16964" xr:uid="{AC1DF584-821C-4BB7-93B4-7B61F01C5B74}"/>
    <cellStyle name="Title 11" xfId="16965" xr:uid="{2D5F8BF1-950D-4033-9214-4421BCD55D6D}"/>
    <cellStyle name="Title 12" xfId="16966" xr:uid="{E084814D-03CA-4312-9D98-60540B1C75B6}"/>
    <cellStyle name="Title 13" xfId="16967" xr:uid="{B27E1904-76B3-4BAC-9580-A1141A8E7AF8}"/>
    <cellStyle name="Title 14" xfId="16968" xr:uid="{E940B82E-EB96-4973-B9BA-ACDBFF0364E5}"/>
    <cellStyle name="Title 15" xfId="16969" xr:uid="{93B6BED3-7833-48EB-89D0-FDC47A87DA50}"/>
    <cellStyle name="Title 16" xfId="16970" xr:uid="{7244824E-4C9A-46A0-B09B-ADFC54307734}"/>
    <cellStyle name="Title 17" xfId="16971" xr:uid="{019D97BC-2164-4C19-83AA-B909304F7DE4}"/>
    <cellStyle name="Title 18" xfId="16972" xr:uid="{B5EE0672-761B-472E-85D9-487165E4CB8D}"/>
    <cellStyle name="Title 19" xfId="16973" xr:uid="{3132CEDF-98EF-49A3-82E0-65C18D5548CD}"/>
    <cellStyle name="Title 2" xfId="16974" xr:uid="{448BE4BD-954B-48A6-915D-97CE8BA4EEE5}"/>
    <cellStyle name="Title 20" xfId="16975" xr:uid="{74462311-8554-4D05-9FF8-8409E5CF4CB5}"/>
    <cellStyle name="Title 3" xfId="16976" xr:uid="{9C5A4495-97DD-4C48-B581-73E14BD970B8}"/>
    <cellStyle name="Title 4" xfId="16977" xr:uid="{AEF0542F-43C0-4D9F-8F43-A558947306BC}"/>
    <cellStyle name="Title 5" xfId="16978" xr:uid="{EA062ECF-72BC-4DB9-91D5-4F5140EB3945}"/>
    <cellStyle name="Title 6" xfId="16979" xr:uid="{3ED9651F-E06E-4815-B7A4-79EA60527ED3}"/>
    <cellStyle name="Title 7" xfId="16980" xr:uid="{80712F04-F12A-4BF2-95D2-5E4B84FBC7E8}"/>
    <cellStyle name="Title 8" xfId="16981" xr:uid="{A7113C59-87D4-40E9-AA7E-2320DED3D598}"/>
    <cellStyle name="Title 9" xfId="16982" xr:uid="{1B8D0133-05E2-4DA0-B5EA-0FB3E7474A54}"/>
    <cellStyle name="Total 10" xfId="16983" xr:uid="{9DF5C367-B9C8-46E9-B475-722818304382}"/>
    <cellStyle name="Total 11" xfId="16984" xr:uid="{9656265C-D368-466B-8527-2244BED2A93F}"/>
    <cellStyle name="Total 12" xfId="16985" xr:uid="{6CC61C16-FD1B-4CEB-9AC1-D64CC2C38B82}"/>
    <cellStyle name="Total 13" xfId="16986" xr:uid="{59FBED29-45E3-4D15-9EA0-9D2B26E4046A}"/>
    <cellStyle name="Total 14" xfId="16987" xr:uid="{83177BDB-99FB-4478-8044-9A764CAFD16D}"/>
    <cellStyle name="Total 15" xfId="16988" xr:uid="{EE0D49AA-3995-4292-BD08-0E273B10394D}"/>
    <cellStyle name="Total 16" xfId="16989" xr:uid="{DD0E7A4A-D312-4306-A0AF-57E25C5B1028}"/>
    <cellStyle name="Total 17" xfId="16990" xr:uid="{7907AB61-DB54-4042-A13C-796A102C0EAD}"/>
    <cellStyle name="Total 18" xfId="16991" xr:uid="{B5422203-33EF-4B99-AFE4-928AB807CEA3}"/>
    <cellStyle name="Total 19" xfId="16992" xr:uid="{ED4CC873-5329-437D-8122-50E8D013648B}"/>
    <cellStyle name="Total 2" xfId="16993" xr:uid="{6551980B-406F-49C4-94E9-EBC409CB9586}"/>
    <cellStyle name="Total 20" xfId="16994" xr:uid="{3A318BF9-56B4-4255-8ED9-FB998EC690E3}"/>
    <cellStyle name="Total 3" xfId="16995" xr:uid="{3ED1D661-C95D-4D76-A879-FB3765877E1A}"/>
    <cellStyle name="Total 4" xfId="16996" xr:uid="{E6875EDB-530D-4C54-9B73-5BBAF4FBAD20}"/>
    <cellStyle name="Total 5" xfId="16997" xr:uid="{CD35D8CE-E9A0-44BE-8CBB-21DD5F4C48BD}"/>
    <cellStyle name="Total 6" xfId="16998" xr:uid="{79547751-31F0-4C59-BC4A-BE6BE04B6EC1}"/>
    <cellStyle name="Total 7" xfId="16999" xr:uid="{760A295D-6C1F-4673-913B-771D790D5544}"/>
    <cellStyle name="Total 8" xfId="17000" xr:uid="{4B97E0C8-E414-4812-8821-AFACEA1E78D3}"/>
    <cellStyle name="Total 9" xfId="17001" xr:uid="{D4220CE3-A395-4C08-8EF6-25A2220A0538}"/>
    <cellStyle name="Warning Text 10" xfId="17002" xr:uid="{344E0E32-2DEA-41BE-8364-25DF602F43BB}"/>
    <cellStyle name="Warning Text 11" xfId="17003" xr:uid="{4E5A626B-9641-4C7D-ACED-00F29C64E4FF}"/>
    <cellStyle name="Warning Text 12" xfId="17004" xr:uid="{AB671935-F7E8-43DC-996B-786E5BB5557A}"/>
    <cellStyle name="Warning Text 13" xfId="17005" xr:uid="{B5262F4E-923D-446F-928D-126576751E27}"/>
    <cellStyle name="Warning Text 14" xfId="17006" xr:uid="{13FF6AA0-7248-434D-856E-716A8974FF09}"/>
    <cellStyle name="Warning Text 15" xfId="17007" xr:uid="{7C1FE110-4F84-442A-9EB0-28C5456C6C3A}"/>
    <cellStyle name="Warning Text 16" xfId="17008" xr:uid="{399F1129-130F-4B65-AB16-B60709A33DAE}"/>
    <cellStyle name="Warning Text 17" xfId="17009" xr:uid="{FF090A45-85DE-4BBB-A730-EEFD35AA7682}"/>
    <cellStyle name="Warning Text 18" xfId="17010" xr:uid="{FF874C64-079D-4CF7-AA17-6F960258208A}"/>
    <cellStyle name="Warning Text 19" xfId="17011" xr:uid="{6793860E-7DB4-417C-A445-C2ABCB6E2665}"/>
    <cellStyle name="Warning Text 2" xfId="17012" xr:uid="{8E69402F-8D58-486A-8FF7-8B7B17D24F39}"/>
    <cellStyle name="Warning Text 20" xfId="17013" xr:uid="{FFD1B1B6-C66B-44D1-9083-B7E0BA02F33B}"/>
    <cellStyle name="Warning Text 3" xfId="17014" xr:uid="{B5356E5A-A1C0-4B09-9D78-9704F8501993}"/>
    <cellStyle name="Warning Text 4" xfId="17015" xr:uid="{2A5C152C-AFA3-42EE-8BD9-AC95394AC3DF}"/>
    <cellStyle name="Warning Text 5" xfId="17016" xr:uid="{FFC8EE37-928E-4502-962E-2C3C117CCE6B}"/>
    <cellStyle name="Warning Text 6" xfId="17017" xr:uid="{8CC41777-B85B-4C88-B11D-778159A41FD5}"/>
    <cellStyle name="Warning Text 7" xfId="17018" xr:uid="{59BC133B-CF81-430E-890B-DDF82BBC80E4}"/>
    <cellStyle name="Warning Text 8" xfId="17019" xr:uid="{90555E3B-49CC-487B-AA54-E65044AAA1FB}"/>
    <cellStyle name="Warning Text 9" xfId="17020" xr:uid="{6A93B07F-C867-4FD8-801F-24B343A3A82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EDF6F9"/>
      <color rgb="FFFFFFE5"/>
      <color rgb="FFFFFFFF"/>
      <color rgb="FFE1E1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microsoft.com/office/2017/10/relationships/person" Target="persons/person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\FIN\2007\Idaho%20Power\Tax%20Depr\2007%20Rate%20Case%20Estimate\2007%20Rate%20Case%20-%20Book%20to%20Tax%20Basis%20Additions%20-%20Estimate%20-%2012%20(Dec)%202007%20-%20Did%20not%20boo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en\AppData\Local\Microsoft\Windows\Temporary%20Internet%20Files\Low\Content.IE5\38TGET19\DOCUME~1\ca11724\LOCALS~1\Temp\2004%20vs%202005%20Total%20Company%20FTE%20Comparison%20by%20Rollu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vsdri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lmore\OpFin\Facilities\2014%20Facilities%20Update%20-%20PWorths-A%20Faciliti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llis\home\Documents%20and%20Settings\zoo8980\Local%20Settings\Temporary%20Internet%20Files\OLK276\Total%20Cost%20of%20Ownership%20Workb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2010%20Test%20Year\IPC-E-08-10%20Exhibits%20(Schwendiman)\datas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venue%20Calculations\Idaho\Compliance%20Filings\2013\RevCalc%20-%20Idaho%20-%20PCA%20Effective%20June%201,%202013%20Full%20Rat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b9821\AppData\Local\Microsoft\Windows\INetCache\Content.Outlook\GIVP6MC6\Updated%20PCA%20Fomat%20IPC-E-21-38%20to%20Aubrae_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APR_202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JUNE_2022%20(002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JULY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en\AppData\Local\Microsoft\Windows\Temporary%20Internet%20Files\Low\Content.IE5\38TGET19\PS\SPRBudgets.xla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SEPT_202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OCT_20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NOV_20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DEC_20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JAN_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js5240\AppData\Local\Microsoft\Windows\INetCache\Content.Outlook\31GJXZEP\EIM%20Rev%20Req_IDAHO_FEB_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b9821\Desktop\PCA%202021-2022-T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MP%20Fin%20and%20Oper%20Meeting%20for%20August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s6447\My%20Documents\files\2008\2008%20Test%20Year\models\js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lmore\OpFin\2006%20True%20Up\Annual%20Charges-RRE%20Reviewed\2007-01%20PAC%20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llis\home\TEMP\K-EVAL~1\CT6_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en\AppData\Local\Microsoft\Windows\Temporary%20Internet%20Files\Low\Content.IE5\38TGET19\Documents%20and%20Settings\bm12605\Local%20Settings\Temporary%20Internet%20Files\OLKA\2004%20IT%20Scorecar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C:%20Users%20mjw2955%20AppData%20Local%20Microsoft%20Windows%20Temporary%20Internet%20Files%20Content.Outlook%20J1ZI0FIG%20OMS%20EBC%202015%20(2).doc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sten\AppData\Local\Microsoft\Windows\Temporary%20Internet%20Files\Low\Content.IE5\38TGET19\April%20Outlook%20Pk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C Change from Oct 07-Page 1"/>
      <sheetName val="Depr Change from Oct 07-Page 2"/>
      <sheetName val="2007 ADDITIONS-Page 3"/>
      <sheetName val="ADJUSTMENTS"/>
      <sheetName val="Estimated Adj-Functionalize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MPANY - 04 A vs 05 B_HC"/>
      <sheetName val="12-31-04 Actuals HC_ FTE PIVOT"/>
      <sheetName val="04 Actuals HC_FTE"/>
      <sheetName val="2004 Actuals Summary"/>
      <sheetName val="2005 Budget FTE PIVOT"/>
      <sheetName val="05 Budget FTE"/>
      <sheetName val="Baseline - updated"/>
      <sheetName val="New Organ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D000</v>
          </cell>
          <cell r="B3" t="str">
            <v xml:space="preserve">Corporate </v>
          </cell>
          <cell r="C3" t="str">
            <v>Corporate Common</v>
          </cell>
        </row>
        <row r="4">
          <cell r="A4" t="str">
            <v>D010</v>
          </cell>
          <cell r="B4" t="str">
            <v>CEO</v>
          </cell>
          <cell r="C4" t="str">
            <v xml:space="preserve">CEO </v>
          </cell>
        </row>
        <row r="5">
          <cell r="A5" t="str">
            <v>D015</v>
          </cell>
          <cell r="B5" t="str">
            <v>Finance</v>
          </cell>
          <cell r="C5" t="str">
            <v>Chief Financial Officer</v>
          </cell>
        </row>
        <row r="6">
          <cell r="A6" t="str">
            <v>D020</v>
          </cell>
          <cell r="B6" t="str">
            <v>Service Delivery &amp; Ops</v>
          </cell>
          <cell r="C6" t="str">
            <v>VP, SD&amp;O</v>
          </cell>
        </row>
        <row r="7">
          <cell r="A7" t="str">
            <v>D030</v>
          </cell>
          <cell r="B7" t="str">
            <v>Public Policy &amp; External Affairs</v>
          </cell>
          <cell r="C7" t="str">
            <v>VP Strategy Policy &amp; External Affairs</v>
          </cell>
        </row>
        <row r="8">
          <cell r="A8" t="str">
            <v>D035</v>
          </cell>
          <cell r="B8" t="str">
            <v>Public Policy &amp; External Affairs</v>
          </cell>
          <cell r="C8" t="str">
            <v>VP SPPC, External Affairs - Simmons M</v>
          </cell>
        </row>
        <row r="9">
          <cell r="A9" t="str">
            <v>D045</v>
          </cell>
          <cell r="B9" t="str">
            <v>Public Policy &amp; External Affairs</v>
          </cell>
          <cell r="C9" t="str">
            <v>VP NPC, External Affairs - ?</v>
          </cell>
        </row>
        <row r="10">
          <cell r="A10" t="str">
            <v>D050</v>
          </cell>
          <cell r="B10" t="str">
            <v>Internal Audit</v>
          </cell>
          <cell r="C10" t="str">
            <v>Internal Audit - Urbantke</v>
          </cell>
        </row>
        <row r="11">
          <cell r="A11" t="str">
            <v>D060</v>
          </cell>
          <cell r="B11" t="str">
            <v>Public Policy &amp; External Affairs</v>
          </cell>
          <cell r="C11" t="str">
            <v>Government Affairs</v>
          </cell>
        </row>
        <row r="12">
          <cell r="A12" t="str">
            <v>D070</v>
          </cell>
          <cell r="B12" t="str">
            <v>Finance</v>
          </cell>
          <cell r="C12" t="str">
            <v>Corporate Planning</v>
          </cell>
        </row>
        <row r="13">
          <cell r="A13" t="str">
            <v>D075</v>
          </cell>
          <cell r="B13" t="str">
            <v>Finance</v>
          </cell>
          <cell r="C13" t="str">
            <v>Financial Planning &amp; Analysis - Ashford</v>
          </cell>
        </row>
        <row r="14">
          <cell r="A14" t="str">
            <v>D100</v>
          </cell>
          <cell r="B14" t="str">
            <v>Generation &amp; Energy Supply</v>
          </cell>
          <cell r="C14" t="str">
            <v>Generation - Sandoval</v>
          </cell>
        </row>
        <row r="15">
          <cell r="A15" t="str">
            <v>D101</v>
          </cell>
          <cell r="B15" t="str">
            <v>Generation &amp; Energy Supply</v>
          </cell>
          <cell r="C15" t="str">
            <v>Sr VP Energy Supply</v>
          </cell>
        </row>
        <row r="16">
          <cell r="A16" t="str">
            <v>D110</v>
          </cell>
          <cell r="B16" t="str">
            <v>Generation &amp; Energy Supply</v>
          </cell>
          <cell r="C16" t="str">
            <v>Generation - Sandoval</v>
          </cell>
        </row>
        <row r="17">
          <cell r="A17" t="str">
            <v>D115</v>
          </cell>
          <cell r="B17" t="str">
            <v>Finance</v>
          </cell>
          <cell r="C17" t="str">
            <v>Financial Planning &amp; Analysis - Ashford</v>
          </cell>
        </row>
        <row r="18">
          <cell r="A18" t="str">
            <v>D116</v>
          </cell>
          <cell r="B18" t="str">
            <v>Generation &amp; Energy Supply</v>
          </cell>
          <cell r="C18" t="str">
            <v>Generation - Sandoval</v>
          </cell>
        </row>
        <row r="19">
          <cell r="A19" t="str">
            <v>D120</v>
          </cell>
          <cell r="B19" t="str">
            <v>Generation &amp; Energy Supply</v>
          </cell>
          <cell r="C19" t="str">
            <v>Generation - Sandoval</v>
          </cell>
        </row>
        <row r="20">
          <cell r="A20" t="str">
            <v>D121</v>
          </cell>
          <cell r="B20" t="str">
            <v>Generation &amp; Energy Supply</v>
          </cell>
          <cell r="C20" t="str">
            <v>Generation - Sandoval</v>
          </cell>
        </row>
        <row r="21">
          <cell r="A21" t="str">
            <v>D125</v>
          </cell>
          <cell r="B21" t="str">
            <v>Generation &amp; Energy Supply</v>
          </cell>
          <cell r="C21" t="str">
            <v>Generation - Sandoval</v>
          </cell>
        </row>
        <row r="22">
          <cell r="A22" t="str">
            <v>D130</v>
          </cell>
          <cell r="B22" t="str">
            <v>Generation &amp; Energy Supply</v>
          </cell>
          <cell r="C22" t="str">
            <v>Generation - Sandoval</v>
          </cell>
        </row>
        <row r="23">
          <cell r="A23" t="str">
            <v>D131</v>
          </cell>
          <cell r="B23" t="str">
            <v>Generation &amp; Energy Supply</v>
          </cell>
          <cell r="C23" t="str">
            <v>Generation - Sandoval</v>
          </cell>
        </row>
        <row r="24">
          <cell r="A24" t="str">
            <v>D132</v>
          </cell>
          <cell r="B24" t="str">
            <v>Generation &amp; Energy Supply</v>
          </cell>
          <cell r="C24" t="str">
            <v>Generation - Sandoval</v>
          </cell>
        </row>
        <row r="25">
          <cell r="A25" t="str">
            <v>D140</v>
          </cell>
          <cell r="B25" t="str">
            <v>Generation &amp; Energy Supply</v>
          </cell>
          <cell r="C25" t="str">
            <v>Generation - Sandoval</v>
          </cell>
        </row>
        <row r="26">
          <cell r="A26" t="str">
            <v>D143</v>
          </cell>
          <cell r="B26" t="str">
            <v>Generation &amp; Energy Supply</v>
          </cell>
          <cell r="C26" t="str">
            <v>Generation - Sandoval</v>
          </cell>
        </row>
        <row r="27">
          <cell r="A27" t="str">
            <v>D145</v>
          </cell>
          <cell r="B27" t="str">
            <v>Generation &amp; Energy Supply</v>
          </cell>
          <cell r="C27" t="str">
            <v>Generation - Sandoval</v>
          </cell>
        </row>
        <row r="28">
          <cell r="A28" t="str">
            <v>D146</v>
          </cell>
          <cell r="B28" t="str">
            <v>Generation &amp; Energy Supply</v>
          </cell>
          <cell r="C28" t="str">
            <v>Generation - Sandoval</v>
          </cell>
        </row>
        <row r="29">
          <cell r="A29" t="str">
            <v>D147</v>
          </cell>
          <cell r="B29" t="str">
            <v>Generation &amp; Energy Supply</v>
          </cell>
          <cell r="C29" t="str">
            <v>Generation - Sandoval</v>
          </cell>
        </row>
        <row r="30">
          <cell r="A30" t="str">
            <v>D148</v>
          </cell>
          <cell r="B30" t="str">
            <v>Generation &amp; Energy Supply</v>
          </cell>
          <cell r="C30" t="str">
            <v>Generation - Sandoval</v>
          </cell>
        </row>
        <row r="31">
          <cell r="A31" t="str">
            <v>D150</v>
          </cell>
          <cell r="B31" t="str">
            <v>Generation &amp; Energy Supply</v>
          </cell>
          <cell r="C31" t="str">
            <v>Generation - Sandoval</v>
          </cell>
        </row>
        <row r="32">
          <cell r="A32" t="str">
            <v>D151</v>
          </cell>
          <cell r="B32" t="str">
            <v>Generation &amp; Energy Supply</v>
          </cell>
          <cell r="C32" t="str">
            <v>Generation - Sandoval</v>
          </cell>
        </row>
        <row r="33">
          <cell r="A33" t="str">
            <v>D152</v>
          </cell>
          <cell r="B33" t="str">
            <v>Generation &amp; Energy Supply</v>
          </cell>
          <cell r="C33" t="str">
            <v>Generation - Sandoval</v>
          </cell>
        </row>
        <row r="34">
          <cell r="A34" t="str">
            <v>D153</v>
          </cell>
          <cell r="B34" t="str">
            <v>Generation &amp; Energy Supply</v>
          </cell>
          <cell r="C34" t="str">
            <v>Generation - Sandoval</v>
          </cell>
        </row>
        <row r="35">
          <cell r="A35" t="str">
            <v>D154</v>
          </cell>
          <cell r="B35" t="str">
            <v>Generation &amp; Energy Supply</v>
          </cell>
          <cell r="C35" t="str">
            <v>Generation - Sandoval</v>
          </cell>
        </row>
        <row r="36">
          <cell r="A36" t="str">
            <v>D155</v>
          </cell>
          <cell r="B36" t="str">
            <v>Generation &amp; Energy Supply</v>
          </cell>
          <cell r="C36" t="str">
            <v>Generation - Sandoval</v>
          </cell>
        </row>
        <row r="37">
          <cell r="A37" t="str">
            <v>D156</v>
          </cell>
          <cell r="B37" t="str">
            <v>Generation &amp; Energy Supply</v>
          </cell>
          <cell r="C37" t="str">
            <v>Generation - Sandoval</v>
          </cell>
        </row>
        <row r="38">
          <cell r="A38" t="str">
            <v>D157</v>
          </cell>
          <cell r="B38" t="str">
            <v>Generation &amp; Energy Supply</v>
          </cell>
          <cell r="C38" t="str">
            <v>Generation - Sandoval</v>
          </cell>
        </row>
        <row r="39">
          <cell r="A39" t="str">
            <v>D158</v>
          </cell>
          <cell r="B39" t="str">
            <v>Generation &amp; Energy Supply</v>
          </cell>
          <cell r="C39" t="str">
            <v>Generation - Sandoval</v>
          </cell>
        </row>
        <row r="40">
          <cell r="A40" t="str">
            <v>D159</v>
          </cell>
          <cell r="B40" t="str">
            <v>Generation &amp; Energy Supply</v>
          </cell>
          <cell r="C40" t="str">
            <v>Generation - Sandoval</v>
          </cell>
        </row>
        <row r="41">
          <cell r="A41" t="str">
            <v>D160</v>
          </cell>
          <cell r="B41" t="str">
            <v>Generation &amp; Energy Supply</v>
          </cell>
          <cell r="C41" t="str">
            <v>Generation - Sandoval</v>
          </cell>
        </row>
        <row r="42">
          <cell r="A42" t="str">
            <v>D161</v>
          </cell>
          <cell r="B42" t="str">
            <v>Generation &amp; Energy Supply</v>
          </cell>
          <cell r="C42" t="str">
            <v>Generation - Sandoval</v>
          </cell>
        </row>
        <row r="43">
          <cell r="A43" t="str">
            <v>D162</v>
          </cell>
          <cell r="B43" t="str">
            <v>Generation &amp; Energy Supply</v>
          </cell>
          <cell r="C43" t="str">
            <v>Generation - Sandoval</v>
          </cell>
        </row>
        <row r="44">
          <cell r="A44" t="str">
            <v>D164</v>
          </cell>
          <cell r="B44" t="str">
            <v>Generation &amp; Energy Supply</v>
          </cell>
          <cell r="C44" t="str">
            <v>Generation - Sandoval</v>
          </cell>
        </row>
        <row r="45">
          <cell r="A45" t="str">
            <v>D165</v>
          </cell>
          <cell r="B45" t="str">
            <v>Generation &amp; Energy Supply</v>
          </cell>
          <cell r="C45" t="str">
            <v>Generation - Sandoval</v>
          </cell>
        </row>
        <row r="46">
          <cell r="A46" t="str">
            <v>D166</v>
          </cell>
          <cell r="B46" t="str">
            <v>Generation &amp; Energy Supply</v>
          </cell>
          <cell r="C46" t="str">
            <v>Generation - Sandoval</v>
          </cell>
        </row>
        <row r="47">
          <cell r="A47" t="str">
            <v>D167</v>
          </cell>
          <cell r="B47" t="str">
            <v>Generation &amp; Energy Supply</v>
          </cell>
          <cell r="C47" t="str">
            <v>Generation - Sandoval</v>
          </cell>
        </row>
        <row r="48">
          <cell r="A48" t="str">
            <v>D168</v>
          </cell>
          <cell r="B48" t="str">
            <v>Generation &amp; Energy Supply</v>
          </cell>
          <cell r="C48" t="str">
            <v>Resource Procurement - ?</v>
          </cell>
        </row>
        <row r="49">
          <cell r="A49" t="str">
            <v>D169</v>
          </cell>
          <cell r="B49" t="str">
            <v>Generation &amp; Energy Supply</v>
          </cell>
          <cell r="C49" t="str">
            <v>Generation - Sandoval</v>
          </cell>
        </row>
        <row r="50">
          <cell r="A50" t="str">
            <v>D171</v>
          </cell>
          <cell r="B50" t="str">
            <v>Generation &amp; Energy Supply</v>
          </cell>
          <cell r="C50" t="str">
            <v>Generation - Sandoval</v>
          </cell>
        </row>
        <row r="51">
          <cell r="A51" t="str">
            <v>D172</v>
          </cell>
          <cell r="B51" t="str">
            <v>Generation &amp; Energy Supply</v>
          </cell>
          <cell r="C51" t="str">
            <v>Generation - Sandoval</v>
          </cell>
        </row>
        <row r="52">
          <cell r="A52" t="str">
            <v>D175</v>
          </cell>
          <cell r="B52" t="str">
            <v>Generation &amp; Energy Supply</v>
          </cell>
          <cell r="C52" t="str">
            <v>New Generation Project Management - McNeil</v>
          </cell>
        </row>
        <row r="53">
          <cell r="A53" t="str">
            <v>D176</v>
          </cell>
          <cell r="B53" t="str">
            <v>Generation &amp; Energy Supply</v>
          </cell>
          <cell r="C53" t="str">
            <v>New Generation Project Management - McNeil</v>
          </cell>
        </row>
        <row r="54">
          <cell r="A54" t="str">
            <v>D177</v>
          </cell>
          <cell r="B54" t="str">
            <v>Generation &amp; Energy Supply</v>
          </cell>
          <cell r="C54" t="str">
            <v>Generation - Sandoval</v>
          </cell>
        </row>
        <row r="55">
          <cell r="A55" t="str">
            <v>D181</v>
          </cell>
          <cell r="B55" t="str">
            <v>Finance</v>
          </cell>
          <cell r="C55" t="str">
            <v>Controller - Brown</v>
          </cell>
        </row>
        <row r="56">
          <cell r="A56" t="str">
            <v>D182</v>
          </cell>
          <cell r="B56" t="str">
            <v>Service Delivery &amp; Ops</v>
          </cell>
          <cell r="C56" t="str">
            <v>Supply Chain - Figueredo</v>
          </cell>
        </row>
        <row r="57">
          <cell r="A57" t="str">
            <v>D183</v>
          </cell>
          <cell r="B57" t="str">
            <v>ERP Human Resources</v>
          </cell>
        </row>
        <row r="58">
          <cell r="A58" t="str">
            <v>D200</v>
          </cell>
          <cell r="B58" t="str">
            <v>Service Delivery &amp; Ops</v>
          </cell>
          <cell r="C58" t="str">
            <v>Transmission - Barbash</v>
          </cell>
        </row>
        <row r="59">
          <cell r="A59" t="str">
            <v>D205</v>
          </cell>
          <cell r="B59" t="str">
            <v>Service Delivery &amp; Ops</v>
          </cell>
          <cell r="C59" t="str">
            <v>Transmission - Barbash</v>
          </cell>
        </row>
        <row r="60">
          <cell r="A60" t="str">
            <v>D210</v>
          </cell>
          <cell r="B60" t="str">
            <v>Service Delivery &amp; Ops</v>
          </cell>
          <cell r="C60" t="str">
            <v>Transmission - Barbash</v>
          </cell>
        </row>
        <row r="61">
          <cell r="A61" t="str">
            <v>D220</v>
          </cell>
          <cell r="B61" t="str">
            <v>Service Delivery &amp; Ops</v>
          </cell>
          <cell r="C61" t="str">
            <v>Transmission - Barbash</v>
          </cell>
        </row>
        <row r="62">
          <cell r="A62" t="str">
            <v>D221</v>
          </cell>
          <cell r="B62" t="str">
            <v>Service Delivery &amp; Ops</v>
          </cell>
          <cell r="C62" t="str">
            <v>Transmission - Barbash</v>
          </cell>
        </row>
        <row r="63">
          <cell r="A63" t="str">
            <v>D223</v>
          </cell>
          <cell r="B63" t="str">
            <v>Service Delivery &amp; Ops</v>
          </cell>
          <cell r="C63" t="str">
            <v>Transmission - Barbash</v>
          </cell>
        </row>
        <row r="64">
          <cell r="A64" t="str">
            <v>D225</v>
          </cell>
          <cell r="B64" t="str">
            <v>Service Delivery &amp; Ops</v>
          </cell>
          <cell r="C64" t="str">
            <v>Transmission - Barbash</v>
          </cell>
        </row>
        <row r="65">
          <cell r="A65" t="str">
            <v>D227</v>
          </cell>
          <cell r="B65" t="str">
            <v>Service Delivery &amp; Ops</v>
          </cell>
          <cell r="C65" t="str">
            <v>Transmission - Barbash</v>
          </cell>
        </row>
        <row r="66">
          <cell r="A66" t="str">
            <v>D230</v>
          </cell>
          <cell r="B66" t="str">
            <v>Service Delivery &amp; Ops</v>
          </cell>
          <cell r="C66" t="str">
            <v>Transmission - Barbash</v>
          </cell>
        </row>
        <row r="67">
          <cell r="A67" t="str">
            <v>D235</v>
          </cell>
          <cell r="B67" t="str">
            <v>Service Delivery &amp; Ops</v>
          </cell>
          <cell r="C67" t="str">
            <v>Tech Services &amp; Support - Goforth</v>
          </cell>
        </row>
        <row r="68">
          <cell r="A68" t="str">
            <v>D250</v>
          </cell>
          <cell r="B68" t="str">
            <v>Service Delivery &amp; Ops</v>
          </cell>
          <cell r="C68" t="str">
            <v>Transmission - Barbash</v>
          </cell>
        </row>
        <row r="69">
          <cell r="A69" t="str">
            <v>D255</v>
          </cell>
          <cell r="B69" t="str">
            <v>Service Delivery &amp; Ops</v>
          </cell>
          <cell r="C69" t="str">
            <v>Transmission - Barbash</v>
          </cell>
        </row>
        <row r="70">
          <cell r="A70" t="str">
            <v>D263</v>
          </cell>
          <cell r="B70" t="str">
            <v>Generation &amp; Energy Supply</v>
          </cell>
          <cell r="C70" t="str">
            <v>Resource Planning &amp; Analysis - ?</v>
          </cell>
        </row>
        <row r="71">
          <cell r="A71" t="str">
            <v>D264</v>
          </cell>
          <cell r="B71" t="str">
            <v>Service Delivery &amp; Ops</v>
          </cell>
          <cell r="C71" t="str">
            <v>Renewables - ?</v>
          </cell>
        </row>
        <row r="72">
          <cell r="A72" t="str">
            <v>D265</v>
          </cell>
          <cell r="B72" t="str">
            <v>Generation &amp; Energy Supply</v>
          </cell>
          <cell r="C72" t="str">
            <v>Resource Planning &amp; Analysis - ?</v>
          </cell>
        </row>
        <row r="73">
          <cell r="A73" t="str">
            <v>D270</v>
          </cell>
          <cell r="B73" t="str">
            <v>Generation &amp; Energy Supply</v>
          </cell>
          <cell r="C73" t="str">
            <v>Contact Administration - Doble</v>
          </cell>
        </row>
        <row r="74">
          <cell r="A74" t="str">
            <v>D271</v>
          </cell>
          <cell r="B74" t="str">
            <v>Generation &amp; Energy Supply</v>
          </cell>
          <cell r="C74" t="str">
            <v>Resource Procurement - ?</v>
          </cell>
        </row>
        <row r="75">
          <cell r="A75" t="str">
            <v>D272</v>
          </cell>
          <cell r="B75" t="str">
            <v>Generation &amp; Energy Supply</v>
          </cell>
          <cell r="C75" t="str">
            <v>Resource Procurement - ?</v>
          </cell>
        </row>
        <row r="76">
          <cell r="A76" t="str">
            <v>D273</v>
          </cell>
          <cell r="B76" t="str">
            <v>Generation &amp; Energy Supply</v>
          </cell>
          <cell r="C76" t="str">
            <v>Resource Procurement - ?</v>
          </cell>
        </row>
        <row r="77">
          <cell r="A77" t="str">
            <v>D302</v>
          </cell>
          <cell r="B77" t="str">
            <v>Service Delivery &amp; Ops</v>
          </cell>
          <cell r="C77" t="str">
            <v>Reno Region - Smart</v>
          </cell>
        </row>
        <row r="78">
          <cell r="A78" t="str">
            <v>D305</v>
          </cell>
          <cell r="B78" t="str">
            <v>Service Delivery &amp; Ops</v>
          </cell>
          <cell r="C78" t="str">
            <v>North Las Vegas Hub - Shank</v>
          </cell>
        </row>
        <row r="79">
          <cell r="A79" t="str">
            <v>D306</v>
          </cell>
          <cell r="B79" t="str">
            <v>Service Delivery &amp; Ops</v>
          </cell>
          <cell r="C79" t="str">
            <v>North Las Vegas Hub - Shank</v>
          </cell>
        </row>
        <row r="80">
          <cell r="A80" t="str">
            <v>D307</v>
          </cell>
          <cell r="B80" t="str">
            <v>Service Delivery &amp; Ops</v>
          </cell>
          <cell r="C80" t="str">
            <v>North Las Vegas Hub - Shank</v>
          </cell>
        </row>
        <row r="81">
          <cell r="A81" t="str">
            <v>D308</v>
          </cell>
          <cell r="B81" t="str">
            <v>Service Delivery &amp; Ops</v>
          </cell>
          <cell r="C81" t="str">
            <v>North Las Vegas Hub - Shank</v>
          </cell>
        </row>
        <row r="82">
          <cell r="A82" t="str">
            <v>D309</v>
          </cell>
          <cell r="B82" t="str">
            <v>Service Delivery &amp; Ops</v>
          </cell>
          <cell r="C82" t="str">
            <v>North Las Vegas Hub - Shank</v>
          </cell>
        </row>
        <row r="83">
          <cell r="A83" t="str">
            <v>D310</v>
          </cell>
          <cell r="B83" t="str">
            <v>Service Delivery &amp; Ops</v>
          </cell>
          <cell r="C83" t="str">
            <v>South Las Vegas Hub - Gonzales</v>
          </cell>
        </row>
        <row r="84">
          <cell r="A84" t="str">
            <v>D311</v>
          </cell>
          <cell r="B84" t="str">
            <v>Service Delivery &amp; Ops</v>
          </cell>
          <cell r="C84" t="str">
            <v>South Las Vegas Hub - Gonzales</v>
          </cell>
        </row>
        <row r="85">
          <cell r="A85" t="str">
            <v>D312</v>
          </cell>
          <cell r="B85" t="str">
            <v>Service Delivery &amp; Ops</v>
          </cell>
          <cell r="C85" t="str">
            <v>South Las Vegas Hub - Gonzales</v>
          </cell>
        </row>
        <row r="86">
          <cell r="A86" t="str">
            <v>D313</v>
          </cell>
          <cell r="B86" t="str">
            <v>Service Delivery &amp; Ops</v>
          </cell>
          <cell r="C86" t="str">
            <v>South Las Vegas Hub - Gonzales</v>
          </cell>
        </row>
        <row r="87">
          <cell r="A87" t="str">
            <v>D315</v>
          </cell>
          <cell r="B87" t="str">
            <v>Service Delivery &amp; Ops</v>
          </cell>
          <cell r="C87" t="str">
            <v>Reno Region - Smart</v>
          </cell>
        </row>
        <row r="88">
          <cell r="A88" t="str">
            <v>D316</v>
          </cell>
          <cell r="B88" t="str">
            <v>Service Delivery &amp; Ops</v>
          </cell>
          <cell r="C88" t="str">
            <v>Reno Region - Smart</v>
          </cell>
        </row>
        <row r="89">
          <cell r="A89" t="str">
            <v>D317</v>
          </cell>
          <cell r="B89" t="str">
            <v>Service Delivery &amp; Ops</v>
          </cell>
          <cell r="C89" t="str">
            <v>Reno Region - Smart</v>
          </cell>
        </row>
        <row r="90">
          <cell r="A90" t="str">
            <v>D318</v>
          </cell>
          <cell r="B90" t="str">
            <v>Service Delivery &amp; Ops</v>
          </cell>
          <cell r="C90" t="str">
            <v>Tech Services &amp; Support - Goforth</v>
          </cell>
        </row>
        <row r="91">
          <cell r="A91" t="str">
            <v>D319</v>
          </cell>
          <cell r="B91" t="str">
            <v>Service Delivery &amp; Ops</v>
          </cell>
          <cell r="C91" t="str">
            <v>Tech Services &amp; Support - Goforth</v>
          </cell>
        </row>
        <row r="92">
          <cell r="A92" t="str">
            <v>D320</v>
          </cell>
          <cell r="B92" t="str">
            <v>Service Delivery &amp; Ops</v>
          </cell>
          <cell r="C92" t="str">
            <v>Tech Services &amp; Support - Goforth</v>
          </cell>
        </row>
        <row r="93">
          <cell r="A93" t="str">
            <v>D321</v>
          </cell>
          <cell r="B93" t="str">
            <v>Service Delivery &amp; Ops</v>
          </cell>
          <cell r="C93" t="str">
            <v>Tech Services &amp; Support - Goforth</v>
          </cell>
        </row>
        <row r="94">
          <cell r="A94" t="str">
            <v>D322</v>
          </cell>
          <cell r="B94" t="str">
            <v>Service Delivery &amp; Ops</v>
          </cell>
          <cell r="C94" t="str">
            <v>Tech Services &amp; Support - Goforth</v>
          </cell>
        </row>
        <row r="95">
          <cell r="A95" t="str">
            <v>D323</v>
          </cell>
          <cell r="B95" t="str">
            <v>Service Delivery &amp; Ops</v>
          </cell>
          <cell r="C95" t="str">
            <v>Tech Services &amp; Support - Goforth</v>
          </cell>
        </row>
        <row r="96">
          <cell r="A96" t="str">
            <v>D324</v>
          </cell>
          <cell r="B96" t="str">
            <v>Service Delivery &amp; Ops</v>
          </cell>
          <cell r="C96" t="str">
            <v>Tech Services &amp; Support - Goforth</v>
          </cell>
        </row>
        <row r="97">
          <cell r="A97" t="str">
            <v>D325</v>
          </cell>
          <cell r="B97" t="str">
            <v>Service Delivery &amp; Ops</v>
          </cell>
          <cell r="C97" t="str">
            <v>Tech Services &amp; Support - Goforth</v>
          </cell>
        </row>
        <row r="98">
          <cell r="A98" t="str">
            <v>D326</v>
          </cell>
          <cell r="B98" t="str">
            <v>Service Delivery &amp; Ops</v>
          </cell>
          <cell r="C98" t="str">
            <v>Tech Services &amp; Support - Goforth</v>
          </cell>
        </row>
        <row r="99">
          <cell r="A99" t="str">
            <v>D327</v>
          </cell>
          <cell r="B99" t="str">
            <v>Service Delivery &amp; Ops</v>
          </cell>
          <cell r="C99" t="str">
            <v>Tech Services &amp; Support - Goforth</v>
          </cell>
        </row>
        <row r="100">
          <cell r="A100" t="str">
            <v>D328</v>
          </cell>
          <cell r="B100" t="str">
            <v>Service Delivery &amp; Ops</v>
          </cell>
          <cell r="C100" t="str">
            <v>North Las Vegas Hub - Shank</v>
          </cell>
        </row>
        <row r="101">
          <cell r="A101" t="str">
            <v>D329</v>
          </cell>
          <cell r="B101" t="str">
            <v>Service Delivery &amp; Ops</v>
          </cell>
          <cell r="C101" t="str">
            <v>Tech Services &amp; Support - Goforth</v>
          </cell>
        </row>
        <row r="102">
          <cell r="A102" t="str">
            <v>D330</v>
          </cell>
          <cell r="B102" t="str">
            <v>Service Delivery &amp; Ops</v>
          </cell>
          <cell r="C102" t="str">
            <v>Tech Services &amp; Support - Goforth</v>
          </cell>
        </row>
        <row r="103">
          <cell r="A103" t="str">
            <v>D331</v>
          </cell>
          <cell r="B103" t="str">
            <v>Service Delivery &amp; Ops</v>
          </cell>
          <cell r="C103" t="str">
            <v>Tech Services &amp; Support - Goforth</v>
          </cell>
        </row>
        <row r="104">
          <cell r="A104" t="str">
            <v>D332</v>
          </cell>
          <cell r="B104" t="str">
            <v>Service Delivery &amp; Ops</v>
          </cell>
          <cell r="C104" t="str">
            <v>Tech Services &amp; Support - Goforth</v>
          </cell>
        </row>
        <row r="105">
          <cell r="A105" t="str">
            <v>D333</v>
          </cell>
          <cell r="B105" t="str">
            <v>Service Delivery &amp; Ops</v>
          </cell>
          <cell r="C105" t="str">
            <v>Reno Region - Smart</v>
          </cell>
        </row>
        <row r="106">
          <cell r="A106" t="str">
            <v>D334</v>
          </cell>
          <cell r="B106" t="str">
            <v>Service Delivery &amp; Ops</v>
          </cell>
          <cell r="C106" t="str">
            <v>Tech Services &amp; Support - Goforth</v>
          </cell>
        </row>
        <row r="107">
          <cell r="A107" t="str">
            <v>D336</v>
          </cell>
          <cell r="B107" t="str">
            <v>Generation &amp; Energy Supply</v>
          </cell>
          <cell r="C107" t="str">
            <v>Generation - Sandoval</v>
          </cell>
        </row>
        <row r="108">
          <cell r="A108" t="str">
            <v>D337</v>
          </cell>
          <cell r="B108" t="str">
            <v>Service Delivery &amp; Ops</v>
          </cell>
          <cell r="C108" t="str">
            <v>Tech Services &amp; Support - Goforth</v>
          </cell>
        </row>
        <row r="109">
          <cell r="A109" t="str">
            <v>D340</v>
          </cell>
          <cell r="B109" t="str">
            <v>Service Delivery &amp; Ops</v>
          </cell>
          <cell r="C109" t="str">
            <v>Tech Services &amp; Support - Goforth</v>
          </cell>
        </row>
        <row r="110">
          <cell r="A110" t="str">
            <v>D350</v>
          </cell>
          <cell r="B110" t="str">
            <v>Service Delivery &amp; Ops</v>
          </cell>
          <cell r="C110" t="str">
            <v>North Las Vegas Hub - Shank</v>
          </cell>
        </row>
        <row r="111">
          <cell r="A111" t="str">
            <v>D352</v>
          </cell>
          <cell r="B111" t="str">
            <v>Service Delivery &amp; Ops</v>
          </cell>
          <cell r="C111" t="str">
            <v>North Las Vegas Hub - Shank</v>
          </cell>
        </row>
        <row r="112">
          <cell r="A112" t="str">
            <v>D353</v>
          </cell>
          <cell r="B112" t="str">
            <v>Service Delivery &amp; Ops</v>
          </cell>
          <cell r="C112" t="str">
            <v>South Las Vegas Hub - Gonzales</v>
          </cell>
        </row>
        <row r="113">
          <cell r="A113" t="str">
            <v>D354</v>
          </cell>
          <cell r="B113" t="str">
            <v>Service Delivery &amp; Ops</v>
          </cell>
          <cell r="C113" t="str">
            <v>North Las Vegas Hub - Shank</v>
          </cell>
        </row>
        <row r="114">
          <cell r="A114" t="str">
            <v>D355</v>
          </cell>
          <cell r="B114" t="str">
            <v>Service Delivery &amp; Ops</v>
          </cell>
          <cell r="C114" t="str">
            <v>North Las Vegas Hub - Shank</v>
          </cell>
        </row>
        <row r="115">
          <cell r="A115" t="str">
            <v>D356</v>
          </cell>
          <cell r="B115" t="str">
            <v>Service Delivery &amp; Ops</v>
          </cell>
          <cell r="C115" t="str">
            <v>South Las Vegas Hub - Gonzales</v>
          </cell>
        </row>
        <row r="116">
          <cell r="A116" t="str">
            <v>D357</v>
          </cell>
          <cell r="B116" t="str">
            <v>Service Delivery &amp; Ops</v>
          </cell>
          <cell r="C116" t="str">
            <v>Tech Services &amp; Support - Goforth</v>
          </cell>
        </row>
        <row r="117">
          <cell r="A117" t="str">
            <v>D358</v>
          </cell>
          <cell r="B117" t="str">
            <v>Service Delivery &amp; Ops</v>
          </cell>
          <cell r="C117" t="str">
            <v>North Las Vegas Hub - Shank</v>
          </cell>
        </row>
        <row r="118">
          <cell r="A118" t="str">
            <v>D360</v>
          </cell>
          <cell r="B118" t="str">
            <v>Service Delivery &amp; Ops</v>
          </cell>
          <cell r="C118" t="str">
            <v>Reno Region - Smart</v>
          </cell>
        </row>
        <row r="119">
          <cell r="A119" t="str">
            <v>D361</v>
          </cell>
          <cell r="B119" t="str">
            <v>Service Delivery &amp; Ops</v>
          </cell>
          <cell r="C119" t="str">
            <v>Tech Services &amp; Support - Goforth</v>
          </cell>
        </row>
        <row r="120">
          <cell r="A120" t="str">
            <v>D362</v>
          </cell>
          <cell r="B120" t="str">
            <v>Service Delivery &amp; Ops</v>
          </cell>
          <cell r="C120" t="str">
            <v>Reno Region - Smart</v>
          </cell>
        </row>
        <row r="121">
          <cell r="A121" t="str">
            <v>D363</v>
          </cell>
          <cell r="B121" t="str">
            <v>Service Delivery &amp; Ops</v>
          </cell>
          <cell r="C121" t="str">
            <v>Reno Region - Smart</v>
          </cell>
        </row>
        <row r="122">
          <cell r="A122" t="str">
            <v>D364</v>
          </cell>
          <cell r="B122" t="str">
            <v>Service Delivery &amp; Ops</v>
          </cell>
          <cell r="C122" t="str">
            <v>Reno Region - Smart</v>
          </cell>
        </row>
        <row r="123">
          <cell r="A123" t="str">
            <v>D365</v>
          </cell>
          <cell r="B123" t="str">
            <v>Service Delivery &amp; Ops</v>
          </cell>
          <cell r="C123" t="str">
            <v>Reno Region - Smart</v>
          </cell>
        </row>
        <row r="124">
          <cell r="A124" t="str">
            <v>D366</v>
          </cell>
          <cell r="B124" t="str">
            <v>Service Delivery &amp; Ops</v>
          </cell>
          <cell r="C124" t="str">
            <v>Reno Region - Smart</v>
          </cell>
        </row>
        <row r="125">
          <cell r="A125" t="str">
            <v>D367</v>
          </cell>
          <cell r="B125" t="str">
            <v>Service Delivery &amp; Ops</v>
          </cell>
          <cell r="C125" t="str">
            <v>Reno Region - Smart</v>
          </cell>
        </row>
        <row r="126">
          <cell r="A126" t="str">
            <v>D368</v>
          </cell>
          <cell r="B126" t="str">
            <v>Service Delivery &amp; Ops</v>
          </cell>
          <cell r="C126" t="str">
            <v>Reno Region - Smart</v>
          </cell>
        </row>
        <row r="127">
          <cell r="A127" t="str">
            <v>D369</v>
          </cell>
          <cell r="B127" t="str">
            <v>Service Delivery &amp; Ops</v>
          </cell>
          <cell r="C127" t="str">
            <v>Reno Region - Smart</v>
          </cell>
        </row>
        <row r="128">
          <cell r="A128" t="str">
            <v>D370</v>
          </cell>
          <cell r="B128" t="str">
            <v>Service Delivery &amp; Ops</v>
          </cell>
          <cell r="C128" t="str">
            <v>Carson Region - Bullock</v>
          </cell>
        </row>
        <row r="129">
          <cell r="A129" t="str">
            <v>D371</v>
          </cell>
          <cell r="B129" t="str">
            <v>Service Delivery &amp; Ops</v>
          </cell>
          <cell r="C129" t="str">
            <v>Carson Region - Bullock</v>
          </cell>
        </row>
        <row r="130">
          <cell r="A130" t="str">
            <v>D372</v>
          </cell>
          <cell r="B130" t="str">
            <v>Service Delivery &amp; Ops</v>
          </cell>
          <cell r="C130" t="str">
            <v>Carson Region - Bullock</v>
          </cell>
        </row>
        <row r="131">
          <cell r="A131" t="str">
            <v>D373</v>
          </cell>
          <cell r="B131" t="str">
            <v>Service Delivery &amp; Ops</v>
          </cell>
          <cell r="C131" t="str">
            <v>Carson Region - Bullock</v>
          </cell>
        </row>
        <row r="132">
          <cell r="A132" t="str">
            <v>D374</v>
          </cell>
          <cell r="B132" t="str">
            <v>Service Delivery &amp; Ops</v>
          </cell>
          <cell r="C132" t="str">
            <v>Elko East Region - Brorby</v>
          </cell>
        </row>
        <row r="133">
          <cell r="A133" t="str">
            <v>D375</v>
          </cell>
          <cell r="B133" t="str">
            <v>Service Delivery &amp; Ops</v>
          </cell>
          <cell r="C133" t="str">
            <v>Carson Region - Bullock</v>
          </cell>
        </row>
        <row r="134">
          <cell r="A134" t="str">
            <v>D376</v>
          </cell>
          <cell r="B134" t="str">
            <v>Service Delivery &amp; Ops</v>
          </cell>
          <cell r="C134" t="str">
            <v>Carson Region - Bullock</v>
          </cell>
        </row>
        <row r="135">
          <cell r="A135" t="str">
            <v>D380</v>
          </cell>
          <cell r="B135" t="str">
            <v>Service Delivery &amp; Ops</v>
          </cell>
          <cell r="C135" t="str">
            <v>Carson Region - Bullock</v>
          </cell>
        </row>
        <row r="136">
          <cell r="A136" t="str">
            <v>D381</v>
          </cell>
          <cell r="B136" t="str">
            <v>Service Delivery &amp; Ops</v>
          </cell>
          <cell r="C136" t="str">
            <v>Reno Region - Smart</v>
          </cell>
        </row>
        <row r="137">
          <cell r="A137" t="str">
            <v>D382</v>
          </cell>
          <cell r="B137" t="str">
            <v>Service Delivery &amp; Ops</v>
          </cell>
          <cell r="C137" t="str">
            <v>Reno Region - Smart</v>
          </cell>
        </row>
        <row r="138">
          <cell r="A138" t="str">
            <v>D383</v>
          </cell>
          <cell r="B138" t="str">
            <v>Service Delivery &amp; Ops</v>
          </cell>
          <cell r="C138" t="str">
            <v>Carson Region - Bullock</v>
          </cell>
        </row>
        <row r="139">
          <cell r="A139" t="str">
            <v>D390</v>
          </cell>
          <cell r="B139" t="str">
            <v>Service Delivery &amp; Ops</v>
          </cell>
          <cell r="C139" t="str">
            <v>Elko East Region - Brorby</v>
          </cell>
        </row>
        <row r="140">
          <cell r="A140" t="str">
            <v>D391</v>
          </cell>
          <cell r="B140" t="str">
            <v>Service Delivery &amp; Ops</v>
          </cell>
          <cell r="C140" t="str">
            <v>Elko East Region - Brorby</v>
          </cell>
        </row>
        <row r="141">
          <cell r="A141" t="str">
            <v>D392</v>
          </cell>
          <cell r="B141" t="str">
            <v>Service Delivery &amp; Ops</v>
          </cell>
          <cell r="C141" t="str">
            <v>Elko East Region - Brorby</v>
          </cell>
        </row>
        <row r="142">
          <cell r="A142" t="str">
            <v>D393</v>
          </cell>
          <cell r="B142" t="str">
            <v>Service Delivery &amp; Ops</v>
          </cell>
          <cell r="C142" t="str">
            <v>Reno Region - Smart</v>
          </cell>
        </row>
        <row r="143">
          <cell r="A143" t="str">
            <v>D394</v>
          </cell>
          <cell r="B143" t="str">
            <v>Service Delivery &amp; Ops</v>
          </cell>
          <cell r="C143" t="str">
            <v>Elko East Region - Brorby</v>
          </cell>
        </row>
        <row r="144">
          <cell r="A144" t="str">
            <v>D400</v>
          </cell>
          <cell r="B144" t="str">
            <v>Public Policy &amp; External Affairs</v>
          </cell>
          <cell r="C144" t="str">
            <v>Energy Efficiency &amp; Customer Strategy</v>
          </cell>
        </row>
        <row r="145">
          <cell r="A145" t="str">
            <v>D405</v>
          </cell>
          <cell r="B145" t="str">
            <v>Public Policy &amp; External Affairs</v>
          </cell>
          <cell r="C145" t="str">
            <v>VP SPPC, External Affairs - Simmons M</v>
          </cell>
        </row>
        <row r="146">
          <cell r="A146" t="str">
            <v>D410</v>
          </cell>
          <cell r="B146" t="str">
            <v>Finance</v>
          </cell>
          <cell r="C146" t="str">
            <v>Financial Planning &amp; Analysis - Ashford</v>
          </cell>
        </row>
        <row r="147">
          <cell r="A147" t="str">
            <v>D411</v>
          </cell>
          <cell r="B147" t="str">
            <v>Finance</v>
          </cell>
          <cell r="C147" t="str">
            <v>Financial Planning &amp; Analysis - Ashford</v>
          </cell>
        </row>
        <row r="148">
          <cell r="A148" t="str">
            <v>D420</v>
          </cell>
          <cell r="B148" t="str">
            <v>Public Policy &amp; External Affairs</v>
          </cell>
          <cell r="C148" t="str">
            <v>VP NPC, External Affairs - ?</v>
          </cell>
        </row>
        <row r="149">
          <cell r="A149" t="str">
            <v>D421</v>
          </cell>
          <cell r="B149" t="str">
            <v>Public Policy &amp; External Affairs</v>
          </cell>
          <cell r="C149" t="str">
            <v>VP SPPC, External Affairs - Simmons M</v>
          </cell>
        </row>
        <row r="150">
          <cell r="A150" t="str">
            <v>D425</v>
          </cell>
          <cell r="B150" t="str">
            <v>Service Delivery &amp; Ops</v>
          </cell>
          <cell r="C150" t="str">
            <v>Customer Service - Marin</v>
          </cell>
        </row>
        <row r="151">
          <cell r="A151" t="str">
            <v>D430</v>
          </cell>
          <cell r="B151" t="str">
            <v>Service Delivery &amp; Ops</v>
          </cell>
          <cell r="C151" t="str">
            <v>Customer Service - Marin</v>
          </cell>
        </row>
        <row r="152">
          <cell r="A152" t="str">
            <v>D431</v>
          </cell>
          <cell r="B152" t="str">
            <v>Service Delivery &amp; Ops</v>
          </cell>
          <cell r="C152" t="str">
            <v>Customer Service - Marin</v>
          </cell>
        </row>
        <row r="153">
          <cell r="A153" t="str">
            <v>D432</v>
          </cell>
          <cell r="B153" t="str">
            <v>Service Delivery &amp; Ops</v>
          </cell>
          <cell r="C153" t="str">
            <v>Customer Service - Marin</v>
          </cell>
        </row>
        <row r="154">
          <cell r="A154" t="str">
            <v>D433</v>
          </cell>
          <cell r="B154" t="str">
            <v>Service Delivery &amp; Ops</v>
          </cell>
          <cell r="C154" t="str">
            <v>Customer Service - Marin</v>
          </cell>
        </row>
        <row r="155">
          <cell r="A155" t="str">
            <v>D434</v>
          </cell>
          <cell r="B155" t="str">
            <v>Service Delivery &amp; Ops</v>
          </cell>
          <cell r="C155" t="str">
            <v>Customer Service - Marin</v>
          </cell>
        </row>
        <row r="156">
          <cell r="A156" t="str">
            <v>D435</v>
          </cell>
          <cell r="B156" t="str">
            <v>Service Delivery &amp; Ops</v>
          </cell>
          <cell r="C156" t="str">
            <v>Customer Service - Marin</v>
          </cell>
        </row>
        <row r="157">
          <cell r="A157" t="str">
            <v>D436</v>
          </cell>
          <cell r="B157" t="str">
            <v>Service Delivery &amp; Ops</v>
          </cell>
          <cell r="C157" t="str">
            <v>Customer Service - Marin</v>
          </cell>
        </row>
        <row r="158">
          <cell r="A158" t="str">
            <v>D440</v>
          </cell>
          <cell r="B158" t="str">
            <v>Service Delivery &amp; Ops</v>
          </cell>
          <cell r="C158" t="str">
            <v>Customer Service - Marin</v>
          </cell>
        </row>
        <row r="159">
          <cell r="A159" t="str">
            <v>D441</v>
          </cell>
          <cell r="B159" t="str">
            <v>Service Delivery &amp; Ops</v>
          </cell>
          <cell r="C159" t="str">
            <v>Customer Service - Marin</v>
          </cell>
        </row>
        <row r="160">
          <cell r="A160" t="str">
            <v>D442</v>
          </cell>
          <cell r="B160" t="str">
            <v>Service Delivery &amp; Ops</v>
          </cell>
          <cell r="C160" t="str">
            <v>Customer Service - Marin</v>
          </cell>
        </row>
        <row r="161">
          <cell r="A161" t="str">
            <v>D443</v>
          </cell>
          <cell r="B161" t="str">
            <v>Service Delivery &amp; Ops</v>
          </cell>
          <cell r="C161" t="str">
            <v>Customer Service - Marin</v>
          </cell>
        </row>
        <row r="162">
          <cell r="A162" t="str">
            <v>D444</v>
          </cell>
          <cell r="B162" t="str">
            <v>Service Delivery &amp; Ops</v>
          </cell>
          <cell r="C162" t="str">
            <v>Customer Service - Marin</v>
          </cell>
        </row>
        <row r="163">
          <cell r="A163" t="str">
            <v>D445</v>
          </cell>
          <cell r="B163" t="str">
            <v>Service Delivery &amp; Ops</v>
          </cell>
          <cell r="C163" t="str">
            <v>Customer Service - Marin</v>
          </cell>
        </row>
        <row r="164">
          <cell r="A164" t="str">
            <v>D447</v>
          </cell>
          <cell r="B164" t="str">
            <v>Service Delivery &amp; Ops</v>
          </cell>
          <cell r="C164" t="str">
            <v>Customer Service - Marin</v>
          </cell>
        </row>
        <row r="165">
          <cell r="A165" t="str">
            <v>D450</v>
          </cell>
          <cell r="B165" t="str">
            <v>Service Delivery &amp; Ops</v>
          </cell>
          <cell r="C165" t="str">
            <v>Customer Service - Marin</v>
          </cell>
        </row>
        <row r="166">
          <cell r="A166" t="str">
            <v>D451</v>
          </cell>
          <cell r="B166" t="str">
            <v>Service Delivery &amp; Ops</v>
          </cell>
          <cell r="C166" t="str">
            <v>Customer Service - Marin</v>
          </cell>
        </row>
        <row r="167">
          <cell r="A167" t="str">
            <v>D452</v>
          </cell>
          <cell r="B167" t="str">
            <v>Service Delivery &amp; Ops</v>
          </cell>
          <cell r="C167" t="str">
            <v>Customer Service - Marin</v>
          </cell>
        </row>
        <row r="168">
          <cell r="A168" t="str">
            <v>D453</v>
          </cell>
          <cell r="B168" t="str">
            <v>Service Delivery &amp; Ops</v>
          </cell>
          <cell r="C168" t="str">
            <v>Customer Service - Marin</v>
          </cell>
        </row>
        <row r="169">
          <cell r="A169" t="str">
            <v>D454</v>
          </cell>
          <cell r="B169" t="str">
            <v>Service Delivery &amp; Ops</v>
          </cell>
          <cell r="C169" t="str">
            <v>Customer Service - Marin</v>
          </cell>
        </row>
        <row r="170">
          <cell r="A170" t="str">
            <v>D455</v>
          </cell>
          <cell r="B170" t="str">
            <v>Service Delivery &amp; Ops</v>
          </cell>
          <cell r="C170" t="str">
            <v>Customer Service - Marin</v>
          </cell>
        </row>
        <row r="171">
          <cell r="A171" t="str">
            <v>D460</v>
          </cell>
          <cell r="B171" t="str">
            <v>Service Delivery &amp; Ops</v>
          </cell>
          <cell r="C171" t="str">
            <v>Customer Service - Marin</v>
          </cell>
        </row>
        <row r="172">
          <cell r="A172" t="str">
            <v>D600</v>
          </cell>
          <cell r="B172" t="str">
            <v>Finance</v>
          </cell>
          <cell r="C172" t="str">
            <v>CFO - Yackira</v>
          </cell>
        </row>
        <row r="173">
          <cell r="A173" t="str">
            <v>D601</v>
          </cell>
          <cell r="B173" t="str">
            <v>Finance</v>
          </cell>
          <cell r="C173" t="str">
            <v xml:space="preserve">Risk Control - Cresto  </v>
          </cell>
        </row>
        <row r="174">
          <cell r="A174" t="str">
            <v>D602</v>
          </cell>
          <cell r="B174" t="str">
            <v>Finance</v>
          </cell>
          <cell r="C174" t="str">
            <v>Financial Planning &amp; Analysis - Ashford</v>
          </cell>
        </row>
        <row r="175">
          <cell r="A175" t="str">
            <v>D603</v>
          </cell>
          <cell r="B175" t="str">
            <v>Finance</v>
          </cell>
          <cell r="C175" t="str">
            <v>Treasury Operations - ?</v>
          </cell>
        </row>
        <row r="176">
          <cell r="A176" t="str">
            <v>D605</v>
          </cell>
          <cell r="B176" t="str">
            <v>Finance</v>
          </cell>
          <cell r="C176" t="str">
            <v>Controller - Brown</v>
          </cell>
        </row>
        <row r="177">
          <cell r="A177" t="str">
            <v>D604</v>
          </cell>
          <cell r="B177" t="str">
            <v>Finance</v>
          </cell>
          <cell r="C177" t="str">
            <v>Investor Relations -Carlson</v>
          </cell>
        </row>
        <row r="178">
          <cell r="A178" t="str">
            <v>D606</v>
          </cell>
          <cell r="B178" t="str">
            <v>Finance</v>
          </cell>
          <cell r="C178" t="str">
            <v xml:space="preserve">Risk Control - Cresto  </v>
          </cell>
        </row>
        <row r="179">
          <cell r="A179" t="str">
            <v>D607</v>
          </cell>
          <cell r="B179" t="str">
            <v>Finance</v>
          </cell>
          <cell r="C179" t="str">
            <v xml:space="preserve">Risk Control - Cresto  </v>
          </cell>
        </row>
        <row r="180">
          <cell r="A180" t="str">
            <v>D608</v>
          </cell>
          <cell r="B180" t="str">
            <v xml:space="preserve">Corporate </v>
          </cell>
          <cell r="C180" t="str">
            <v>Corporate Common</v>
          </cell>
        </row>
        <row r="181">
          <cell r="A181" t="str">
            <v>D609</v>
          </cell>
          <cell r="B181" t="str">
            <v>Corporate</v>
          </cell>
          <cell r="C181" t="str">
            <v>Corporate Common</v>
          </cell>
        </row>
        <row r="182">
          <cell r="A182" t="str">
            <v>D610</v>
          </cell>
          <cell r="B182" t="str">
            <v>Finance</v>
          </cell>
          <cell r="C182" t="str">
            <v>Controller - Brown</v>
          </cell>
        </row>
        <row r="183">
          <cell r="A183" t="str">
            <v>D611</v>
          </cell>
          <cell r="B183" t="str">
            <v>Corporate</v>
          </cell>
          <cell r="C183" t="str">
            <v>Corporate Common</v>
          </cell>
        </row>
        <row r="184">
          <cell r="A184" t="str">
            <v>D612</v>
          </cell>
          <cell r="B184" t="str">
            <v>Finance</v>
          </cell>
          <cell r="C184" t="str">
            <v>Controller - Brown</v>
          </cell>
        </row>
        <row r="185">
          <cell r="A185" t="str">
            <v>D613</v>
          </cell>
          <cell r="B185" t="str">
            <v>Corporate</v>
          </cell>
          <cell r="C185" t="str">
            <v>Corporate Common</v>
          </cell>
        </row>
        <row r="186">
          <cell r="A186" t="str">
            <v>D615</v>
          </cell>
          <cell r="B186" t="str">
            <v>Finance</v>
          </cell>
          <cell r="C186" t="str">
            <v>Controller - Brown</v>
          </cell>
        </row>
        <row r="187">
          <cell r="A187" t="str">
            <v>D620</v>
          </cell>
          <cell r="B187" t="str">
            <v>Finance</v>
          </cell>
          <cell r="C187" t="str">
            <v>Controller - Brown</v>
          </cell>
        </row>
        <row r="188">
          <cell r="A188" t="str">
            <v>D621</v>
          </cell>
          <cell r="B188" t="str">
            <v>Finance</v>
          </cell>
          <cell r="C188" t="str">
            <v>Controller - Brown</v>
          </cell>
        </row>
        <row r="189">
          <cell r="A189" t="str">
            <v>D622</v>
          </cell>
          <cell r="B189" t="str">
            <v>Finance</v>
          </cell>
          <cell r="C189" t="str">
            <v>Controller - Brown</v>
          </cell>
        </row>
        <row r="190">
          <cell r="A190" t="str">
            <v>D625</v>
          </cell>
          <cell r="B190" t="str">
            <v>HR &amp; Support Services</v>
          </cell>
          <cell r="C190" t="str">
            <v>Payroll &amp; HR Services - Simmons R.</v>
          </cell>
        </row>
        <row r="191">
          <cell r="A191" t="str">
            <v>D630</v>
          </cell>
          <cell r="B191" t="str">
            <v>Finance</v>
          </cell>
          <cell r="C191" t="str">
            <v>Controller - Brown</v>
          </cell>
        </row>
        <row r="192">
          <cell r="A192" t="str">
            <v>D631</v>
          </cell>
          <cell r="B192" t="str">
            <v>Finance</v>
          </cell>
          <cell r="C192" t="str">
            <v>Controller - Brown</v>
          </cell>
        </row>
        <row r="193">
          <cell r="A193" t="str">
            <v>D632</v>
          </cell>
          <cell r="B193" t="str">
            <v>Finance</v>
          </cell>
          <cell r="C193" t="str">
            <v>Controller - Brown</v>
          </cell>
        </row>
        <row r="194">
          <cell r="A194" t="str">
            <v>D640</v>
          </cell>
          <cell r="B194" t="str">
            <v>Finance</v>
          </cell>
          <cell r="C194" t="str">
            <v>Financial Planning &amp; Analysis - Ashford</v>
          </cell>
        </row>
        <row r="195">
          <cell r="A195" t="str">
            <v>D650</v>
          </cell>
          <cell r="B195" t="str">
            <v>Administration</v>
          </cell>
          <cell r="C195" t="str">
            <v>VP Admistration - Wood</v>
          </cell>
        </row>
        <row r="196">
          <cell r="A196" t="str">
            <v>D651</v>
          </cell>
          <cell r="B196" t="str">
            <v>Administration</v>
          </cell>
          <cell r="C196" t="str">
            <v>Compensation Benefits &amp; OD - Tripp</v>
          </cell>
        </row>
        <row r="197">
          <cell r="A197" t="str">
            <v>D652</v>
          </cell>
          <cell r="B197" t="str">
            <v>Administration</v>
          </cell>
          <cell r="C197" t="str">
            <v>Workforce Strategy, Safety &amp; Diversity - ?</v>
          </cell>
        </row>
        <row r="198">
          <cell r="A198" t="str">
            <v>D653</v>
          </cell>
          <cell r="B198" t="str">
            <v>Administration</v>
          </cell>
          <cell r="C198" t="str">
            <v>Workforce Strategy, Safety &amp; Diversity - ?</v>
          </cell>
        </row>
        <row r="199">
          <cell r="A199" t="str">
            <v>D654</v>
          </cell>
          <cell r="B199" t="str">
            <v>Administration</v>
          </cell>
          <cell r="C199" t="str">
            <v>Workforce Strategy, Safety &amp; Diversity - ?</v>
          </cell>
        </row>
        <row r="200">
          <cell r="A200" t="str">
            <v>D655</v>
          </cell>
          <cell r="B200" t="str">
            <v>Administration</v>
          </cell>
          <cell r="C200" t="str">
            <v>Payroll &amp; HR Services - Simmons R.</v>
          </cell>
        </row>
        <row r="201">
          <cell r="A201" t="str">
            <v>D656</v>
          </cell>
          <cell r="B201" t="str">
            <v>Administration</v>
          </cell>
          <cell r="C201" t="str">
            <v>Compensation Benefits &amp; OD - Tripp</v>
          </cell>
        </row>
        <row r="202">
          <cell r="A202" t="str">
            <v>D658</v>
          </cell>
          <cell r="B202" t="str">
            <v>Administration</v>
          </cell>
          <cell r="C202" t="str">
            <v>Compensation Benefits &amp; OD - Tripp</v>
          </cell>
        </row>
        <row r="203">
          <cell r="A203" t="str">
            <v>D662</v>
          </cell>
          <cell r="B203" t="str">
            <v>Administration</v>
          </cell>
          <cell r="C203" t="str">
            <v>Workforce Strategy, Safety &amp; Diversity - ?</v>
          </cell>
        </row>
        <row r="204">
          <cell r="A204" t="str">
            <v>D663</v>
          </cell>
          <cell r="B204" t="str">
            <v>Workers Compensation</v>
          </cell>
        </row>
        <row r="205">
          <cell r="A205" t="str">
            <v>D666</v>
          </cell>
          <cell r="B205" t="str">
            <v>Administration</v>
          </cell>
          <cell r="C205" t="str">
            <v xml:space="preserve">Labor Relations - ? </v>
          </cell>
        </row>
        <row r="206">
          <cell r="A206" t="str">
            <v>D670</v>
          </cell>
          <cell r="B206" t="str">
            <v>Administration</v>
          </cell>
          <cell r="C206" t="str">
            <v>Payroll &amp; HR Services - Simmons R.</v>
          </cell>
        </row>
        <row r="207">
          <cell r="A207" t="str">
            <v>D700</v>
          </cell>
          <cell r="B207" t="str">
            <v>Chief Transformation Officer</v>
          </cell>
          <cell r="C207" t="str">
            <v>Chief Transformation Officer</v>
          </cell>
        </row>
        <row r="208">
          <cell r="A208" t="str">
            <v>D702</v>
          </cell>
          <cell r="B208" t="str">
            <v>Administration</v>
          </cell>
          <cell r="C208" t="str">
            <v>Administrative Services - Meyer</v>
          </cell>
        </row>
        <row r="209">
          <cell r="A209" t="str">
            <v>D703</v>
          </cell>
          <cell r="B209" t="str">
            <v>Administration</v>
          </cell>
          <cell r="C209" t="str">
            <v>Administrative Services - Meyer</v>
          </cell>
        </row>
        <row r="210">
          <cell r="A210" t="str">
            <v>D704</v>
          </cell>
          <cell r="B210" t="str">
            <v>Administration</v>
          </cell>
          <cell r="C210" t="str">
            <v>Administrative Services - Meyer</v>
          </cell>
        </row>
        <row r="211">
          <cell r="A211" t="str">
            <v>D710</v>
          </cell>
          <cell r="B211" t="str">
            <v>Administration</v>
          </cell>
          <cell r="C211" t="str">
            <v>Administrative Services - Meyer</v>
          </cell>
        </row>
        <row r="212">
          <cell r="A212" t="str">
            <v>D720</v>
          </cell>
          <cell r="B212" t="str">
            <v>Administration</v>
          </cell>
          <cell r="C212" t="str">
            <v>Administrative Services - Meyer</v>
          </cell>
        </row>
        <row r="213">
          <cell r="A213" t="str">
            <v>D721</v>
          </cell>
          <cell r="B213" t="str">
            <v>Administration</v>
          </cell>
          <cell r="C213" t="str">
            <v>Administrative Services - Meyer</v>
          </cell>
        </row>
        <row r="214">
          <cell r="A214" t="str">
            <v>D725</v>
          </cell>
          <cell r="B214" t="str">
            <v>Administration</v>
          </cell>
          <cell r="C214" t="str">
            <v>Administrative Services - Meyer</v>
          </cell>
        </row>
        <row r="215">
          <cell r="A215" t="str">
            <v>D726</v>
          </cell>
          <cell r="B215" t="str">
            <v>Administration</v>
          </cell>
          <cell r="C215" t="str">
            <v>Administrative Services - Meyer</v>
          </cell>
        </row>
        <row r="216">
          <cell r="A216" t="str">
            <v>D727</v>
          </cell>
          <cell r="B216" t="str">
            <v>Administration</v>
          </cell>
          <cell r="C216" t="str">
            <v>Administrative Services - Meyer</v>
          </cell>
        </row>
        <row r="217">
          <cell r="A217" t="str">
            <v>D730</v>
          </cell>
          <cell r="B217" t="str">
            <v>Administration</v>
          </cell>
          <cell r="C217" t="str">
            <v>Administrative Services - Meyer</v>
          </cell>
        </row>
        <row r="218">
          <cell r="A218" t="str">
            <v>D740</v>
          </cell>
          <cell r="B218" t="str">
            <v>Administration</v>
          </cell>
          <cell r="C218" t="str">
            <v>Security - Moyer</v>
          </cell>
        </row>
        <row r="219">
          <cell r="A219" t="str">
            <v>D741</v>
          </cell>
          <cell r="B219" t="str">
            <v>Administration</v>
          </cell>
          <cell r="C219" t="str">
            <v>Security - Moyer</v>
          </cell>
        </row>
        <row r="220">
          <cell r="A220" t="str">
            <v>D742</v>
          </cell>
          <cell r="B220" t="str">
            <v>Administration</v>
          </cell>
          <cell r="C220" t="str">
            <v>Security - Moyer</v>
          </cell>
        </row>
        <row r="221">
          <cell r="A221" t="str">
            <v>D743</v>
          </cell>
          <cell r="B221" t="str">
            <v>Administration</v>
          </cell>
          <cell r="C221" t="str">
            <v>Security - Moyer</v>
          </cell>
        </row>
        <row r="222">
          <cell r="A222" t="str">
            <v>D750</v>
          </cell>
          <cell r="B222" t="str">
            <v>Finance</v>
          </cell>
          <cell r="C222" t="str">
            <v>Financial Planning &amp; Analysis - Ashford</v>
          </cell>
        </row>
        <row r="223">
          <cell r="A223" t="str">
            <v>D760</v>
          </cell>
          <cell r="B223" t="str">
            <v>Service Delivery &amp; Ops</v>
          </cell>
          <cell r="C223" t="str">
            <v>Tech Services &amp; Support - Goforth</v>
          </cell>
        </row>
        <row r="224">
          <cell r="A224" t="str">
            <v>D762</v>
          </cell>
          <cell r="B224" t="str">
            <v>Service Delivery &amp; Ops</v>
          </cell>
          <cell r="C224" t="str">
            <v>Tech Services &amp; Support - Goforth</v>
          </cell>
        </row>
        <row r="225">
          <cell r="A225" t="str">
            <v>D764</v>
          </cell>
          <cell r="B225" t="str">
            <v>Service Delivery &amp; Ops</v>
          </cell>
          <cell r="C225" t="str">
            <v>Tech Services &amp; Support - Goforth</v>
          </cell>
        </row>
        <row r="226">
          <cell r="A226" t="str">
            <v>D770</v>
          </cell>
          <cell r="B226" t="str">
            <v>Service Delivery &amp; Ops</v>
          </cell>
          <cell r="C226" t="str">
            <v>Supply Chain - Figueredo</v>
          </cell>
        </row>
        <row r="227">
          <cell r="A227" t="str">
            <v>D771</v>
          </cell>
          <cell r="B227" t="str">
            <v>Service Delivery &amp; Ops</v>
          </cell>
          <cell r="C227" t="str">
            <v>Supply Chain - Figueredo</v>
          </cell>
        </row>
        <row r="228">
          <cell r="A228" t="str">
            <v>D772</v>
          </cell>
          <cell r="B228" t="str">
            <v>Service Delivery &amp; Ops</v>
          </cell>
          <cell r="C228" t="str">
            <v>Supply Chain - Figueredo</v>
          </cell>
        </row>
        <row r="229">
          <cell r="A229" t="str">
            <v>D775</v>
          </cell>
          <cell r="B229" t="str">
            <v>Service Delivery &amp; Ops</v>
          </cell>
          <cell r="C229" t="str">
            <v>Supply Chain - Figueredo</v>
          </cell>
        </row>
        <row r="230">
          <cell r="A230" t="str">
            <v>D777</v>
          </cell>
          <cell r="B230" t="str">
            <v>Service Delivery &amp; Ops</v>
          </cell>
          <cell r="C230" t="str">
            <v>Supply Chain - Figueredo</v>
          </cell>
        </row>
        <row r="231">
          <cell r="A231" t="str">
            <v>D780</v>
          </cell>
          <cell r="B231" t="str">
            <v>Service Delivery &amp; Ops</v>
          </cell>
          <cell r="C231" t="str">
            <v>Tech Services &amp; Support - Goforth</v>
          </cell>
        </row>
        <row r="232">
          <cell r="A232" t="str">
            <v>D781</v>
          </cell>
          <cell r="B232" t="str">
            <v>Service Delivery &amp; Ops</v>
          </cell>
          <cell r="C232" t="str">
            <v>Tech Services &amp; Support - Goforth</v>
          </cell>
        </row>
        <row r="233">
          <cell r="A233" t="str">
            <v>D782</v>
          </cell>
          <cell r="B233" t="str">
            <v>Service Delivery &amp; Ops</v>
          </cell>
          <cell r="C233" t="str">
            <v>Tech Services &amp; Support - Goforth</v>
          </cell>
        </row>
        <row r="234">
          <cell r="A234" t="str">
            <v>D783</v>
          </cell>
          <cell r="B234" t="str">
            <v>Service Delivery &amp; Ops</v>
          </cell>
          <cell r="C234" t="str">
            <v>Tech Services &amp; Support - Goforth</v>
          </cell>
        </row>
        <row r="235">
          <cell r="A235" t="str">
            <v>D784</v>
          </cell>
          <cell r="B235" t="str">
            <v>Service Delivery &amp; Ops</v>
          </cell>
          <cell r="C235" t="str">
            <v>Tech Services &amp; Support - Goforth</v>
          </cell>
        </row>
        <row r="236">
          <cell r="A236" t="str">
            <v>D785</v>
          </cell>
          <cell r="B236" t="str">
            <v>Service Delivery &amp; Ops</v>
          </cell>
          <cell r="C236" t="str">
            <v>Tech Services &amp; Support - Goforth</v>
          </cell>
        </row>
        <row r="237">
          <cell r="A237" t="str">
            <v>D786</v>
          </cell>
          <cell r="B237" t="str">
            <v>Service Delivery &amp; Ops</v>
          </cell>
          <cell r="C237" t="str">
            <v>Tech Services &amp; Support - Goforth</v>
          </cell>
        </row>
        <row r="238">
          <cell r="A238" t="str">
            <v>D800</v>
          </cell>
          <cell r="B238" t="str">
            <v>Administration</v>
          </cell>
          <cell r="C238" t="str">
            <v>IT&amp;T - Brennan</v>
          </cell>
        </row>
        <row r="239">
          <cell r="A239" t="str">
            <v>D805</v>
          </cell>
          <cell r="B239" t="str">
            <v>Administration</v>
          </cell>
          <cell r="C239" t="str">
            <v>IT&amp;T - Brennan</v>
          </cell>
        </row>
        <row r="240">
          <cell r="A240" t="str">
            <v>D806</v>
          </cell>
          <cell r="B240" t="str">
            <v>Administration</v>
          </cell>
          <cell r="C240" t="str">
            <v>IT&amp;T - Brennan</v>
          </cell>
        </row>
        <row r="241">
          <cell r="A241" t="str">
            <v>D810</v>
          </cell>
          <cell r="B241" t="str">
            <v>Administration</v>
          </cell>
          <cell r="C241" t="str">
            <v>IT&amp;T - Brennan</v>
          </cell>
        </row>
        <row r="242">
          <cell r="A242" t="str">
            <v>D820</v>
          </cell>
          <cell r="B242" t="str">
            <v>Administration</v>
          </cell>
          <cell r="C242" t="str">
            <v>IT&amp;T - Brennan</v>
          </cell>
        </row>
        <row r="243">
          <cell r="A243" t="str">
            <v>D821</v>
          </cell>
          <cell r="B243" t="str">
            <v>Administration</v>
          </cell>
          <cell r="C243" t="str">
            <v>IT&amp;T - Brennan</v>
          </cell>
        </row>
        <row r="244">
          <cell r="A244" t="str">
            <v>D830</v>
          </cell>
          <cell r="B244" t="str">
            <v>Administration</v>
          </cell>
          <cell r="C244" t="str">
            <v>IT&amp;T - Brennan</v>
          </cell>
        </row>
        <row r="245">
          <cell r="A245" t="str">
            <v>D850</v>
          </cell>
          <cell r="B245" t="str">
            <v xml:space="preserve">Legal </v>
          </cell>
          <cell r="C245" t="str">
            <v>Legal - East</v>
          </cell>
        </row>
        <row r="246">
          <cell r="A246" t="str">
            <v>D853</v>
          </cell>
          <cell r="B246" t="str">
            <v xml:space="preserve">Legal </v>
          </cell>
          <cell r="C246" t="str">
            <v>Legal - East</v>
          </cell>
        </row>
        <row r="247">
          <cell r="A247" t="str">
            <v>D855</v>
          </cell>
          <cell r="B247" t="str">
            <v xml:space="preserve">Legal </v>
          </cell>
          <cell r="C247" t="str">
            <v>Claims - Jones</v>
          </cell>
        </row>
        <row r="248">
          <cell r="A248" t="str">
            <v>D857</v>
          </cell>
          <cell r="B248" t="str">
            <v>Generation &amp; Energy Supply</v>
          </cell>
          <cell r="C248" t="str">
            <v>Environmental - Fair</v>
          </cell>
        </row>
        <row r="249">
          <cell r="A249" t="str">
            <v>D863</v>
          </cell>
          <cell r="B249" t="str">
            <v>Public Policy &amp; External Affairs</v>
          </cell>
          <cell r="C249" t="str">
            <v>Government Affairs - Stokey</v>
          </cell>
        </row>
        <row r="250">
          <cell r="A250" t="str">
            <v>D865</v>
          </cell>
          <cell r="B250" t="str">
            <v>Finance</v>
          </cell>
          <cell r="C250" t="str">
            <v>Rates and Regulatory - Carano</v>
          </cell>
        </row>
        <row r="251">
          <cell r="A251" t="str">
            <v>D866</v>
          </cell>
          <cell r="B251" t="str">
            <v>Corporate</v>
          </cell>
          <cell r="C251" t="str">
            <v>Mill Tax</v>
          </cell>
        </row>
        <row r="252">
          <cell r="A252" t="str">
            <v>D867</v>
          </cell>
          <cell r="B252" t="str">
            <v>Public Policy &amp; External Affairs</v>
          </cell>
          <cell r="C252" t="str">
            <v>Energy Efficiency &amp; Customer Strategy</v>
          </cell>
        </row>
        <row r="253">
          <cell r="A253" t="str">
            <v>D880</v>
          </cell>
          <cell r="B253" t="str">
            <v>Public Policy &amp; External Affairs</v>
          </cell>
          <cell r="C253" t="str">
            <v>Corporate Communications - Leone</v>
          </cell>
        </row>
        <row r="254">
          <cell r="A254" t="str">
            <v>D881</v>
          </cell>
          <cell r="B254" t="str">
            <v>Public Policy &amp; External Affairs</v>
          </cell>
          <cell r="C254" t="str">
            <v>Corporate Communications - Leone</v>
          </cell>
        </row>
        <row r="255">
          <cell r="A255" t="str">
            <v>D882</v>
          </cell>
          <cell r="B255" t="str">
            <v>Public Policy &amp; External Affairs</v>
          </cell>
          <cell r="C255" t="str">
            <v>VP SPPC, External Affairs - Simmons M</v>
          </cell>
        </row>
        <row r="256">
          <cell r="A256" t="str">
            <v>D883</v>
          </cell>
          <cell r="B256" t="str">
            <v>Public Policy &amp; External Affairs</v>
          </cell>
          <cell r="C256" t="str">
            <v>Corporate Communications - Leone</v>
          </cell>
        </row>
        <row r="257">
          <cell r="A257" t="str">
            <v>D884</v>
          </cell>
          <cell r="B257" t="str">
            <v>Public Policy &amp; External Affairs</v>
          </cell>
          <cell r="C257" t="str">
            <v>Corporate Communications - Leone</v>
          </cell>
        </row>
        <row r="258">
          <cell r="A258" t="str">
            <v>D886</v>
          </cell>
          <cell r="B258" t="str">
            <v>Public Policy &amp; External Affairs</v>
          </cell>
          <cell r="C258" t="str">
            <v>VP NPC, External Affairs - ?</v>
          </cell>
        </row>
        <row r="259">
          <cell r="A259" t="str">
            <v>D887</v>
          </cell>
          <cell r="B259" t="str">
            <v>Public Policy &amp; External Affairs</v>
          </cell>
          <cell r="C259" t="str">
            <v>Corporate Communications - Leone</v>
          </cell>
        </row>
        <row r="260">
          <cell r="A260" t="str">
            <v>D888</v>
          </cell>
          <cell r="B260" t="str">
            <v>Public Policy &amp; External Affairs</v>
          </cell>
          <cell r="C260" t="str">
            <v>Corporate Communications - Leone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9">
          <cell r="J9">
            <v>4749218.37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"/>
      <sheetName val="A-2.1"/>
      <sheetName val="A-3&amp;4"/>
      <sheetName val="A-3.1"/>
      <sheetName val="A-4.1 &amp; 6.2"/>
      <sheetName val="A-4.2"/>
      <sheetName val="A-4.3"/>
      <sheetName val="A-5&amp;7"/>
      <sheetName val="A-5.1"/>
      <sheetName val="A-6 &amp; 8.2, B19.104"/>
      <sheetName val="A-6.1 &amp; 8.1, B19.103"/>
      <sheetName val="A-6.3, B13.2"/>
      <sheetName val="A-7.1"/>
      <sheetName val="A-8, B19.101"/>
      <sheetName val="A-8.3"/>
      <sheetName val="A-9"/>
      <sheetName val="A-10, B9.1 &amp; B10.2"/>
      <sheetName val="A-11, A-11.1"/>
      <sheetName val="A-11.2, B15.3"/>
    </sheetNames>
    <sheetDataSet>
      <sheetData sheetId="0">
        <row r="6">
          <cell r="BA6" t="str">
            <v>YEAR</v>
          </cell>
        </row>
        <row r="7">
          <cell r="BA7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"/>
      <sheetName val="Definitions &gt;"/>
      <sheetName val="General Facilities Data "/>
      <sheetName val="O&amp;M Data "/>
      <sheetName val="Renewal and Replacement "/>
      <sheetName val="Energy Costs "/>
      <sheetName val="Total Cost of Ownership "/>
      <sheetName val="2005 - 2025 "/>
      <sheetName val="Sheet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S-RevReq_ID"/>
      <sheetName val="JSS-RevReq ALL"/>
      <sheetName val="wo ADIT"/>
      <sheetName val="Data"/>
      <sheetName val="wk_expense_adj"/>
      <sheetName val="MemCont Ded"/>
      <sheetName val="keyword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Larkin Ex. 2 Rev. Sharing"/>
      <sheetName val="DSM Recovery 2011"/>
      <sheetName val="Trackers"/>
      <sheetName val="Summary - FCA"/>
      <sheetName val="Test Year"/>
      <sheetName val="Rate Adjustments"/>
      <sheetName val="Sum Check"/>
      <sheetName val="Headers-Footers-Notes"/>
      <sheetName val="FCA Calc"/>
      <sheetName val="Rev Sharing Rates 2013"/>
      <sheetName val="Adjustments"/>
      <sheetName val="Impact Template"/>
      <sheetName val="Rev Sharing Impact"/>
      <sheetName val="FCA Impact "/>
      <sheetName val="Typical Residential"/>
      <sheetName val="Complete Combo Impact"/>
      <sheetName val="Summary - Billed"/>
      <sheetName val="Summary - Billed Zach"/>
      <sheetName val="Summary - Base Zach"/>
      <sheetName val="Summary - Base"/>
      <sheetName val="I01"/>
      <sheetName val="I03"/>
      <sheetName val="I04"/>
      <sheetName val="I05"/>
      <sheetName val="I07"/>
      <sheetName val="I09S"/>
      <sheetName val="I09P"/>
      <sheetName val="I09T"/>
      <sheetName val="I15"/>
      <sheetName val="I19S"/>
      <sheetName val="I19P"/>
      <sheetName val="I19T"/>
      <sheetName val="I24S"/>
      <sheetName val="I24T"/>
      <sheetName val="I40"/>
      <sheetName val="I41"/>
      <sheetName val="I42"/>
      <sheetName val="I26"/>
      <sheetName val="I29"/>
      <sheetName val="I30"/>
      <sheetName val="I32"/>
      <sheetName val="for Aclara"/>
      <sheetName val="Data Input"/>
      <sheetName val="Brad S. Energy"/>
      <sheetName val="Brad S. Demand"/>
      <sheetName val="Brad S. CHECK"/>
      <sheetName val="Idaho - PCA"/>
    </sheetNames>
    <sheetDataSet>
      <sheetData sheetId="0"/>
      <sheetData sheetId="1"/>
      <sheetData sheetId="2"/>
      <sheetData sheetId="3">
        <row r="3">
          <cell r="F3">
            <v>2008</v>
          </cell>
        </row>
        <row r="4">
          <cell r="F4">
            <v>2009</v>
          </cell>
        </row>
        <row r="5">
          <cell r="F5">
            <v>2010</v>
          </cell>
        </row>
        <row r="6">
          <cell r="F6">
            <v>2011</v>
          </cell>
        </row>
        <row r="7">
          <cell r="F7">
            <v>2012</v>
          </cell>
        </row>
        <row r="8">
          <cell r="F8">
            <v>2013</v>
          </cell>
        </row>
        <row r="9">
          <cell r="F9"/>
        </row>
        <row r="10">
          <cell r="F10"/>
        </row>
        <row r="11">
          <cell r="F11"/>
        </row>
        <row r="12">
          <cell r="F12"/>
        </row>
        <row r="13">
          <cell r="F13"/>
        </row>
        <row r="14">
          <cell r="F14"/>
        </row>
        <row r="15">
          <cell r="F15"/>
        </row>
        <row r="16">
          <cell r="F16"/>
        </row>
        <row r="17">
          <cell r="F17"/>
        </row>
      </sheetData>
      <sheetData sheetId="4"/>
      <sheetData sheetId="5"/>
      <sheetData sheetId="6"/>
      <sheetData sheetId="7"/>
      <sheetData sheetId="8">
        <row r="2">
          <cell r="A2" t="str">
            <v>Idaho Power Company</v>
          </cell>
        </row>
      </sheetData>
      <sheetData sheetId="9"/>
      <sheetData sheetId="10"/>
      <sheetData sheetId="11">
        <row r="16">
          <cell r="D16">
            <v>404797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7">
          <cell r="I17">
            <v>402404278.09566408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A"/>
      <sheetName val="Input"/>
      <sheetName val="Apr 2021 Rev Req-Original"/>
      <sheetName val="May 2021 Rev Req-Original"/>
      <sheetName val="June 2021 Rev Req"/>
      <sheetName val="July 2021 Rev Req"/>
      <sheetName val="Aug 2021 Rev Req"/>
      <sheetName val="Sept 2021 Rev Req"/>
      <sheetName val="Oct 2021 Rev Req"/>
      <sheetName val="Nov 2021 Rev Req"/>
      <sheetName val="Dec 2021 Rev Req"/>
      <sheetName val="Jan 2022 Rev Req"/>
      <sheetName val="Feb 2022 Rev Req"/>
      <sheetName val="Mar 2022 Rev Req"/>
      <sheetName val="Report"/>
      <sheetName val="New Format"/>
      <sheetName val="PCA-Staff's Model"/>
      <sheetName val="Monthly Accruals for FS Purpose"/>
    </sheetNames>
    <sheetDataSet>
      <sheetData sheetId="0">
        <row r="2">
          <cell r="A2" t="str">
            <v>April 2021 thru March 2022</v>
          </cell>
        </row>
        <row r="8">
          <cell r="B8">
            <v>7.8330000000000002</v>
          </cell>
          <cell r="C8">
            <v>8.7929999999999993</v>
          </cell>
        </row>
        <row r="15"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EIM Tax Calcs"/>
      <sheetName val="JSS_EIM"/>
      <sheetName val="IntSync_In Rates"/>
    </sheetNames>
    <sheetDataSet>
      <sheetData sheetId="0" refreshError="1"/>
      <sheetData sheetId="1" refreshError="1"/>
      <sheetData sheetId="2">
        <row r="33">
          <cell r="G33">
            <v>24582.417919728858</v>
          </cell>
        </row>
        <row r="36">
          <cell r="G36">
            <v>170633.57951228882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205803.13946598541</v>
          </cell>
        </row>
        <row r="55">
          <cell r="G55">
            <v>4152990.0973162507</v>
          </cell>
        </row>
        <row r="56">
          <cell r="G56">
            <v>3792037.0016493066</v>
          </cell>
        </row>
        <row r="57">
          <cell r="G57">
            <v>0</v>
          </cell>
        </row>
        <row r="58">
          <cell r="G58">
            <v>38996.097873908846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158056.21177952708</v>
          </cell>
        </row>
        <row r="72">
          <cell r="G72">
            <v>5498.9763046398912</v>
          </cell>
        </row>
        <row r="73">
          <cell r="G73">
            <v>34966.549142942742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-38821.782923774532</v>
          </cell>
        </row>
        <row r="79">
          <cell r="G79">
            <v>-11799.934019384356</v>
          </cell>
        </row>
        <row r="674">
          <cell r="G674">
            <v>0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EIM Tax Calcs"/>
      <sheetName val="JSS_EIM"/>
      <sheetName val="IntSync_In Rates"/>
    </sheetNames>
    <sheetDataSet>
      <sheetData sheetId="0"/>
      <sheetData sheetId="1"/>
      <sheetData sheetId="2">
        <row r="33">
          <cell r="G33">
            <v>23541.470654217319</v>
          </cell>
        </row>
        <row r="36">
          <cell r="G36">
            <v>147693.86780493584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216801.09207526513</v>
          </cell>
        </row>
        <row r="55">
          <cell r="G55">
            <v>4222923.1956021367</v>
          </cell>
        </row>
        <row r="56">
          <cell r="G56">
            <v>3711105.9507541414</v>
          </cell>
        </row>
        <row r="57">
          <cell r="G57">
            <v>0</v>
          </cell>
        </row>
        <row r="58">
          <cell r="G58">
            <v>116988.29362172654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128566.88131595094</v>
          </cell>
        </row>
        <row r="72">
          <cell r="G72">
            <v>5498.9763046398912</v>
          </cell>
        </row>
        <row r="73">
          <cell r="G73">
            <v>34966.549142942742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-33000.579611068919</v>
          </cell>
        </row>
        <row r="79">
          <cell r="G79">
            <v>-10030.571310355297</v>
          </cell>
        </row>
        <row r="674">
          <cell r="G674">
            <v>0</v>
          </cell>
        </row>
      </sheetData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23020.997021461557</v>
          </cell>
        </row>
        <row r="36">
          <cell r="G36">
            <v>147304.06190433798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222300.06837990496</v>
          </cell>
        </row>
        <row r="55">
          <cell r="G55">
            <v>4257889.7447450785</v>
          </cell>
        </row>
        <row r="56">
          <cell r="G56">
            <v>3670640.4253065595</v>
          </cell>
        </row>
        <row r="57">
          <cell r="G57">
            <v>0</v>
          </cell>
        </row>
        <row r="58">
          <cell r="G58">
            <v>155984.39149563538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128742.83220849001</v>
          </cell>
        </row>
        <row r="72">
          <cell r="G72">
            <v>5498.9763046398912</v>
          </cell>
        </row>
        <row r="73">
          <cell r="G73">
            <v>34966.549142942742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-33035.307256209722</v>
          </cell>
        </row>
        <row r="79">
          <cell r="G79">
            <v>-10041.12682559566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Overheads"/>
      <sheetName val="Position"/>
      <sheetName val="deptid"/>
      <sheetName val="activity"/>
      <sheetName val="product"/>
      <sheetName val="resource"/>
      <sheetName val="categories"/>
      <sheetName val="projact"/>
      <sheetName val="acctDeriv"/>
      <sheetName val="PrdAcct"/>
      <sheetName val="AcctDept"/>
      <sheetName val="acct"/>
      <sheetName val="split"/>
      <sheetName val="Sheet2"/>
    </sheetNames>
    <sheetDataSet>
      <sheetData sheetId="0">
        <row r="2">
          <cell r="A2" t="str">
            <v>BUD001</v>
          </cell>
          <cell r="B2" t="str">
            <v>O&amp;M</v>
          </cell>
          <cell r="C2" t="str">
            <v>OANDM</v>
          </cell>
          <cell r="D2" t="str">
            <v>1-O&amp;M</v>
          </cell>
        </row>
        <row r="3">
          <cell r="A3" t="str">
            <v>BUD002</v>
          </cell>
          <cell r="B3" t="str">
            <v>New Business</v>
          </cell>
          <cell r="C3" t="str">
            <v>NEWBS</v>
          </cell>
          <cell r="D3" t="str">
            <v>4-Capital</v>
          </cell>
        </row>
        <row r="4">
          <cell r="A4" t="str">
            <v>BUD003</v>
          </cell>
          <cell r="B4" t="str">
            <v>Distrib. Cap</v>
          </cell>
          <cell r="C4" t="str">
            <v>DISTC</v>
          </cell>
          <cell r="D4" t="str">
            <v>4-Capital</v>
          </cell>
        </row>
        <row r="5">
          <cell r="A5" t="str">
            <v>BUD004</v>
          </cell>
          <cell r="B5" t="str">
            <v>Tran. Cap</v>
          </cell>
          <cell r="C5" t="str">
            <v>TRANC</v>
          </cell>
          <cell r="D5" t="str">
            <v>4-Capital</v>
          </cell>
        </row>
        <row r="6">
          <cell r="A6" t="str">
            <v>BUD005</v>
          </cell>
          <cell r="B6" t="str">
            <v>Gen. Cap</v>
          </cell>
          <cell r="C6" t="str">
            <v>GENCN</v>
          </cell>
          <cell r="D6" t="str">
            <v>4-Capital</v>
          </cell>
        </row>
        <row r="7">
          <cell r="A7" t="str">
            <v>BUD006</v>
          </cell>
          <cell r="B7" t="str">
            <v>Genrl Plnt Cap</v>
          </cell>
          <cell r="C7" t="str">
            <v>COMCN</v>
          </cell>
          <cell r="D7" t="str">
            <v>4-Capital</v>
          </cell>
        </row>
        <row r="8">
          <cell r="A8" t="str">
            <v>BUD007</v>
          </cell>
          <cell r="B8" t="str">
            <v>BILLA/OWORK</v>
          </cell>
          <cell r="C8" t="str">
            <v>BILLA</v>
          </cell>
          <cell r="D8" t="str">
            <v>5-Balance Sheet</v>
          </cell>
        </row>
        <row r="9">
          <cell r="A9" t="str">
            <v>BUD008</v>
          </cell>
          <cell r="B9" t="str">
            <v>Balance Sheet</v>
          </cell>
          <cell r="C9" t="str">
            <v>BSPRJ</v>
          </cell>
          <cell r="D9" t="str">
            <v>5-Balance Sheet</v>
          </cell>
        </row>
        <row r="10">
          <cell r="A10" t="str">
            <v>BUD010</v>
          </cell>
          <cell r="B10" t="str">
            <v>Below the Line</v>
          </cell>
          <cell r="C10" t="str">
            <v>INCST</v>
          </cell>
          <cell r="D10" t="str">
            <v>2-Below The Lin</v>
          </cell>
        </row>
        <row r="11">
          <cell r="A11" t="str">
            <v>BUD011</v>
          </cell>
          <cell r="B11" t="str">
            <v>Def. Regulatory</v>
          </cell>
          <cell r="C11" t="str">
            <v>REGUL</v>
          </cell>
          <cell r="D11" t="str">
            <v>5-Balance Sheet</v>
          </cell>
        </row>
        <row r="12">
          <cell r="A12" t="str">
            <v>BUD013</v>
          </cell>
          <cell r="B12" t="str">
            <v>Fuel &amp; PP</v>
          </cell>
          <cell r="C12" t="str">
            <v>OANDM</v>
          </cell>
          <cell r="D12" t="str">
            <v>6-Fuel</v>
          </cell>
        </row>
      </sheetData>
      <sheetData sheetId="1"/>
      <sheetData sheetId="2"/>
      <sheetData sheetId="3">
        <row r="2">
          <cell r="A2" t="str">
            <v>D000</v>
          </cell>
          <cell r="B2" t="str">
            <v>Balance Sheet</v>
          </cell>
          <cell r="C2" t="str">
            <v>Chief Executive Officer</v>
          </cell>
          <cell r="D2" t="str">
            <v>Corporate Common</v>
          </cell>
          <cell r="E2"/>
          <cell r="F2"/>
          <cell r="G2"/>
          <cell r="H2"/>
          <cell r="I2" t="str">
            <v>A</v>
          </cell>
        </row>
        <row r="3">
          <cell r="A3" t="str">
            <v>D010</v>
          </cell>
          <cell r="B3" t="str">
            <v>Ceo</v>
          </cell>
          <cell r="C3" t="str">
            <v>Chief Executive Officer</v>
          </cell>
          <cell r="D3"/>
          <cell r="E3"/>
          <cell r="F3"/>
          <cell r="G3"/>
          <cell r="H3"/>
          <cell r="I3" t="str">
            <v>A</v>
          </cell>
        </row>
        <row r="4">
          <cell r="A4" t="str">
            <v>D015</v>
          </cell>
          <cell r="B4" t="str">
            <v>Exec. VP and Regulatory</v>
          </cell>
          <cell r="C4" t="str">
            <v>Chief Executive Officer</v>
          </cell>
          <cell r="D4" t="str">
            <v>Finance</v>
          </cell>
          <cell r="E4"/>
          <cell r="F4"/>
          <cell r="G4"/>
          <cell r="H4"/>
          <cell r="I4" t="str">
            <v>A</v>
          </cell>
        </row>
        <row r="5">
          <cell r="A5" t="str">
            <v>D020</v>
          </cell>
          <cell r="B5" t="str">
            <v>VP Srvc Delivery &amp; Operations</v>
          </cell>
          <cell r="C5" t="str">
            <v>Chief Executive Officer</v>
          </cell>
          <cell r="D5" t="str">
            <v>Service Delivery &amp; Operations</v>
          </cell>
          <cell r="E5"/>
          <cell r="F5"/>
          <cell r="G5"/>
          <cell r="H5"/>
          <cell r="I5" t="str">
            <v>A</v>
          </cell>
        </row>
        <row r="6">
          <cell r="A6" t="str">
            <v>D021</v>
          </cell>
          <cell r="B6" t="str">
            <v>Enterprise Work &amp; Asset Manage</v>
          </cell>
          <cell r="C6" t="str">
            <v>Chief Executive Officer</v>
          </cell>
          <cell r="D6" t="str">
            <v>Service Delivery &amp; Operations</v>
          </cell>
          <cell r="E6"/>
          <cell r="F6"/>
          <cell r="G6"/>
          <cell r="H6"/>
          <cell r="I6" t="str">
            <v>A</v>
          </cell>
        </row>
        <row r="7">
          <cell r="A7" t="str">
            <v>D030</v>
          </cell>
          <cell r="B7" t="str">
            <v>VP Strategy/Policy/Ext Affairs</v>
          </cell>
          <cell r="C7" t="str">
            <v>Chief Executive Officer</v>
          </cell>
          <cell r="D7" t="str">
            <v>Public Policy/External Affairs</v>
          </cell>
          <cell r="E7"/>
          <cell r="F7"/>
          <cell r="G7"/>
          <cell r="H7"/>
          <cell r="I7" t="str">
            <v>A</v>
          </cell>
        </row>
        <row r="8">
          <cell r="A8" t="str">
            <v>D035</v>
          </cell>
          <cell r="B8" t="str">
            <v>VP External Affairs SPP</v>
          </cell>
          <cell r="C8" t="str">
            <v>Chief Executive Officer</v>
          </cell>
          <cell r="D8" t="str">
            <v>Public Policy/External Affairs</v>
          </cell>
          <cell r="E8" t="str">
            <v>VP External Affairs</v>
          </cell>
          <cell r="F8"/>
          <cell r="G8"/>
          <cell r="H8"/>
          <cell r="I8" t="str">
            <v>A</v>
          </cell>
        </row>
        <row r="9">
          <cell r="A9" t="str">
            <v>D045</v>
          </cell>
          <cell r="B9" t="str">
            <v>VP External Affairs NPC</v>
          </cell>
          <cell r="C9" t="str">
            <v>Chief Executive Officer</v>
          </cell>
          <cell r="D9" t="str">
            <v>Public Policy/External Affairs</v>
          </cell>
          <cell r="E9" t="str">
            <v>VP External Affairs</v>
          </cell>
          <cell r="F9"/>
          <cell r="G9"/>
          <cell r="H9"/>
          <cell r="I9" t="str">
            <v>I</v>
          </cell>
        </row>
        <row r="10">
          <cell r="A10" t="str">
            <v>D050</v>
          </cell>
          <cell r="B10" t="str">
            <v>Internal Audit</v>
          </cell>
          <cell r="C10" t="str">
            <v>Chief Executive Officer</v>
          </cell>
          <cell r="D10" t="str">
            <v>Internal Audit</v>
          </cell>
          <cell r="E10"/>
          <cell r="F10"/>
          <cell r="G10"/>
          <cell r="H10"/>
          <cell r="I10" t="str">
            <v>A</v>
          </cell>
        </row>
        <row r="11">
          <cell r="A11" t="str">
            <v>D070</v>
          </cell>
          <cell r="B11" t="str">
            <v>Corporate Planning</v>
          </cell>
          <cell r="C11" t="str">
            <v>Chief Executive Officer</v>
          </cell>
          <cell r="D11" t="str">
            <v>Finance</v>
          </cell>
          <cell r="E11"/>
          <cell r="F11"/>
          <cell r="G11"/>
          <cell r="H11"/>
          <cell r="I11" t="str">
            <v>A</v>
          </cell>
        </row>
        <row r="12">
          <cell r="A12" t="str">
            <v>D075</v>
          </cell>
          <cell r="B12" t="str">
            <v>Financial Planning &amp; Analysis</v>
          </cell>
          <cell r="C12" t="str">
            <v>Chief Executive Officer</v>
          </cell>
          <cell r="D12" t="str">
            <v>Finance</v>
          </cell>
          <cell r="E12"/>
          <cell r="F12"/>
          <cell r="G12"/>
          <cell r="H12"/>
          <cell r="I12" t="str">
            <v>A</v>
          </cell>
        </row>
        <row r="13">
          <cell r="A13" t="str">
            <v>D076</v>
          </cell>
          <cell r="B13" t="str">
            <v>Financial Strategies</v>
          </cell>
          <cell r="C13" t="str">
            <v>Chief Executive Officer</v>
          </cell>
          <cell r="D13" t="str">
            <v>Finance</v>
          </cell>
          <cell r="E13"/>
          <cell r="F13"/>
          <cell r="G13"/>
          <cell r="H13"/>
          <cell r="I13" t="str">
            <v>A</v>
          </cell>
        </row>
        <row r="14">
          <cell r="A14" t="str">
            <v>D080</v>
          </cell>
          <cell r="B14" t="str">
            <v>VP Marketing</v>
          </cell>
          <cell r="C14" t="str">
            <v>Chief Executive Officer</v>
          </cell>
          <cell r="D14" t="str">
            <v>Marketing</v>
          </cell>
          <cell r="E14"/>
          <cell r="F14"/>
          <cell r="G14"/>
          <cell r="H14"/>
          <cell r="I14" t="str">
            <v>A</v>
          </cell>
        </row>
        <row r="15">
          <cell r="A15" t="str">
            <v>D100</v>
          </cell>
          <cell r="B15" t="str">
            <v>Generation</v>
          </cell>
          <cell r="C15" t="str">
            <v>Chief Executive Officer</v>
          </cell>
          <cell r="D15" t="str">
            <v>Generation &amp; Energy Supply</v>
          </cell>
          <cell r="E15" t="str">
            <v>Total Generation</v>
          </cell>
          <cell r="F15"/>
          <cell r="G15"/>
          <cell r="H15"/>
          <cell r="I15" t="str">
            <v>A</v>
          </cell>
        </row>
        <row r="16">
          <cell r="A16" t="str">
            <v>D101</v>
          </cell>
          <cell r="B16" t="str">
            <v>Senior VP Energy Supply</v>
          </cell>
          <cell r="C16" t="str">
            <v>Chief Executive Officer</v>
          </cell>
          <cell r="D16" t="str">
            <v>Generation &amp; Energy Supply</v>
          </cell>
          <cell r="E16"/>
          <cell r="F16"/>
          <cell r="G16"/>
          <cell r="H16"/>
          <cell r="I16" t="str">
            <v>A</v>
          </cell>
        </row>
        <row r="17">
          <cell r="A17" t="str">
            <v>D102</v>
          </cell>
          <cell r="B17" t="str">
            <v>New Projects Development</v>
          </cell>
          <cell r="C17" t="str">
            <v>Chief Executive Officer</v>
          </cell>
          <cell r="D17" t="str">
            <v>Generation &amp; Energy Supply</v>
          </cell>
          <cell r="E17" t="str">
            <v>New Gen Proj Devlop-Sims</v>
          </cell>
          <cell r="F17"/>
          <cell r="G17"/>
          <cell r="H17"/>
          <cell r="I17" t="str">
            <v>A</v>
          </cell>
        </row>
        <row r="18">
          <cell r="A18" t="str">
            <v>D116</v>
          </cell>
          <cell r="B18" t="str">
            <v>Generation Engineering</v>
          </cell>
          <cell r="C18" t="str">
            <v>Chief Executive Officer</v>
          </cell>
          <cell r="D18" t="str">
            <v>Generation &amp; Energy Supply</v>
          </cell>
          <cell r="E18" t="str">
            <v>Total Generation</v>
          </cell>
          <cell r="F18" t="str">
            <v>Performance Management</v>
          </cell>
          <cell r="G18"/>
          <cell r="H18"/>
          <cell r="I18" t="str">
            <v>A</v>
          </cell>
        </row>
        <row r="19">
          <cell r="A19" t="str">
            <v>D117</v>
          </cell>
          <cell r="B19" t="str">
            <v>Generation Supply Chain</v>
          </cell>
          <cell r="C19" t="str">
            <v>Chief Executive Officer</v>
          </cell>
          <cell r="D19" t="str">
            <v>Generation &amp; Energy Supply</v>
          </cell>
          <cell r="E19" t="str">
            <v>Total Generation</v>
          </cell>
          <cell r="F19" t="str">
            <v>Performance Management</v>
          </cell>
          <cell r="G19"/>
          <cell r="H19"/>
          <cell r="I19" t="str">
            <v>A</v>
          </cell>
        </row>
        <row r="20">
          <cell r="A20" t="str">
            <v>D120</v>
          </cell>
          <cell r="B20" t="str">
            <v>Valmy</v>
          </cell>
          <cell r="C20" t="str">
            <v>Chief Executive Officer</v>
          </cell>
          <cell r="D20" t="str">
            <v>Generation &amp; Energy Supply</v>
          </cell>
          <cell r="E20" t="str">
            <v>Total Generation</v>
          </cell>
          <cell r="F20" t="str">
            <v>Valmy Plant</v>
          </cell>
          <cell r="G20"/>
          <cell r="H20"/>
          <cell r="I20" t="str">
            <v>A</v>
          </cell>
        </row>
        <row r="21">
          <cell r="A21" t="str">
            <v>D121</v>
          </cell>
          <cell r="B21" t="str">
            <v>Valmy Billing Dept.</v>
          </cell>
          <cell r="C21" t="str">
            <v>Chief Executive Officer</v>
          </cell>
          <cell r="D21" t="str">
            <v>Generation &amp; Energy Supply</v>
          </cell>
          <cell r="E21" t="str">
            <v>Total Generation</v>
          </cell>
          <cell r="F21" t="str">
            <v>Valmy Plant</v>
          </cell>
          <cell r="G21"/>
          <cell r="H21"/>
          <cell r="I21" t="str">
            <v>A</v>
          </cell>
        </row>
        <row r="22">
          <cell r="A22" t="str">
            <v>D125</v>
          </cell>
          <cell r="B22" t="str">
            <v>Ft. Churchill</v>
          </cell>
          <cell r="C22" t="str">
            <v>Chief Executive Officer</v>
          </cell>
          <cell r="D22" t="str">
            <v>Generation &amp; Energy Supply</v>
          </cell>
          <cell r="E22" t="str">
            <v>Total Generation</v>
          </cell>
          <cell r="F22" t="str">
            <v>Ft Churchill</v>
          </cell>
          <cell r="G22"/>
          <cell r="H22"/>
          <cell r="I22" t="str">
            <v>A</v>
          </cell>
        </row>
        <row r="23">
          <cell r="A23" t="str">
            <v>D130</v>
          </cell>
          <cell r="B23" t="str">
            <v>Tracy</v>
          </cell>
          <cell r="C23" t="str">
            <v>Chief Executive Officer</v>
          </cell>
          <cell r="D23" t="str">
            <v>Generation &amp; Energy Supply</v>
          </cell>
          <cell r="E23" t="str">
            <v>Total Generation</v>
          </cell>
          <cell r="F23" t="str">
            <v>Tracy and Pinon - Rollup</v>
          </cell>
          <cell r="G23"/>
          <cell r="H23"/>
          <cell r="I23" t="str">
            <v>A</v>
          </cell>
        </row>
        <row r="24">
          <cell r="A24" t="str">
            <v>D146</v>
          </cell>
          <cell r="B24" t="str">
            <v>Clark Operations</v>
          </cell>
          <cell r="C24" t="str">
            <v>Chief Executive Officer</v>
          </cell>
          <cell r="D24" t="str">
            <v>Generation &amp; Energy Supply</v>
          </cell>
          <cell r="E24" t="str">
            <v>Total Generation</v>
          </cell>
          <cell r="F24" t="str">
            <v>Clark Plant</v>
          </cell>
          <cell r="G24"/>
          <cell r="H24"/>
          <cell r="I24" t="str">
            <v>A</v>
          </cell>
        </row>
        <row r="25">
          <cell r="A25" t="str">
            <v>D147</v>
          </cell>
          <cell r="B25" t="str">
            <v>Clark Maintenance</v>
          </cell>
          <cell r="C25" t="str">
            <v>Chief Executive Officer</v>
          </cell>
          <cell r="D25" t="str">
            <v>Generation &amp; Energy Supply</v>
          </cell>
          <cell r="E25" t="str">
            <v>Total Generation</v>
          </cell>
          <cell r="F25" t="str">
            <v>Clark Plant</v>
          </cell>
          <cell r="G25"/>
          <cell r="H25"/>
          <cell r="I25" t="str">
            <v>A</v>
          </cell>
        </row>
        <row r="26">
          <cell r="A26" t="str">
            <v>D150</v>
          </cell>
          <cell r="B26" t="str">
            <v>RG Administration</v>
          </cell>
          <cell r="C26" t="str">
            <v>Chief Executive Officer</v>
          </cell>
          <cell r="D26" t="str">
            <v>Generation &amp; Energy Supply</v>
          </cell>
          <cell r="E26" t="str">
            <v>Total Generation</v>
          </cell>
          <cell r="F26" t="str">
            <v>Reid Gardner</v>
          </cell>
          <cell r="G26" t="str">
            <v>Reid Gardner 100%</v>
          </cell>
          <cell r="H26"/>
          <cell r="I26" t="str">
            <v>A</v>
          </cell>
        </row>
        <row r="27">
          <cell r="A27" t="str">
            <v>D151</v>
          </cell>
          <cell r="B27" t="str">
            <v>RG Operations</v>
          </cell>
          <cell r="C27" t="str">
            <v>Chief Executive Officer</v>
          </cell>
          <cell r="D27" t="str">
            <v>Generation &amp; Energy Supply</v>
          </cell>
          <cell r="E27" t="str">
            <v>Total Generation</v>
          </cell>
          <cell r="F27" t="str">
            <v>Reid Gardner</v>
          </cell>
          <cell r="G27" t="str">
            <v>Reid Gardner 100%</v>
          </cell>
          <cell r="H27"/>
          <cell r="I27" t="str">
            <v>A</v>
          </cell>
        </row>
        <row r="28">
          <cell r="A28" t="str">
            <v>D152</v>
          </cell>
          <cell r="B28" t="str">
            <v>RG Maintenance</v>
          </cell>
          <cell r="C28" t="str">
            <v>Chief Executive Officer</v>
          </cell>
          <cell r="D28" t="str">
            <v>Generation &amp; Energy Supply</v>
          </cell>
          <cell r="E28" t="str">
            <v>Total Generation</v>
          </cell>
          <cell r="F28" t="str">
            <v>Reid Gardner</v>
          </cell>
          <cell r="G28" t="str">
            <v>Reid Gardner 100%</v>
          </cell>
          <cell r="H28"/>
          <cell r="I28" t="str">
            <v>A</v>
          </cell>
        </row>
        <row r="29">
          <cell r="A29" t="str">
            <v>D153</v>
          </cell>
          <cell r="B29" t="str">
            <v>RG Coal Yards</v>
          </cell>
          <cell r="C29" t="str">
            <v>Chief Executive Officer</v>
          </cell>
          <cell r="D29" t="str">
            <v>Generation &amp; Energy Supply</v>
          </cell>
          <cell r="E29" t="str">
            <v>Total Generation</v>
          </cell>
          <cell r="F29" t="str">
            <v>Reid Gardner</v>
          </cell>
          <cell r="G29" t="str">
            <v>Reid Gardner 100%</v>
          </cell>
          <cell r="H29"/>
          <cell r="I29" t="str">
            <v>A</v>
          </cell>
        </row>
        <row r="30">
          <cell r="A30" t="str">
            <v>D154</v>
          </cell>
          <cell r="B30" t="str">
            <v>RG Engineering &amp; Support</v>
          </cell>
          <cell r="C30" t="str">
            <v>Chief Executive Officer</v>
          </cell>
          <cell r="D30" t="str">
            <v>Generation &amp; Energy Supply</v>
          </cell>
          <cell r="E30" t="str">
            <v>Total Generation</v>
          </cell>
          <cell r="F30" t="str">
            <v>Reid Gardner</v>
          </cell>
          <cell r="G30" t="str">
            <v>Reid Gardner 100%</v>
          </cell>
          <cell r="H30"/>
          <cell r="I30" t="str">
            <v>A</v>
          </cell>
        </row>
        <row r="31">
          <cell r="A31" t="str">
            <v>D155</v>
          </cell>
          <cell r="B31" t="str">
            <v>RG Labs</v>
          </cell>
          <cell r="C31" t="str">
            <v>Chief Executive Officer</v>
          </cell>
          <cell r="D31" t="str">
            <v>Generation &amp; Energy Supply</v>
          </cell>
          <cell r="E31" t="str">
            <v>Total Generation</v>
          </cell>
          <cell r="F31" t="str">
            <v>Reid Gardner</v>
          </cell>
          <cell r="G31" t="str">
            <v>Reid Gardner 100%</v>
          </cell>
          <cell r="H31"/>
          <cell r="I31" t="str">
            <v>A</v>
          </cell>
        </row>
        <row r="32">
          <cell r="A32" t="str">
            <v>D157</v>
          </cell>
          <cell r="B32" t="str">
            <v>RG 4 Maintenance</v>
          </cell>
          <cell r="C32" t="str">
            <v>Chief Executive Officer</v>
          </cell>
          <cell r="D32" t="str">
            <v>Generation &amp; Energy Supply</v>
          </cell>
          <cell r="E32" t="str">
            <v>Total Generation</v>
          </cell>
          <cell r="F32" t="str">
            <v>Reid Gardner</v>
          </cell>
          <cell r="G32" t="str">
            <v>Reid Gardner 100%</v>
          </cell>
          <cell r="H32"/>
          <cell r="I32" t="str">
            <v>A</v>
          </cell>
        </row>
        <row r="33">
          <cell r="A33" t="str">
            <v>D159</v>
          </cell>
          <cell r="B33" t="str">
            <v>RG 4 Lab</v>
          </cell>
          <cell r="C33" t="str">
            <v>Chief Executive Officer</v>
          </cell>
          <cell r="D33" t="str">
            <v>Generation &amp; Energy Supply</v>
          </cell>
          <cell r="E33" t="str">
            <v>Total Generation</v>
          </cell>
          <cell r="F33" t="str">
            <v>Reid Gardner</v>
          </cell>
          <cell r="G33" t="str">
            <v>Reid Gardner 100%</v>
          </cell>
          <cell r="H33"/>
          <cell r="I33" t="str">
            <v>A</v>
          </cell>
        </row>
        <row r="34">
          <cell r="A34" t="str">
            <v>D161</v>
          </cell>
          <cell r="B34" t="str">
            <v>Reid Gardner Billing</v>
          </cell>
          <cell r="C34" t="str">
            <v>Chief Executive Officer</v>
          </cell>
          <cell r="D34" t="str">
            <v>Generation &amp; Energy Supply</v>
          </cell>
          <cell r="E34" t="str">
            <v>Total Generation</v>
          </cell>
          <cell r="F34" t="str">
            <v>Reid Gardner</v>
          </cell>
          <cell r="G34"/>
          <cell r="H34"/>
          <cell r="I34" t="str">
            <v>A</v>
          </cell>
        </row>
        <row r="35">
          <cell r="A35" t="str">
            <v>D162</v>
          </cell>
          <cell r="B35" t="str">
            <v>Generation Engineering</v>
          </cell>
          <cell r="C35" t="str">
            <v>Chief Executive Officer</v>
          </cell>
          <cell r="D35" t="str">
            <v>Generation &amp; Energy Supply</v>
          </cell>
          <cell r="E35" t="str">
            <v>Total Generation</v>
          </cell>
          <cell r="F35" t="str">
            <v>Performance Management</v>
          </cell>
          <cell r="G35"/>
          <cell r="H35"/>
          <cell r="I35" t="str">
            <v>A</v>
          </cell>
        </row>
        <row r="36">
          <cell r="A36" t="str">
            <v>D166</v>
          </cell>
          <cell r="B36" t="str">
            <v>Generation Planning &amp; Analysis</v>
          </cell>
          <cell r="C36" t="str">
            <v>Chief Executive Officer</v>
          </cell>
          <cell r="D36" t="str">
            <v>Generation &amp; Energy Supply</v>
          </cell>
          <cell r="E36" t="str">
            <v>Total Generation</v>
          </cell>
          <cell r="F36" t="str">
            <v>Performance Management</v>
          </cell>
          <cell r="G36"/>
          <cell r="H36"/>
          <cell r="I36" t="str">
            <v>A</v>
          </cell>
        </row>
        <row r="37">
          <cell r="A37" t="str">
            <v>D168</v>
          </cell>
          <cell r="B37" t="str">
            <v>Gas Trading</v>
          </cell>
          <cell r="C37" t="str">
            <v>Chief Executive Officer</v>
          </cell>
          <cell r="D37" t="str">
            <v>Generation &amp; Energy Supply</v>
          </cell>
          <cell r="E37" t="str">
            <v>Resource Procurement</v>
          </cell>
          <cell r="F37"/>
          <cell r="G37"/>
          <cell r="H37"/>
          <cell r="I37" t="str">
            <v>A</v>
          </cell>
        </row>
        <row r="38">
          <cell r="A38" t="str">
            <v>D171</v>
          </cell>
          <cell r="B38" t="str">
            <v>Mohave Station</v>
          </cell>
          <cell r="C38" t="str">
            <v>Chief Executive Officer</v>
          </cell>
          <cell r="D38" t="str">
            <v>Generation &amp; Energy Supply</v>
          </cell>
          <cell r="E38" t="str">
            <v>Total Generation</v>
          </cell>
          <cell r="F38"/>
          <cell r="G38"/>
          <cell r="H38"/>
          <cell r="I38" t="str">
            <v>A</v>
          </cell>
        </row>
        <row r="39">
          <cell r="A39" t="str">
            <v>D172</v>
          </cell>
          <cell r="B39" t="str">
            <v>Navajo Station</v>
          </cell>
          <cell r="C39" t="str">
            <v>Chief Executive Officer</v>
          </cell>
          <cell r="D39" t="str">
            <v>Generation &amp; Energy Supply</v>
          </cell>
          <cell r="E39" t="str">
            <v>Total Generation</v>
          </cell>
          <cell r="F39"/>
          <cell r="G39"/>
          <cell r="H39"/>
          <cell r="I39" t="str">
            <v>A</v>
          </cell>
        </row>
        <row r="40">
          <cell r="A40" t="str">
            <v>D173</v>
          </cell>
          <cell r="B40" t="str">
            <v>Harry Allen Generating Station</v>
          </cell>
          <cell r="C40" t="str">
            <v>Chief Executive Officer</v>
          </cell>
          <cell r="D40" t="str">
            <v>Generation &amp; Energy Supply</v>
          </cell>
          <cell r="E40" t="str">
            <v>Total Generation</v>
          </cell>
          <cell r="F40" t="str">
            <v>Harry Allen Generating Station</v>
          </cell>
          <cell r="G40"/>
          <cell r="H40"/>
          <cell r="I40" t="str">
            <v>A</v>
          </cell>
        </row>
        <row r="41">
          <cell r="A41" t="str">
            <v>D175</v>
          </cell>
          <cell r="B41" t="str">
            <v>Charles Lenzie Plant</v>
          </cell>
          <cell r="C41" t="str">
            <v>Chief Executive Officer</v>
          </cell>
          <cell r="D41" t="str">
            <v>Generation &amp; Energy Supply</v>
          </cell>
          <cell r="E41" t="str">
            <v>Total Generation</v>
          </cell>
          <cell r="F41" t="str">
            <v>Charles Lenzie Plant</v>
          </cell>
          <cell r="G41"/>
          <cell r="H41"/>
          <cell r="I41" t="str">
            <v>A</v>
          </cell>
        </row>
        <row r="42">
          <cell r="A42" t="str">
            <v>D176</v>
          </cell>
          <cell r="B42" t="str">
            <v>New Generation Project Mgt.</v>
          </cell>
          <cell r="C42" t="str">
            <v>Chief Executive Officer</v>
          </cell>
          <cell r="D42" t="str">
            <v>Generation &amp; Energy Supply</v>
          </cell>
          <cell r="E42" t="str">
            <v>New Generation Project Mgt</v>
          </cell>
          <cell r="F42"/>
          <cell r="G42"/>
          <cell r="H42"/>
          <cell r="I42" t="str">
            <v>A</v>
          </cell>
        </row>
        <row r="43">
          <cell r="A43" t="str">
            <v>D177</v>
          </cell>
          <cell r="B43" t="str">
            <v>Silverhawk Generating Station</v>
          </cell>
          <cell r="C43" t="str">
            <v>Chief Executive Officer</v>
          </cell>
          <cell r="D43" t="str">
            <v>Generation &amp; Energy Supply</v>
          </cell>
          <cell r="E43" t="str">
            <v>Total Generation</v>
          </cell>
          <cell r="F43" t="str">
            <v>Silverhawk</v>
          </cell>
          <cell r="G43"/>
          <cell r="H43"/>
          <cell r="I43" t="str">
            <v>A</v>
          </cell>
        </row>
        <row r="44">
          <cell r="A44" t="str">
            <v>D178</v>
          </cell>
          <cell r="B44" t="str">
            <v>Silverhawk Billing</v>
          </cell>
          <cell r="C44" t="str">
            <v>Chief Executive Officer</v>
          </cell>
          <cell r="D44" t="str">
            <v>Generation &amp; Energy Supply</v>
          </cell>
          <cell r="E44" t="str">
            <v>Total Generation</v>
          </cell>
          <cell r="F44" t="str">
            <v>Silverhawk</v>
          </cell>
          <cell r="G44"/>
          <cell r="H44"/>
          <cell r="I44" t="str">
            <v>A</v>
          </cell>
        </row>
        <row r="45">
          <cell r="A45" t="str">
            <v>D179</v>
          </cell>
          <cell r="B45" t="str">
            <v>Walter Higgins Plant</v>
          </cell>
          <cell r="C45" t="str">
            <v>Chief Executive Officer</v>
          </cell>
          <cell r="D45" t="str">
            <v>Generation &amp; Energy Supply</v>
          </cell>
          <cell r="E45" t="str">
            <v>Total Generation</v>
          </cell>
          <cell r="F45"/>
          <cell r="G45"/>
          <cell r="H45"/>
          <cell r="I45" t="str">
            <v>A</v>
          </cell>
        </row>
        <row r="46">
          <cell r="A46" t="str">
            <v>D181</v>
          </cell>
          <cell r="B46" t="str">
            <v>Financial Systems</v>
          </cell>
          <cell r="C46" t="str">
            <v>Chief Executive Officer</v>
          </cell>
          <cell r="D46" t="str">
            <v>Finance</v>
          </cell>
          <cell r="E46" t="str">
            <v>IT&amp;T</v>
          </cell>
          <cell r="F46" t="str">
            <v>T&amp;D and ERP Systems</v>
          </cell>
          <cell r="G46" t="str">
            <v>Financial and Supply Chain Sys</v>
          </cell>
          <cell r="H46"/>
          <cell r="I46" t="str">
            <v>A</v>
          </cell>
        </row>
        <row r="47">
          <cell r="A47" t="str">
            <v>D200</v>
          </cell>
          <cell r="B47" t="str">
            <v>Transmission</v>
          </cell>
          <cell r="C47" t="str">
            <v>Chief Executive Officer</v>
          </cell>
          <cell r="D47" t="str">
            <v>Service Delivery &amp; Operations</v>
          </cell>
          <cell r="E47" t="str">
            <v>Electric Transmission</v>
          </cell>
          <cell r="F47"/>
          <cell r="G47"/>
          <cell r="H47"/>
          <cell r="I47" t="str">
            <v>A</v>
          </cell>
        </row>
        <row r="48">
          <cell r="A48" t="str">
            <v>D205</v>
          </cell>
          <cell r="B48" t="str">
            <v>Business Dvlpmnt &amp; Contracts</v>
          </cell>
          <cell r="C48" t="str">
            <v>Chief Executive Officer</v>
          </cell>
          <cell r="D48" t="str">
            <v>Service Delivery &amp; Operations</v>
          </cell>
          <cell r="E48" t="str">
            <v>Electric Transmission</v>
          </cell>
          <cell r="F48"/>
          <cell r="G48"/>
          <cell r="H48"/>
          <cell r="I48" t="str">
            <v>A</v>
          </cell>
        </row>
        <row r="49">
          <cell r="A49" t="str">
            <v>D210</v>
          </cell>
          <cell r="B49" t="str">
            <v>Joint Transmission Projects</v>
          </cell>
          <cell r="C49" t="str">
            <v>Chief Executive Officer</v>
          </cell>
          <cell r="D49" t="str">
            <v>Service Delivery &amp; Operations</v>
          </cell>
          <cell r="E49" t="str">
            <v>Electric Transmission</v>
          </cell>
          <cell r="F49" t="str">
            <v>Electric System Control</v>
          </cell>
          <cell r="G49"/>
          <cell r="H49"/>
          <cell r="I49" t="str">
            <v>A</v>
          </cell>
        </row>
        <row r="50">
          <cell r="A50" t="str">
            <v>D220</v>
          </cell>
          <cell r="B50" t="str">
            <v>Elect Sys Control Operations</v>
          </cell>
          <cell r="C50" t="str">
            <v>Chief Executive Officer</v>
          </cell>
          <cell r="D50" t="str">
            <v>Service Delivery &amp; Operations</v>
          </cell>
          <cell r="E50" t="str">
            <v>Electric Transmission</v>
          </cell>
          <cell r="F50" t="str">
            <v>Electric System Control</v>
          </cell>
          <cell r="G50"/>
          <cell r="H50"/>
          <cell r="I50" t="str">
            <v>A</v>
          </cell>
        </row>
        <row r="51">
          <cell r="A51" t="str">
            <v>D221</v>
          </cell>
          <cell r="B51" t="str">
            <v>Trans/Dist Operations - NPC</v>
          </cell>
          <cell r="C51" t="str">
            <v>Chief Executive Officer</v>
          </cell>
          <cell r="D51" t="str">
            <v>Service Delivery &amp; Operations</v>
          </cell>
          <cell r="E51" t="str">
            <v>Electric Transmission</v>
          </cell>
          <cell r="F51" t="str">
            <v>Electric System Control</v>
          </cell>
          <cell r="G51"/>
          <cell r="H51"/>
          <cell r="I51" t="str">
            <v>A</v>
          </cell>
        </row>
        <row r="52">
          <cell r="A52" t="str">
            <v>D222</v>
          </cell>
          <cell r="B52" t="str">
            <v>ESCC Tech Support-NPC</v>
          </cell>
          <cell r="C52" t="str">
            <v>Chief Executive Officer</v>
          </cell>
          <cell r="D52" t="str">
            <v>Service Delivery &amp; Operations</v>
          </cell>
          <cell r="E52" t="str">
            <v>Electric Transmission</v>
          </cell>
          <cell r="F52" t="str">
            <v>Electric System Control</v>
          </cell>
          <cell r="G52"/>
          <cell r="H52"/>
          <cell r="I52" t="str">
            <v>A</v>
          </cell>
        </row>
        <row r="53">
          <cell r="A53" t="str">
            <v>D223</v>
          </cell>
          <cell r="B53" t="str">
            <v>Control Area Operations</v>
          </cell>
          <cell r="C53" t="str">
            <v>Chief Executive Officer</v>
          </cell>
          <cell r="D53" t="str">
            <v>Service Delivery &amp; Operations</v>
          </cell>
          <cell r="E53" t="str">
            <v>Electric Transmission</v>
          </cell>
          <cell r="F53" t="str">
            <v>Electric System Control</v>
          </cell>
          <cell r="G53"/>
          <cell r="H53"/>
          <cell r="I53" t="str">
            <v>A</v>
          </cell>
        </row>
        <row r="54">
          <cell r="A54" t="str">
            <v>D225</v>
          </cell>
          <cell r="B54" t="str">
            <v>Transmission Services</v>
          </cell>
          <cell r="C54" t="str">
            <v>Chief Executive Officer</v>
          </cell>
          <cell r="D54" t="str">
            <v>Service Delivery &amp; Operations</v>
          </cell>
          <cell r="E54" t="str">
            <v>Electric Transmission</v>
          </cell>
          <cell r="F54"/>
          <cell r="G54"/>
          <cell r="H54"/>
          <cell r="I54" t="str">
            <v>A</v>
          </cell>
        </row>
        <row r="55">
          <cell r="A55" t="str">
            <v>D227</v>
          </cell>
          <cell r="B55" t="str">
            <v>Trans/Dist Operations - SPPC</v>
          </cell>
          <cell r="C55" t="str">
            <v>Chief Executive Officer</v>
          </cell>
          <cell r="D55" t="str">
            <v>Service Delivery &amp; Operations</v>
          </cell>
          <cell r="E55" t="str">
            <v>Electric Transmission</v>
          </cell>
          <cell r="F55" t="str">
            <v>Electric System Control</v>
          </cell>
          <cell r="G55"/>
          <cell r="H55"/>
          <cell r="I55" t="str">
            <v>A</v>
          </cell>
        </row>
        <row r="56">
          <cell r="A56" t="str">
            <v>D230</v>
          </cell>
          <cell r="B56" t="str">
            <v>Tuscarora</v>
          </cell>
          <cell r="C56" t="str">
            <v>Chief Executive Officer</v>
          </cell>
          <cell r="D56" t="str">
            <v>Service Delivery &amp; Operations</v>
          </cell>
          <cell r="E56" t="str">
            <v>Electric Transmission</v>
          </cell>
          <cell r="F56"/>
          <cell r="G56"/>
          <cell r="H56"/>
          <cell r="I56" t="str">
            <v>A</v>
          </cell>
        </row>
        <row r="57">
          <cell r="A57" t="str">
            <v>D250</v>
          </cell>
          <cell r="B57" t="str">
            <v>Transmission Planning</v>
          </cell>
          <cell r="C57" t="str">
            <v>Chief Executive Officer</v>
          </cell>
          <cell r="D57" t="str">
            <v>Service Delivery &amp; Operations</v>
          </cell>
          <cell r="E57" t="str">
            <v>Electric Transmission</v>
          </cell>
          <cell r="F57"/>
          <cell r="G57"/>
          <cell r="H57"/>
          <cell r="I57" t="str">
            <v>A</v>
          </cell>
        </row>
        <row r="58">
          <cell r="A58" t="str">
            <v>D255</v>
          </cell>
          <cell r="B58" t="str">
            <v>ESCC Technical Suport</v>
          </cell>
          <cell r="C58" t="str">
            <v>Chief Executive Officer</v>
          </cell>
          <cell r="D58" t="str">
            <v>Service Delivery &amp; Operations</v>
          </cell>
          <cell r="E58" t="str">
            <v>Electric Transmission</v>
          </cell>
          <cell r="F58" t="str">
            <v>Electric System Control</v>
          </cell>
          <cell r="G58"/>
          <cell r="H58"/>
          <cell r="I58" t="str">
            <v>A</v>
          </cell>
        </row>
        <row r="59">
          <cell r="A59" t="str">
            <v>D263</v>
          </cell>
          <cell r="B59" t="str">
            <v>Resource Planning &amp; Analysis</v>
          </cell>
          <cell r="C59" t="str">
            <v>Chief Executive Officer</v>
          </cell>
          <cell r="D59" t="str">
            <v>Generation &amp; Energy Supply</v>
          </cell>
          <cell r="E59" t="str">
            <v>Resource Planning &amp; Analysis</v>
          </cell>
          <cell r="F59"/>
          <cell r="G59"/>
          <cell r="H59"/>
          <cell r="I59" t="str">
            <v>A</v>
          </cell>
        </row>
        <row r="60">
          <cell r="A60" t="str">
            <v>D264</v>
          </cell>
          <cell r="B60" t="str">
            <v>Renewables</v>
          </cell>
          <cell r="C60" t="str">
            <v>Chief Executive Officer</v>
          </cell>
          <cell r="D60" t="str">
            <v>Generation &amp; Energy Supply</v>
          </cell>
          <cell r="E60" t="str">
            <v>Renewables</v>
          </cell>
          <cell r="F60"/>
          <cell r="G60"/>
          <cell r="H60"/>
          <cell r="I60" t="str">
            <v>A</v>
          </cell>
        </row>
        <row r="61">
          <cell r="A61" t="str">
            <v>D268</v>
          </cell>
          <cell r="B61" t="str">
            <v>Power Contracts</v>
          </cell>
          <cell r="C61" t="str">
            <v>Chief Executive Officer</v>
          </cell>
          <cell r="D61" t="str">
            <v>Generation &amp; Energy Supply</v>
          </cell>
          <cell r="E61" t="str">
            <v>Power Contracts</v>
          </cell>
          <cell r="F61"/>
          <cell r="G61"/>
          <cell r="H61"/>
          <cell r="I61" t="str">
            <v>A</v>
          </cell>
        </row>
        <row r="62">
          <cell r="A62" t="str">
            <v>D270</v>
          </cell>
          <cell r="B62" t="str">
            <v>Contract Administration</v>
          </cell>
          <cell r="C62" t="str">
            <v>Chief Executive Officer</v>
          </cell>
          <cell r="D62" t="str">
            <v>Generation &amp; Energy Supply</v>
          </cell>
          <cell r="E62" t="str">
            <v>Power Contracts</v>
          </cell>
          <cell r="F62"/>
          <cell r="G62"/>
          <cell r="H62"/>
          <cell r="I62" t="str">
            <v>A</v>
          </cell>
        </row>
        <row r="63">
          <cell r="A63" t="str">
            <v>D271</v>
          </cell>
          <cell r="B63" t="str">
            <v>Power Trading</v>
          </cell>
          <cell r="C63" t="str">
            <v>Chief Executive Officer</v>
          </cell>
          <cell r="D63" t="str">
            <v>Generation &amp; Energy Supply</v>
          </cell>
          <cell r="E63" t="str">
            <v>Resource Procurement</v>
          </cell>
          <cell r="F63"/>
          <cell r="G63"/>
          <cell r="H63"/>
          <cell r="I63" t="str">
            <v>A</v>
          </cell>
        </row>
        <row r="64">
          <cell r="A64" t="str">
            <v>D273</v>
          </cell>
          <cell r="B64" t="str">
            <v>Resource Procurement</v>
          </cell>
          <cell r="C64" t="str">
            <v>Chief Executive Officer</v>
          </cell>
          <cell r="D64" t="str">
            <v>Generation &amp; Energy Supply</v>
          </cell>
          <cell r="E64" t="str">
            <v>Resource Procurement</v>
          </cell>
          <cell r="F64"/>
          <cell r="G64"/>
          <cell r="H64"/>
          <cell r="I64" t="str">
            <v>A</v>
          </cell>
        </row>
        <row r="65">
          <cell r="A65" t="str">
            <v>D302</v>
          </cell>
          <cell r="B65" t="str">
            <v>Reno Region - Executive</v>
          </cell>
          <cell r="C65" t="str">
            <v>Chief Executive Officer</v>
          </cell>
          <cell r="D65" t="str">
            <v>Service Delivery &amp; Operations</v>
          </cell>
          <cell r="E65" t="str">
            <v>Reno Region</v>
          </cell>
          <cell r="F65"/>
          <cell r="G65"/>
          <cell r="H65"/>
          <cell r="I65" t="str">
            <v>A</v>
          </cell>
        </row>
        <row r="66">
          <cell r="A66" t="str">
            <v>D305</v>
          </cell>
          <cell r="B66" t="str">
            <v>North Las Vegas Region</v>
          </cell>
          <cell r="C66" t="str">
            <v>Chief Executive Officer</v>
          </cell>
          <cell r="D66" t="str">
            <v>Service Delivery &amp; Operations</v>
          </cell>
          <cell r="E66" t="str">
            <v>Combines LV No and So</v>
          </cell>
          <cell r="F66" t="str">
            <v>North Las Vegas Region</v>
          </cell>
          <cell r="G66"/>
          <cell r="H66"/>
          <cell r="I66" t="str">
            <v>A</v>
          </cell>
        </row>
        <row r="67">
          <cell r="A67" t="str">
            <v>D306</v>
          </cell>
          <cell r="B67" t="str">
            <v>Distribution Design LV North</v>
          </cell>
          <cell r="C67" t="str">
            <v>Chief Executive Officer</v>
          </cell>
          <cell r="D67" t="str">
            <v>Service Delivery &amp; Operations</v>
          </cell>
          <cell r="E67" t="str">
            <v>Combines LV No and So</v>
          </cell>
          <cell r="F67" t="str">
            <v>North Las Vegas Region</v>
          </cell>
          <cell r="G67"/>
          <cell r="H67"/>
          <cell r="I67" t="str">
            <v>A</v>
          </cell>
        </row>
        <row r="68">
          <cell r="A68" t="str">
            <v>D307</v>
          </cell>
          <cell r="B68" t="str">
            <v>Lines Construct/Maint LV North</v>
          </cell>
          <cell r="C68" t="str">
            <v>Chief Executive Officer</v>
          </cell>
          <cell r="D68" t="str">
            <v>Service Delivery &amp; Operations</v>
          </cell>
          <cell r="E68" t="str">
            <v>Combines LV No and So</v>
          </cell>
          <cell r="F68" t="str">
            <v>North Las Vegas Region</v>
          </cell>
          <cell r="G68"/>
          <cell r="H68"/>
          <cell r="I68" t="str">
            <v>A</v>
          </cell>
        </row>
        <row r="69">
          <cell r="A69" t="str">
            <v>D309</v>
          </cell>
          <cell r="B69" t="str">
            <v>Elect Coordination/Maint LV No</v>
          </cell>
          <cell r="C69" t="str">
            <v>Chief Executive Officer</v>
          </cell>
          <cell r="D69" t="str">
            <v>Service Delivery &amp; Operations</v>
          </cell>
          <cell r="E69" t="str">
            <v>Combines LV No and So</v>
          </cell>
          <cell r="F69" t="str">
            <v>North Las Vegas Region</v>
          </cell>
          <cell r="G69"/>
          <cell r="H69"/>
          <cell r="I69" t="str">
            <v>A</v>
          </cell>
        </row>
        <row r="70">
          <cell r="A70" t="str">
            <v>D310</v>
          </cell>
          <cell r="B70" t="str">
            <v>South Las Vegas Region</v>
          </cell>
          <cell r="C70" t="str">
            <v>Chief Executive Officer</v>
          </cell>
          <cell r="D70" t="str">
            <v>Service Delivery &amp; Operations</v>
          </cell>
          <cell r="E70" t="str">
            <v>Combines LV No and So</v>
          </cell>
          <cell r="F70" t="str">
            <v>South Las Vegas Region</v>
          </cell>
          <cell r="G70"/>
          <cell r="H70"/>
          <cell r="I70" t="str">
            <v>A</v>
          </cell>
        </row>
        <row r="71">
          <cell r="A71" t="str">
            <v>D311</v>
          </cell>
          <cell r="B71" t="str">
            <v>Distribution Design LV South</v>
          </cell>
          <cell r="C71" t="str">
            <v>Chief Executive Officer</v>
          </cell>
          <cell r="D71" t="str">
            <v>Service Delivery &amp; Operations</v>
          </cell>
          <cell r="E71" t="str">
            <v>Combines LV No and So</v>
          </cell>
          <cell r="F71" t="str">
            <v>South Las Vegas Region</v>
          </cell>
          <cell r="G71"/>
          <cell r="H71"/>
          <cell r="I71" t="str">
            <v>A</v>
          </cell>
        </row>
        <row r="72">
          <cell r="A72" t="str">
            <v>D312</v>
          </cell>
          <cell r="B72" t="str">
            <v>Elect Coordination/Maint LV So</v>
          </cell>
          <cell r="C72" t="str">
            <v>Chief Executive Officer</v>
          </cell>
          <cell r="D72" t="str">
            <v>Service Delivery &amp; Operations</v>
          </cell>
          <cell r="E72" t="str">
            <v>Combines LV No and So</v>
          </cell>
          <cell r="F72" t="str">
            <v>South Las Vegas Region</v>
          </cell>
          <cell r="G72"/>
          <cell r="H72"/>
          <cell r="I72" t="str">
            <v>A</v>
          </cell>
        </row>
        <row r="73">
          <cell r="A73" t="str">
            <v>D313</v>
          </cell>
          <cell r="B73" t="str">
            <v>Lines Construct/Maint LV South</v>
          </cell>
          <cell r="C73" t="str">
            <v>Chief Executive Officer</v>
          </cell>
          <cell r="D73" t="str">
            <v>Service Delivery &amp; Operations</v>
          </cell>
          <cell r="E73" t="str">
            <v>Combines LV No and So</v>
          </cell>
          <cell r="F73" t="str">
            <v>South Las Vegas Region</v>
          </cell>
          <cell r="G73"/>
          <cell r="H73"/>
          <cell r="I73" t="str">
            <v>A</v>
          </cell>
        </row>
        <row r="74">
          <cell r="A74" t="str">
            <v>D315</v>
          </cell>
          <cell r="B74" t="str">
            <v>Distribution Design - Reno</v>
          </cell>
          <cell r="C74" t="str">
            <v>Chief Executive Officer</v>
          </cell>
          <cell r="D74" t="str">
            <v>Service Delivery &amp; Operations</v>
          </cell>
          <cell r="E74" t="str">
            <v>Reno Region</v>
          </cell>
          <cell r="F74"/>
          <cell r="G74"/>
          <cell r="H74"/>
          <cell r="I74" t="str">
            <v>A</v>
          </cell>
        </row>
        <row r="75">
          <cell r="A75" t="str">
            <v>D317</v>
          </cell>
          <cell r="B75" t="str">
            <v>New Business Reno-Insp/Const</v>
          </cell>
          <cell r="C75" t="str">
            <v>Chief Executive Officer</v>
          </cell>
          <cell r="D75" t="str">
            <v>Service Delivery &amp; Operations</v>
          </cell>
          <cell r="E75" t="str">
            <v>Reno Region</v>
          </cell>
          <cell r="F75"/>
          <cell r="G75"/>
          <cell r="H75"/>
          <cell r="I75" t="str">
            <v>A</v>
          </cell>
        </row>
        <row r="76">
          <cell r="A76" t="str">
            <v>D321</v>
          </cell>
          <cell r="B76" t="str">
            <v>Distribution Planning</v>
          </cell>
          <cell r="C76" t="str">
            <v>Chief Executive Officer</v>
          </cell>
          <cell r="D76" t="str">
            <v>Service Delivery &amp; Operations</v>
          </cell>
          <cell r="E76" t="str">
            <v>Technical Services &amp; Support</v>
          </cell>
          <cell r="F76" t="str">
            <v>Distribution Planning</v>
          </cell>
          <cell r="G76"/>
          <cell r="H76"/>
          <cell r="I76" t="str">
            <v>A</v>
          </cell>
        </row>
        <row r="77">
          <cell r="A77" t="str">
            <v>D322</v>
          </cell>
          <cell r="B77" t="str">
            <v>Civil Engineering</v>
          </cell>
          <cell r="C77" t="str">
            <v>Chief Executive Officer</v>
          </cell>
          <cell r="D77" t="str">
            <v>Service Delivery &amp; Operations</v>
          </cell>
          <cell r="E77" t="str">
            <v>Technical Services &amp; Support</v>
          </cell>
          <cell r="F77" t="str">
            <v>Power System Engineering</v>
          </cell>
          <cell r="G77"/>
          <cell r="H77"/>
          <cell r="I77" t="str">
            <v>A</v>
          </cell>
        </row>
        <row r="78">
          <cell r="A78" t="str">
            <v>D323</v>
          </cell>
          <cell r="B78" t="str">
            <v>Tech Services &amp; Support</v>
          </cell>
          <cell r="C78" t="str">
            <v>Chief Executive Officer</v>
          </cell>
          <cell r="D78" t="str">
            <v>Service Delivery &amp; Operations</v>
          </cell>
          <cell r="E78" t="str">
            <v>Technical Services &amp; Support</v>
          </cell>
          <cell r="F78"/>
          <cell r="G78"/>
          <cell r="H78"/>
          <cell r="I78" t="str">
            <v>A</v>
          </cell>
        </row>
        <row r="79">
          <cell r="A79" t="str">
            <v>D324</v>
          </cell>
          <cell r="B79" t="str">
            <v>Asset Information Management</v>
          </cell>
          <cell r="C79" t="str">
            <v>Chief Executive Officer</v>
          </cell>
          <cell r="D79" t="str">
            <v>Service Delivery &amp; Operations</v>
          </cell>
          <cell r="E79" t="str">
            <v>Technical Services &amp; Support</v>
          </cell>
          <cell r="F79" t="str">
            <v>Asset Management</v>
          </cell>
          <cell r="G79"/>
          <cell r="H79"/>
          <cell r="I79" t="str">
            <v>A</v>
          </cell>
        </row>
        <row r="80">
          <cell r="A80" t="str">
            <v>D326</v>
          </cell>
          <cell r="B80" t="str">
            <v>Substation Engineering</v>
          </cell>
          <cell r="C80" t="str">
            <v>Chief Executive Officer</v>
          </cell>
          <cell r="D80" t="str">
            <v>Service Delivery &amp; Operations</v>
          </cell>
          <cell r="E80" t="str">
            <v>Technical Services &amp; Support</v>
          </cell>
          <cell r="F80" t="str">
            <v>Power System Engineering</v>
          </cell>
          <cell r="G80"/>
          <cell r="H80"/>
          <cell r="I80" t="str">
            <v>A</v>
          </cell>
        </row>
        <row r="81">
          <cell r="A81" t="str">
            <v>D327</v>
          </cell>
          <cell r="B81" t="str">
            <v>System Protection</v>
          </cell>
          <cell r="C81" t="str">
            <v>Chief Executive Officer</v>
          </cell>
          <cell r="D81" t="str">
            <v>Service Delivery &amp; Operations</v>
          </cell>
          <cell r="E81" t="str">
            <v>Technical Services &amp; Support</v>
          </cell>
          <cell r="F81" t="str">
            <v>Power System Engineering</v>
          </cell>
          <cell r="G81"/>
          <cell r="H81"/>
          <cell r="I81" t="str">
            <v>A</v>
          </cell>
        </row>
        <row r="82">
          <cell r="A82" t="str">
            <v>D328</v>
          </cell>
          <cell r="B82" t="str">
            <v>Substatn Constr/Maint LV North</v>
          </cell>
          <cell r="C82" t="str">
            <v>Chief Executive Officer</v>
          </cell>
          <cell r="D82" t="str">
            <v>Service Delivery &amp; Operations</v>
          </cell>
          <cell r="E82" t="str">
            <v>Combines LV No and So</v>
          </cell>
          <cell r="F82" t="str">
            <v>North Las Vegas Region</v>
          </cell>
          <cell r="G82"/>
          <cell r="H82"/>
          <cell r="I82" t="str">
            <v>A</v>
          </cell>
        </row>
        <row r="83">
          <cell r="A83" t="str">
            <v>D329</v>
          </cell>
          <cell r="B83" t="str">
            <v>Power System Engineering - SPP</v>
          </cell>
          <cell r="C83" t="str">
            <v>Chief Executive Officer</v>
          </cell>
          <cell r="D83" t="str">
            <v>Service Delivery &amp; Operations</v>
          </cell>
          <cell r="E83" t="str">
            <v>Technical Services &amp; Support</v>
          </cell>
          <cell r="F83" t="str">
            <v>Power System Engineering</v>
          </cell>
          <cell r="G83"/>
          <cell r="H83"/>
          <cell r="I83" t="str">
            <v>A</v>
          </cell>
        </row>
        <row r="84">
          <cell r="A84" t="str">
            <v>D330</v>
          </cell>
          <cell r="B84" t="str">
            <v>T&amp;D Analytical Support</v>
          </cell>
          <cell r="C84" t="str">
            <v>Chief Executive Officer</v>
          </cell>
          <cell r="D84" t="str">
            <v>Service Delivery &amp; Operations</v>
          </cell>
          <cell r="E84" t="str">
            <v>Technical Services &amp; Support</v>
          </cell>
          <cell r="F84" t="str">
            <v>Asset Management</v>
          </cell>
          <cell r="G84"/>
          <cell r="H84"/>
          <cell r="I84" t="str">
            <v>A</v>
          </cell>
        </row>
        <row r="85">
          <cell r="A85" t="str">
            <v>D331</v>
          </cell>
          <cell r="B85" t="str">
            <v>Project Mgt &amp; Construction</v>
          </cell>
          <cell r="C85" t="str">
            <v>Chief Executive Officer</v>
          </cell>
          <cell r="D85" t="str">
            <v>Service Delivery &amp; Operations</v>
          </cell>
          <cell r="E85" t="str">
            <v>Technical Services &amp; Support</v>
          </cell>
          <cell r="F85" t="str">
            <v>Major Projects</v>
          </cell>
          <cell r="G85"/>
          <cell r="H85"/>
          <cell r="I85" t="str">
            <v>A</v>
          </cell>
        </row>
        <row r="86">
          <cell r="A86" t="str">
            <v>D332</v>
          </cell>
          <cell r="B86" t="str">
            <v>Transmission Engineering</v>
          </cell>
          <cell r="C86" t="str">
            <v>Chief Executive Officer</v>
          </cell>
          <cell r="D86" t="str">
            <v>Service Delivery &amp; Operations</v>
          </cell>
          <cell r="E86" t="str">
            <v>Technical Services &amp; Support</v>
          </cell>
          <cell r="F86" t="str">
            <v>Power System Engineering</v>
          </cell>
          <cell r="G86"/>
          <cell r="H86"/>
          <cell r="I86" t="str">
            <v>A</v>
          </cell>
        </row>
        <row r="87">
          <cell r="A87" t="str">
            <v>D333</v>
          </cell>
          <cell r="B87" t="str">
            <v>Gas Engineering Services</v>
          </cell>
          <cell r="C87" t="str">
            <v>Chief Executive Officer</v>
          </cell>
          <cell r="D87" t="str">
            <v>Service Delivery &amp; Operations</v>
          </cell>
          <cell r="E87" t="str">
            <v>Reno Region</v>
          </cell>
          <cell r="F87" t="str">
            <v>Gas O&amp;M</v>
          </cell>
          <cell r="G87"/>
          <cell r="H87"/>
          <cell r="I87" t="str">
            <v>A</v>
          </cell>
        </row>
        <row r="88">
          <cell r="A88" t="str">
            <v>D334</v>
          </cell>
          <cell r="B88" t="str">
            <v>Power System Engineering - SPR</v>
          </cell>
          <cell r="C88" t="str">
            <v>Chief Executive Officer</v>
          </cell>
          <cell r="D88" t="str">
            <v>Service Delivery &amp; Operations</v>
          </cell>
          <cell r="E88" t="str">
            <v>Technical Services &amp; Support</v>
          </cell>
          <cell r="F88" t="str">
            <v>Power System Engineering</v>
          </cell>
          <cell r="G88"/>
          <cell r="H88"/>
          <cell r="I88" t="str">
            <v>A</v>
          </cell>
        </row>
        <row r="89">
          <cell r="A89" t="str">
            <v>D335</v>
          </cell>
          <cell r="B89" t="str">
            <v>Major Projects NPC</v>
          </cell>
          <cell r="C89" t="str">
            <v>Chief Executive Officer</v>
          </cell>
          <cell r="D89" t="str">
            <v>Service Delivery &amp; Operations</v>
          </cell>
          <cell r="E89" t="str">
            <v>Technical Services &amp; Support</v>
          </cell>
          <cell r="F89" t="str">
            <v>Major Projects</v>
          </cell>
          <cell r="G89"/>
          <cell r="H89"/>
          <cell r="I89" t="str">
            <v>A</v>
          </cell>
        </row>
        <row r="90">
          <cell r="A90" t="str">
            <v>D337</v>
          </cell>
          <cell r="B90" t="str">
            <v>Major Projects - SPPC</v>
          </cell>
          <cell r="C90" t="str">
            <v>Chief Executive Officer</v>
          </cell>
          <cell r="D90" t="str">
            <v>Service Delivery &amp; Operations</v>
          </cell>
          <cell r="E90" t="str">
            <v>Technical Services &amp; Support</v>
          </cell>
          <cell r="F90" t="str">
            <v>Major Projects</v>
          </cell>
          <cell r="G90"/>
          <cell r="H90"/>
          <cell r="I90" t="str">
            <v>A</v>
          </cell>
        </row>
        <row r="91">
          <cell r="A91" t="str">
            <v>D338</v>
          </cell>
          <cell r="B91" t="str">
            <v>Projects Controls &amp; Analysis</v>
          </cell>
          <cell r="C91" t="str">
            <v>Chief Executive Officer</v>
          </cell>
          <cell r="D91" t="str">
            <v>Service Delivery &amp; Operations</v>
          </cell>
          <cell r="E91" t="str">
            <v>Technical Services &amp; Support</v>
          </cell>
          <cell r="F91" t="str">
            <v>Major Projects</v>
          </cell>
          <cell r="G91"/>
          <cell r="H91"/>
          <cell r="I91" t="str">
            <v>A</v>
          </cell>
        </row>
        <row r="92">
          <cell r="A92" t="str">
            <v>D339</v>
          </cell>
          <cell r="B92" t="str">
            <v>Construction Management</v>
          </cell>
          <cell r="C92" t="str">
            <v>Chief Executive Officer</v>
          </cell>
          <cell r="D92" t="str">
            <v>Service Delivery &amp; Operations</v>
          </cell>
          <cell r="E92" t="str">
            <v>Technical Services &amp; Support</v>
          </cell>
          <cell r="F92" t="str">
            <v>Major Projects</v>
          </cell>
          <cell r="G92"/>
          <cell r="H92"/>
          <cell r="I92" t="str">
            <v>A</v>
          </cell>
        </row>
        <row r="93">
          <cell r="A93" t="str">
            <v>D340</v>
          </cell>
          <cell r="B93" t="str">
            <v>T&amp;D Standards</v>
          </cell>
          <cell r="C93" t="str">
            <v>Chief Executive Officer</v>
          </cell>
          <cell r="D93" t="str">
            <v>Service Delivery &amp; Operations</v>
          </cell>
          <cell r="E93" t="str">
            <v>Technical Services &amp; Support</v>
          </cell>
          <cell r="F93" t="str">
            <v>Asset Management</v>
          </cell>
          <cell r="G93"/>
          <cell r="H93"/>
          <cell r="I93" t="str">
            <v>A</v>
          </cell>
        </row>
        <row r="94">
          <cell r="A94" t="str">
            <v>D341</v>
          </cell>
          <cell r="B94" t="str">
            <v>Maj Proj NPC Resort Corridor</v>
          </cell>
          <cell r="C94" t="str">
            <v>Chief Executive Officer</v>
          </cell>
          <cell r="D94" t="str">
            <v>Service Delivery &amp; Operations</v>
          </cell>
          <cell r="E94" t="str">
            <v>Technical Services &amp; Support</v>
          </cell>
          <cell r="F94" t="str">
            <v>Major Projects</v>
          </cell>
          <cell r="G94"/>
          <cell r="H94"/>
          <cell r="I94" t="str">
            <v>A</v>
          </cell>
        </row>
        <row r="95">
          <cell r="A95" t="str">
            <v>D342</v>
          </cell>
          <cell r="B95" t="str">
            <v>Major Projects Ely</v>
          </cell>
          <cell r="C95" t="str">
            <v>Chief Executive Officer</v>
          </cell>
          <cell r="D95" t="str">
            <v>Service Delivery &amp; Operations</v>
          </cell>
          <cell r="E95" t="str">
            <v>Technical Services &amp; Support</v>
          </cell>
          <cell r="F95" t="str">
            <v>Major Projects</v>
          </cell>
          <cell r="G95"/>
          <cell r="H95"/>
          <cell r="I95" t="str">
            <v>A</v>
          </cell>
        </row>
        <row r="96">
          <cell r="A96" t="str">
            <v>D353</v>
          </cell>
          <cell r="B96" t="str">
            <v>Laughlin Distr Oper&amp;Maint (LV)</v>
          </cell>
          <cell r="C96" t="str">
            <v>Chief Executive Officer</v>
          </cell>
          <cell r="D96" t="str">
            <v>Service Delivery &amp; Operations</v>
          </cell>
          <cell r="E96" t="str">
            <v>Combines LV No and So</v>
          </cell>
          <cell r="F96" t="str">
            <v>South Las Vegas Region</v>
          </cell>
          <cell r="G96"/>
          <cell r="H96"/>
          <cell r="I96" t="str">
            <v>A</v>
          </cell>
        </row>
        <row r="97">
          <cell r="A97" t="str">
            <v>D356</v>
          </cell>
          <cell r="B97" t="str">
            <v>Substatn Constr/Maint LV South</v>
          </cell>
          <cell r="C97" t="str">
            <v>Chief Executive Officer</v>
          </cell>
          <cell r="D97" t="str">
            <v>Service Delivery &amp; Operations</v>
          </cell>
          <cell r="E97" t="str">
            <v>Combines LV No and So</v>
          </cell>
          <cell r="F97" t="str">
            <v>South Las Vegas Region</v>
          </cell>
          <cell r="G97"/>
          <cell r="H97"/>
          <cell r="I97" t="str">
            <v>A</v>
          </cell>
        </row>
        <row r="98">
          <cell r="A98" t="str">
            <v>D357</v>
          </cell>
          <cell r="B98" t="str">
            <v>Maintenance Support Services</v>
          </cell>
          <cell r="C98" t="str">
            <v>Chief Executive Officer</v>
          </cell>
          <cell r="D98" t="str">
            <v>Service Delivery &amp; Operations</v>
          </cell>
          <cell r="E98" t="str">
            <v>Technical Services &amp; Support</v>
          </cell>
          <cell r="F98" t="str">
            <v>Asset Management</v>
          </cell>
          <cell r="G98"/>
          <cell r="H98"/>
          <cell r="I98" t="str">
            <v>A</v>
          </cell>
        </row>
        <row r="99">
          <cell r="A99" t="str">
            <v>D361</v>
          </cell>
          <cell r="B99" t="str">
            <v>Trouble Respons &amp; New Svc-Reno</v>
          </cell>
          <cell r="C99" t="str">
            <v>Chief Executive Officer</v>
          </cell>
          <cell r="D99" t="str">
            <v>Service Delivery &amp; Operations</v>
          </cell>
          <cell r="E99" t="str">
            <v>Reno Region</v>
          </cell>
          <cell r="F99"/>
          <cell r="G99"/>
          <cell r="H99"/>
          <cell r="I99" t="str">
            <v>A</v>
          </cell>
        </row>
        <row r="100">
          <cell r="A100" t="str">
            <v>D362</v>
          </cell>
          <cell r="B100" t="str">
            <v>Lines Const/Maint Dist Reno</v>
          </cell>
          <cell r="C100" t="str">
            <v>Chief Executive Officer</v>
          </cell>
          <cell r="D100" t="str">
            <v>Service Delivery &amp; Operations</v>
          </cell>
          <cell r="E100" t="str">
            <v>Reno Region</v>
          </cell>
          <cell r="F100"/>
          <cell r="G100"/>
          <cell r="H100"/>
          <cell r="I100" t="str">
            <v>A</v>
          </cell>
        </row>
        <row r="101">
          <cell r="A101" t="str">
            <v>D363</v>
          </cell>
          <cell r="B101" t="str">
            <v>Lines Const/Maint Trans</v>
          </cell>
          <cell r="C101" t="str">
            <v>Chief Executive Officer</v>
          </cell>
          <cell r="D101" t="str">
            <v>Service Delivery &amp; Operations</v>
          </cell>
          <cell r="E101" t="str">
            <v>Reno Region</v>
          </cell>
          <cell r="F101"/>
          <cell r="G101"/>
          <cell r="H101"/>
          <cell r="I101" t="str">
            <v>A</v>
          </cell>
        </row>
        <row r="102">
          <cell r="A102" t="str">
            <v>D364</v>
          </cell>
          <cell r="B102" t="str">
            <v>Dispatch Reno</v>
          </cell>
          <cell r="C102" t="str">
            <v>Chief Executive Officer</v>
          </cell>
          <cell r="D102" t="str">
            <v>Service Delivery &amp; Operations</v>
          </cell>
          <cell r="E102" t="str">
            <v>Reno Region</v>
          </cell>
          <cell r="F102"/>
          <cell r="G102"/>
          <cell r="H102"/>
          <cell r="I102" t="str">
            <v>A</v>
          </cell>
        </row>
        <row r="103">
          <cell r="A103" t="str">
            <v>D365</v>
          </cell>
          <cell r="B103" t="str">
            <v>Gas Distribution</v>
          </cell>
          <cell r="C103" t="str">
            <v>Chief Executive Officer</v>
          </cell>
          <cell r="D103" t="str">
            <v>Service Delivery &amp; Operations</v>
          </cell>
          <cell r="E103" t="str">
            <v>Reno Region</v>
          </cell>
          <cell r="F103" t="str">
            <v>Gas O&amp;M</v>
          </cell>
          <cell r="G103"/>
          <cell r="H103"/>
          <cell r="I103" t="str">
            <v>A</v>
          </cell>
        </row>
        <row r="104">
          <cell r="A104" t="str">
            <v>D366</v>
          </cell>
          <cell r="B104" t="str">
            <v>Gas Operations &amp; Maintenance</v>
          </cell>
          <cell r="C104" t="str">
            <v>Chief Executive Officer</v>
          </cell>
          <cell r="D104" t="str">
            <v>Service Delivery &amp; Operations</v>
          </cell>
          <cell r="E104" t="str">
            <v>Reno Region</v>
          </cell>
          <cell r="F104" t="str">
            <v>Gas O&amp;M</v>
          </cell>
          <cell r="G104"/>
          <cell r="H104"/>
          <cell r="I104" t="str">
            <v>A</v>
          </cell>
        </row>
        <row r="105">
          <cell r="A105" t="str">
            <v>D367</v>
          </cell>
          <cell r="B105" t="str">
            <v>Gas Service/Damage Prevention</v>
          </cell>
          <cell r="C105" t="str">
            <v>Chief Executive Officer</v>
          </cell>
          <cell r="D105" t="str">
            <v>Service Delivery &amp; Operations</v>
          </cell>
          <cell r="E105" t="str">
            <v>Reno Region</v>
          </cell>
          <cell r="F105" t="str">
            <v>Gas O&amp;M</v>
          </cell>
          <cell r="G105"/>
          <cell r="H105"/>
          <cell r="I105" t="str">
            <v>A</v>
          </cell>
        </row>
        <row r="106">
          <cell r="A106" t="str">
            <v>D368</v>
          </cell>
          <cell r="B106" t="str">
            <v>General Construction &amp; Fab</v>
          </cell>
          <cell r="C106" t="str">
            <v>Chief Executive Officer</v>
          </cell>
          <cell r="D106" t="str">
            <v>Service Delivery &amp; Operations</v>
          </cell>
          <cell r="E106" t="str">
            <v>Reno Region</v>
          </cell>
          <cell r="F106"/>
          <cell r="G106"/>
          <cell r="H106"/>
          <cell r="I106" t="str">
            <v>A</v>
          </cell>
        </row>
        <row r="107">
          <cell r="A107" t="str">
            <v>D369</v>
          </cell>
          <cell r="B107" t="str">
            <v>Gas Distribution Systems</v>
          </cell>
          <cell r="C107" t="str">
            <v>Chief Executive Officer</v>
          </cell>
          <cell r="D107" t="str">
            <v>Service Delivery &amp; Operations</v>
          </cell>
          <cell r="E107" t="str">
            <v>Reno Region</v>
          </cell>
          <cell r="F107" t="str">
            <v>Gas O&amp;M</v>
          </cell>
          <cell r="G107"/>
          <cell r="H107"/>
          <cell r="I107" t="str">
            <v>A</v>
          </cell>
        </row>
        <row r="108">
          <cell r="A108" t="str">
            <v>D370</v>
          </cell>
          <cell r="B108" t="str">
            <v>Carson Region</v>
          </cell>
          <cell r="C108" t="str">
            <v>Chief Executive Officer</v>
          </cell>
          <cell r="D108" t="str">
            <v>Service Delivery &amp; Operations</v>
          </cell>
          <cell r="E108" t="str">
            <v>Carson Region</v>
          </cell>
          <cell r="F108"/>
          <cell r="G108"/>
          <cell r="H108"/>
          <cell r="I108" t="str">
            <v>A</v>
          </cell>
        </row>
        <row r="109">
          <cell r="A109" t="str">
            <v>D371</v>
          </cell>
          <cell r="B109" t="str">
            <v>Carson Operations</v>
          </cell>
          <cell r="C109" t="str">
            <v>Chief Executive Officer</v>
          </cell>
          <cell r="D109" t="str">
            <v>Service Delivery &amp; Operations</v>
          </cell>
          <cell r="E109" t="str">
            <v>Carson Region</v>
          </cell>
          <cell r="F109"/>
          <cell r="G109"/>
          <cell r="H109"/>
          <cell r="I109" t="str">
            <v>A</v>
          </cell>
        </row>
        <row r="110">
          <cell r="A110" t="str">
            <v>D372</v>
          </cell>
          <cell r="B110" t="str">
            <v>Carson Distribution Design</v>
          </cell>
          <cell r="C110" t="str">
            <v>Chief Executive Officer</v>
          </cell>
          <cell r="D110" t="str">
            <v>Service Delivery &amp; Operations</v>
          </cell>
          <cell r="E110" t="str">
            <v>Carson Region</v>
          </cell>
          <cell r="F110"/>
          <cell r="G110"/>
          <cell r="H110"/>
          <cell r="I110" t="str">
            <v>A</v>
          </cell>
        </row>
        <row r="111">
          <cell r="A111" t="str">
            <v>D373</v>
          </cell>
          <cell r="B111" t="str">
            <v>Yerington</v>
          </cell>
          <cell r="C111" t="str">
            <v>Chief Executive Officer</v>
          </cell>
          <cell r="D111" t="str">
            <v>Service Delivery &amp; Operations</v>
          </cell>
          <cell r="E111" t="str">
            <v>Carson Region</v>
          </cell>
          <cell r="F111"/>
          <cell r="G111"/>
          <cell r="H111"/>
          <cell r="I111" t="str">
            <v>A</v>
          </cell>
        </row>
        <row r="112">
          <cell r="A112" t="str">
            <v>D374</v>
          </cell>
          <cell r="B112" t="str">
            <v>Fallon Operations</v>
          </cell>
          <cell r="C112" t="str">
            <v>Chief Executive Officer</v>
          </cell>
          <cell r="D112" t="str">
            <v>Service Delivery &amp; Operations</v>
          </cell>
          <cell r="E112" t="str">
            <v>Elko/East Region</v>
          </cell>
          <cell r="F112"/>
          <cell r="G112"/>
          <cell r="H112"/>
          <cell r="I112" t="str">
            <v>A</v>
          </cell>
        </row>
        <row r="113">
          <cell r="A113" t="str">
            <v>D375</v>
          </cell>
          <cell r="B113" t="str">
            <v>Hawthorne</v>
          </cell>
          <cell r="C113" t="str">
            <v>Chief Executive Officer</v>
          </cell>
          <cell r="D113" t="str">
            <v>Service Delivery &amp; Operations</v>
          </cell>
          <cell r="E113" t="str">
            <v>Carson Region</v>
          </cell>
          <cell r="F113"/>
          <cell r="G113"/>
          <cell r="H113"/>
          <cell r="I113" t="str">
            <v>A</v>
          </cell>
        </row>
        <row r="114">
          <cell r="A114" t="str">
            <v>D376</v>
          </cell>
          <cell r="B114" t="str">
            <v>Tonopah</v>
          </cell>
          <cell r="C114" t="str">
            <v>Chief Executive Officer</v>
          </cell>
          <cell r="D114" t="str">
            <v>Service Delivery &amp; Operations</v>
          </cell>
          <cell r="E114" t="str">
            <v>Carson Region</v>
          </cell>
          <cell r="F114"/>
          <cell r="G114"/>
          <cell r="H114"/>
          <cell r="I114" t="str">
            <v>A</v>
          </cell>
        </row>
        <row r="115">
          <cell r="A115" t="str">
            <v>D380</v>
          </cell>
          <cell r="B115" t="str">
            <v>Inspection &amp; Coordination</v>
          </cell>
          <cell r="C115" t="str">
            <v>Chief Executive Officer</v>
          </cell>
          <cell r="D115" t="str">
            <v>Service Delivery &amp; Operations</v>
          </cell>
          <cell r="E115" t="str">
            <v>Carson Region</v>
          </cell>
          <cell r="F115"/>
          <cell r="G115"/>
          <cell r="H115"/>
          <cell r="I115" t="str">
            <v>A</v>
          </cell>
        </row>
        <row r="116">
          <cell r="A116" t="str">
            <v>D381</v>
          </cell>
          <cell r="B116" t="str">
            <v>North Tahoe &amp; Portola</v>
          </cell>
          <cell r="C116" t="str">
            <v>Chief Executive Officer</v>
          </cell>
          <cell r="D116" t="str">
            <v>Service Delivery &amp; Operations</v>
          </cell>
          <cell r="E116" t="str">
            <v>Reno Region</v>
          </cell>
          <cell r="F116" t="str">
            <v>Area Srvc Mgr-NoTahoe/Portola</v>
          </cell>
          <cell r="G116"/>
          <cell r="H116"/>
          <cell r="I116" t="str">
            <v>A</v>
          </cell>
        </row>
        <row r="117">
          <cell r="A117" t="str">
            <v>D383</v>
          </cell>
          <cell r="B117" t="str">
            <v>South Tahoe</v>
          </cell>
          <cell r="C117" t="str">
            <v>Chief Executive Officer</v>
          </cell>
          <cell r="D117" t="str">
            <v>Service Delivery &amp; Operations</v>
          </cell>
          <cell r="E117" t="str">
            <v>Carson Region</v>
          </cell>
          <cell r="F117"/>
          <cell r="G117"/>
          <cell r="H117"/>
          <cell r="I117" t="str">
            <v>A</v>
          </cell>
        </row>
        <row r="118">
          <cell r="A118" t="str">
            <v>D390</v>
          </cell>
          <cell r="B118" t="str">
            <v>TCID Lease Payment</v>
          </cell>
          <cell r="C118" t="str">
            <v>Chief Executive Officer</v>
          </cell>
          <cell r="D118" t="str">
            <v>Service Delivery &amp; Operations</v>
          </cell>
          <cell r="E118" t="str">
            <v>Elko/East Region</v>
          </cell>
          <cell r="F118"/>
          <cell r="G118"/>
          <cell r="H118"/>
          <cell r="I118" t="str">
            <v>A</v>
          </cell>
        </row>
        <row r="119">
          <cell r="A119" t="str">
            <v>D391</v>
          </cell>
          <cell r="B119" t="str">
            <v>Dir. Reg. Operations Elko/East</v>
          </cell>
          <cell r="C119" t="str">
            <v>Chief Executive Officer</v>
          </cell>
          <cell r="D119" t="str">
            <v>Service Delivery &amp; Operations</v>
          </cell>
          <cell r="E119" t="str">
            <v>Elko/East Region</v>
          </cell>
          <cell r="F119"/>
          <cell r="G119"/>
          <cell r="H119"/>
          <cell r="I119" t="str">
            <v>A</v>
          </cell>
        </row>
        <row r="120">
          <cell r="A120" t="str">
            <v>D392</v>
          </cell>
          <cell r="B120" t="str">
            <v>Elko Operations</v>
          </cell>
          <cell r="C120" t="str">
            <v>Chief Executive Officer</v>
          </cell>
          <cell r="D120" t="str">
            <v>Service Delivery &amp; Operations</v>
          </cell>
          <cell r="E120" t="str">
            <v>Elko/East Region</v>
          </cell>
          <cell r="F120"/>
          <cell r="G120"/>
          <cell r="H120"/>
          <cell r="I120" t="str">
            <v>A</v>
          </cell>
        </row>
        <row r="121">
          <cell r="A121" t="str">
            <v>D393</v>
          </cell>
          <cell r="B121" t="str">
            <v>SCAT - Reno</v>
          </cell>
          <cell r="C121" t="str">
            <v>Chief Executive Officer</v>
          </cell>
          <cell r="D121" t="str">
            <v>Service Delivery &amp; Operations</v>
          </cell>
          <cell r="E121" t="str">
            <v>Reno Region</v>
          </cell>
          <cell r="F121"/>
          <cell r="G121"/>
          <cell r="H121"/>
          <cell r="I121" t="str">
            <v>A</v>
          </cell>
        </row>
        <row r="122">
          <cell r="A122" t="str">
            <v>D394</v>
          </cell>
          <cell r="B122" t="str">
            <v>Winnemucca Operations</v>
          </cell>
          <cell r="C122" t="str">
            <v>Chief Executive Officer</v>
          </cell>
          <cell r="D122" t="str">
            <v>Service Delivery &amp; Operations</v>
          </cell>
          <cell r="E122" t="str">
            <v>Elko/East Region</v>
          </cell>
          <cell r="F122"/>
          <cell r="G122"/>
          <cell r="H122"/>
          <cell r="I122" t="str">
            <v>A</v>
          </cell>
        </row>
        <row r="123">
          <cell r="A123" t="str">
            <v>D400</v>
          </cell>
          <cell r="B123" t="str">
            <v>Energy Efficieny&amp;Conservation</v>
          </cell>
          <cell r="C123" t="str">
            <v>Chief Executive Officer</v>
          </cell>
          <cell r="D123" t="str">
            <v>Marketing</v>
          </cell>
          <cell r="E123" t="str">
            <v>Energy Efficncy/Cstmr Strategy</v>
          </cell>
          <cell r="F123"/>
          <cell r="G123"/>
          <cell r="H123"/>
          <cell r="I123" t="str">
            <v>A</v>
          </cell>
        </row>
        <row r="124">
          <cell r="A124" t="str">
            <v>D405</v>
          </cell>
          <cell r="B124" t="str">
            <v>Economic Development</v>
          </cell>
          <cell r="C124" t="str">
            <v>Chief Executive Officer</v>
          </cell>
          <cell r="D124" t="str">
            <v>Public Policy/External Affairs</v>
          </cell>
          <cell r="E124" t="str">
            <v>VP External Affairs</v>
          </cell>
          <cell r="F124"/>
          <cell r="G124"/>
          <cell r="H124"/>
          <cell r="I124" t="str">
            <v>A</v>
          </cell>
        </row>
        <row r="125">
          <cell r="A125" t="str">
            <v>D420</v>
          </cell>
          <cell r="B125" t="str">
            <v>Major Accounts - NPC</v>
          </cell>
          <cell r="C125" t="str">
            <v>Chief Executive Officer</v>
          </cell>
          <cell r="D125" t="str">
            <v>Marketing</v>
          </cell>
          <cell r="E125"/>
          <cell r="F125"/>
          <cell r="G125"/>
          <cell r="H125"/>
          <cell r="I125" t="str">
            <v>A</v>
          </cell>
        </row>
        <row r="126">
          <cell r="A126" t="str">
            <v>D421</v>
          </cell>
          <cell r="B126" t="str">
            <v>Major Accounts - SPP</v>
          </cell>
          <cell r="C126" t="str">
            <v>Chief Executive Officer</v>
          </cell>
          <cell r="D126" t="str">
            <v>Marketing</v>
          </cell>
          <cell r="E126"/>
          <cell r="F126"/>
          <cell r="G126"/>
          <cell r="H126"/>
          <cell r="I126" t="str">
            <v>A</v>
          </cell>
        </row>
        <row r="127">
          <cell r="A127" t="str">
            <v>D425</v>
          </cell>
          <cell r="B127" t="str">
            <v>Customer Service</v>
          </cell>
          <cell r="C127" t="str">
            <v>Chief Executive Officer</v>
          </cell>
          <cell r="D127" t="str">
            <v>Service Delivery &amp; Operations</v>
          </cell>
          <cell r="E127" t="str">
            <v>Customer Service</v>
          </cell>
          <cell r="F127"/>
          <cell r="G127"/>
          <cell r="H127"/>
          <cell r="I127" t="str">
            <v>A</v>
          </cell>
        </row>
        <row r="128">
          <cell r="A128" t="str">
            <v>D430</v>
          </cell>
          <cell r="B128" t="str">
            <v>Cust Srvc-Training/Performance</v>
          </cell>
          <cell r="C128" t="str">
            <v>Chief Executive Officer</v>
          </cell>
          <cell r="D128" t="str">
            <v>Service Delivery &amp; Operations</v>
          </cell>
          <cell r="E128" t="str">
            <v>Customer Service</v>
          </cell>
          <cell r="F128"/>
          <cell r="G128"/>
          <cell r="H128"/>
          <cell r="I128" t="str">
            <v>A</v>
          </cell>
        </row>
        <row r="129">
          <cell r="A129" t="str">
            <v>D431</v>
          </cell>
          <cell r="B129" t="str">
            <v>Call Centers Las Vegas</v>
          </cell>
          <cell r="C129" t="str">
            <v>Chief Executive Officer</v>
          </cell>
          <cell r="D129" t="str">
            <v>Service Delivery &amp; Operations</v>
          </cell>
          <cell r="E129" t="str">
            <v>Customer Service</v>
          </cell>
          <cell r="F129" t="str">
            <v>Customer Care NPC</v>
          </cell>
          <cell r="G129"/>
          <cell r="H129"/>
          <cell r="I129" t="str">
            <v>A</v>
          </cell>
        </row>
        <row r="130">
          <cell r="A130" t="str">
            <v>D432</v>
          </cell>
          <cell r="B130" t="str">
            <v>Call Centers Reno</v>
          </cell>
          <cell r="C130" t="str">
            <v>Chief Executive Officer</v>
          </cell>
          <cell r="D130" t="str">
            <v>Service Delivery &amp; Operations</v>
          </cell>
          <cell r="E130" t="str">
            <v>Customer Service</v>
          </cell>
          <cell r="F130" t="str">
            <v>Customer Care SPP</v>
          </cell>
          <cell r="G130"/>
          <cell r="H130"/>
          <cell r="I130" t="str">
            <v>A</v>
          </cell>
        </row>
        <row r="131">
          <cell r="A131" t="str">
            <v>D433</v>
          </cell>
          <cell r="B131" t="str">
            <v>Final Bills NPC/SPPC</v>
          </cell>
          <cell r="C131" t="str">
            <v>Chief Executive Officer</v>
          </cell>
          <cell r="D131" t="str">
            <v>Service Delivery &amp; Operations</v>
          </cell>
          <cell r="E131" t="str">
            <v>Customer Service</v>
          </cell>
          <cell r="F131" t="str">
            <v>Credit &amp; Billing</v>
          </cell>
          <cell r="G131"/>
          <cell r="H131"/>
          <cell r="I131" t="str">
            <v>A</v>
          </cell>
        </row>
        <row r="132">
          <cell r="A132" t="str">
            <v>D434</v>
          </cell>
          <cell r="B132" t="str">
            <v>Uncollectible Expense NPC/SPPC</v>
          </cell>
          <cell r="C132" t="str">
            <v>Chief Executive Officer</v>
          </cell>
          <cell r="D132" t="str">
            <v>Service Delivery &amp; Operations</v>
          </cell>
          <cell r="E132" t="str">
            <v>Customer Service</v>
          </cell>
          <cell r="F132"/>
          <cell r="G132"/>
          <cell r="H132"/>
          <cell r="I132" t="str">
            <v>A</v>
          </cell>
        </row>
        <row r="133">
          <cell r="A133" t="str">
            <v>D436</v>
          </cell>
          <cell r="B133" t="str">
            <v>NPC Collections</v>
          </cell>
          <cell r="C133" t="str">
            <v>Chief Executive Officer</v>
          </cell>
          <cell r="D133" t="str">
            <v>Service Delivery &amp; Operations</v>
          </cell>
          <cell r="E133" t="str">
            <v>Customer Service</v>
          </cell>
          <cell r="F133" t="str">
            <v>Credit &amp; Billing</v>
          </cell>
          <cell r="G133"/>
          <cell r="H133"/>
          <cell r="I133" t="str">
            <v>A</v>
          </cell>
        </row>
        <row r="134">
          <cell r="A134" t="str">
            <v>D437</v>
          </cell>
          <cell r="B134" t="str">
            <v>Credit and Collections</v>
          </cell>
          <cell r="C134" t="str">
            <v>Chief Executive Officer</v>
          </cell>
          <cell r="D134" t="str">
            <v>Service Delivery &amp; Operations</v>
          </cell>
          <cell r="E134" t="str">
            <v>Customer Service</v>
          </cell>
          <cell r="F134" t="str">
            <v>Credit &amp; Billing</v>
          </cell>
          <cell r="G134"/>
          <cell r="H134"/>
          <cell r="I134" t="str">
            <v>A</v>
          </cell>
        </row>
        <row r="135">
          <cell r="A135" t="str">
            <v>D440</v>
          </cell>
          <cell r="B135" t="str">
            <v>Credit and Billing</v>
          </cell>
          <cell r="C135" t="str">
            <v>Chief Executive Officer</v>
          </cell>
          <cell r="D135" t="str">
            <v>Service Delivery &amp; Operations</v>
          </cell>
          <cell r="E135" t="str">
            <v>Customer Service</v>
          </cell>
          <cell r="F135" t="str">
            <v>Credit &amp; Billing</v>
          </cell>
          <cell r="G135"/>
          <cell r="H135"/>
          <cell r="I135" t="str">
            <v>A</v>
          </cell>
        </row>
        <row r="136">
          <cell r="A136" t="str">
            <v>D441</v>
          </cell>
          <cell r="B136" t="str">
            <v>Billing Las Vegas</v>
          </cell>
          <cell r="C136" t="str">
            <v>Chief Executive Officer</v>
          </cell>
          <cell r="D136" t="str">
            <v>Service Delivery &amp; Operations</v>
          </cell>
          <cell r="E136" t="str">
            <v>Customer Service</v>
          </cell>
          <cell r="F136" t="str">
            <v>Credit &amp; Billing</v>
          </cell>
          <cell r="G136"/>
          <cell r="H136"/>
          <cell r="I136" t="str">
            <v>A</v>
          </cell>
        </row>
        <row r="137">
          <cell r="A137" t="str">
            <v>D442</v>
          </cell>
          <cell r="B137" t="str">
            <v>Billing Reno</v>
          </cell>
          <cell r="C137" t="str">
            <v>Chief Executive Officer</v>
          </cell>
          <cell r="D137" t="str">
            <v>Service Delivery &amp; Operations</v>
          </cell>
          <cell r="E137" t="str">
            <v>Customer Service</v>
          </cell>
          <cell r="F137" t="str">
            <v>Credit &amp; Billing</v>
          </cell>
          <cell r="G137"/>
          <cell r="H137"/>
          <cell r="I137" t="str">
            <v>A</v>
          </cell>
        </row>
        <row r="138">
          <cell r="A138" t="str">
            <v>D443</v>
          </cell>
          <cell r="B138" t="str">
            <v>Main Branches</v>
          </cell>
          <cell r="C138" t="str">
            <v>Chief Executive Officer</v>
          </cell>
          <cell r="D138" t="str">
            <v>Service Delivery &amp; Operations</v>
          </cell>
          <cell r="E138" t="str">
            <v>Customer Service</v>
          </cell>
          <cell r="F138" t="str">
            <v>Customer Care NPC</v>
          </cell>
          <cell r="G138"/>
          <cell r="H138"/>
          <cell r="I138" t="str">
            <v>A</v>
          </cell>
        </row>
        <row r="139">
          <cell r="A139" t="str">
            <v>D444</v>
          </cell>
          <cell r="B139" t="str">
            <v>LV Outlying Branches</v>
          </cell>
          <cell r="C139" t="str">
            <v>Chief Executive Officer</v>
          </cell>
          <cell r="D139" t="str">
            <v>Service Delivery &amp; Operations</v>
          </cell>
          <cell r="E139" t="str">
            <v>Customer Service</v>
          </cell>
          <cell r="F139" t="str">
            <v>Customer Care NPC</v>
          </cell>
          <cell r="G139"/>
          <cell r="H139"/>
          <cell r="I139" t="str">
            <v>A</v>
          </cell>
        </row>
        <row r="140">
          <cell r="A140" t="str">
            <v>D445</v>
          </cell>
          <cell r="B140" t="str">
            <v>Meter Readers &amp; Serv Utility</v>
          </cell>
          <cell r="C140" t="str">
            <v>Chief Executive Officer</v>
          </cell>
          <cell r="D140" t="str">
            <v>Service Delivery &amp; Operations</v>
          </cell>
          <cell r="E140" t="str">
            <v>Customer Service</v>
          </cell>
          <cell r="F140" t="str">
            <v>Meter Services</v>
          </cell>
          <cell r="G140"/>
          <cell r="H140"/>
          <cell r="I140" t="str">
            <v>A</v>
          </cell>
        </row>
        <row r="141">
          <cell r="A141" t="str">
            <v>D447</v>
          </cell>
          <cell r="B141" t="str">
            <v>District Customer Service Rep</v>
          </cell>
          <cell r="C141" t="str">
            <v>Chief Executive Officer</v>
          </cell>
          <cell r="D141" t="str">
            <v>Service Delivery &amp; Operations</v>
          </cell>
          <cell r="E141" t="str">
            <v>Customer Service</v>
          </cell>
          <cell r="F141" t="str">
            <v>Customer Care SPP</v>
          </cell>
          <cell r="G141"/>
          <cell r="H141"/>
          <cell r="I141" t="str">
            <v>A</v>
          </cell>
        </row>
        <row r="142">
          <cell r="A142" t="str">
            <v>D450</v>
          </cell>
          <cell r="B142" t="str">
            <v>Meter Services</v>
          </cell>
          <cell r="C142" t="str">
            <v>Chief Executive Officer</v>
          </cell>
          <cell r="D142" t="str">
            <v>Service Delivery &amp; Operations</v>
          </cell>
          <cell r="E142" t="str">
            <v>Customer Service</v>
          </cell>
          <cell r="F142" t="str">
            <v>Meter Services</v>
          </cell>
          <cell r="G142"/>
          <cell r="H142"/>
          <cell r="I142" t="str">
            <v>A</v>
          </cell>
        </row>
        <row r="143">
          <cell r="A143" t="str">
            <v>D451</v>
          </cell>
          <cell r="B143" t="str">
            <v>Meter Operations Reno</v>
          </cell>
          <cell r="C143" t="str">
            <v>Chief Executive Officer</v>
          </cell>
          <cell r="D143" t="str">
            <v>Service Delivery &amp; Operations</v>
          </cell>
          <cell r="E143" t="str">
            <v>Customer Service</v>
          </cell>
          <cell r="F143" t="str">
            <v>Meter Services</v>
          </cell>
          <cell r="G143"/>
          <cell r="H143"/>
          <cell r="I143" t="str">
            <v>A</v>
          </cell>
        </row>
        <row r="144">
          <cell r="A144" t="str">
            <v>D452</v>
          </cell>
          <cell r="B144" t="str">
            <v>Meter Operations Las Vegas</v>
          </cell>
          <cell r="C144" t="str">
            <v>Chief Executive Officer</v>
          </cell>
          <cell r="D144" t="str">
            <v>Service Delivery &amp; Operations</v>
          </cell>
          <cell r="E144" t="str">
            <v>Customer Service</v>
          </cell>
          <cell r="F144" t="str">
            <v>Meter Services</v>
          </cell>
          <cell r="G144"/>
          <cell r="H144"/>
          <cell r="I144" t="str">
            <v>A</v>
          </cell>
        </row>
        <row r="145">
          <cell r="A145" t="str">
            <v>D453</v>
          </cell>
          <cell r="B145" t="str">
            <v>Field Services Las Vegas</v>
          </cell>
          <cell r="C145" t="str">
            <v>Chief Executive Officer</v>
          </cell>
          <cell r="D145" t="str">
            <v>Service Delivery &amp; Operations</v>
          </cell>
          <cell r="E145" t="str">
            <v>Customer Service</v>
          </cell>
          <cell r="F145" t="str">
            <v>Meter Services</v>
          </cell>
          <cell r="G145"/>
          <cell r="H145"/>
          <cell r="I145" t="str">
            <v>A</v>
          </cell>
        </row>
        <row r="146">
          <cell r="A146" t="str">
            <v>D454</v>
          </cell>
          <cell r="B146" t="str">
            <v>Meter Reading Las Vegas</v>
          </cell>
          <cell r="C146" t="str">
            <v>Chief Executive Officer</v>
          </cell>
          <cell r="D146" t="str">
            <v>Service Delivery &amp; Operations</v>
          </cell>
          <cell r="E146" t="str">
            <v>Customer Service</v>
          </cell>
          <cell r="F146" t="str">
            <v>Meter Services</v>
          </cell>
          <cell r="G146"/>
          <cell r="H146"/>
          <cell r="I146" t="str">
            <v>A</v>
          </cell>
        </row>
        <row r="147">
          <cell r="A147" t="str">
            <v>D455</v>
          </cell>
          <cell r="B147" t="str">
            <v>Customer Information Systems</v>
          </cell>
          <cell r="C147" t="str">
            <v>Chief Executive Officer</v>
          </cell>
          <cell r="D147" t="str">
            <v>Service Delivery &amp; Operations</v>
          </cell>
          <cell r="E147" t="str">
            <v>Customer Service</v>
          </cell>
          <cell r="F147"/>
          <cell r="G147"/>
          <cell r="H147"/>
          <cell r="I147" t="str">
            <v>A</v>
          </cell>
        </row>
        <row r="148">
          <cell r="A148" t="str">
            <v>D460</v>
          </cell>
          <cell r="B148" t="str">
            <v>Customer Programs &amp; Services</v>
          </cell>
          <cell r="C148" t="str">
            <v>Chief Executive Officer</v>
          </cell>
          <cell r="D148" t="str">
            <v>Service Delivery &amp; Operations</v>
          </cell>
          <cell r="E148" t="str">
            <v>Customer Service</v>
          </cell>
          <cell r="F148" t="str">
            <v>Customer Care NPC</v>
          </cell>
          <cell r="G148"/>
          <cell r="H148"/>
          <cell r="I148" t="str">
            <v>A</v>
          </cell>
        </row>
        <row r="149">
          <cell r="A149" t="str">
            <v>D603</v>
          </cell>
          <cell r="B149" t="str">
            <v>Treasury</v>
          </cell>
          <cell r="C149" t="str">
            <v>Chief Executive Officer</v>
          </cell>
          <cell r="D149" t="str">
            <v>Finance</v>
          </cell>
          <cell r="E149" t="str">
            <v>Treasury</v>
          </cell>
          <cell r="F149"/>
          <cell r="G149"/>
          <cell r="H149"/>
          <cell r="I149" t="str">
            <v>A</v>
          </cell>
        </row>
        <row r="150">
          <cell r="A150" t="str">
            <v>D604</v>
          </cell>
          <cell r="B150" t="str">
            <v>Investor Relations</v>
          </cell>
          <cell r="C150" t="str">
            <v>Chief Executive Officer</v>
          </cell>
          <cell r="D150" t="str">
            <v>Finance</v>
          </cell>
          <cell r="E150" t="str">
            <v>Investor Rel &amp; Sharehldr Svcs</v>
          </cell>
          <cell r="F150"/>
          <cell r="G150"/>
          <cell r="H150"/>
          <cell r="I150" t="str">
            <v>A</v>
          </cell>
        </row>
        <row r="151">
          <cell r="A151" t="str">
            <v>D605</v>
          </cell>
          <cell r="B151" t="str">
            <v>Shareholder Services</v>
          </cell>
          <cell r="C151" t="str">
            <v>Chief Executive Officer</v>
          </cell>
          <cell r="D151" t="str">
            <v>Finance</v>
          </cell>
          <cell r="E151" t="str">
            <v>Investor Rel &amp; Sharehldr Svcs</v>
          </cell>
          <cell r="F151"/>
          <cell r="G151"/>
          <cell r="H151"/>
          <cell r="I151" t="str">
            <v>A</v>
          </cell>
        </row>
        <row r="152">
          <cell r="A152" t="str">
            <v>D606</v>
          </cell>
          <cell r="B152" t="str">
            <v>Risk Control</v>
          </cell>
          <cell r="C152" t="str">
            <v>Chief Executive Officer</v>
          </cell>
          <cell r="D152" t="str">
            <v>Finance</v>
          </cell>
          <cell r="E152"/>
          <cell r="F152"/>
          <cell r="G152"/>
          <cell r="H152"/>
          <cell r="I152" t="str">
            <v>A</v>
          </cell>
        </row>
        <row r="153">
          <cell r="A153" t="str">
            <v>D607</v>
          </cell>
          <cell r="B153" t="str">
            <v>Corporate Insurance</v>
          </cell>
          <cell r="C153" t="str">
            <v>Chief Executive Officer</v>
          </cell>
          <cell r="D153" t="str">
            <v>Finance</v>
          </cell>
          <cell r="E153"/>
          <cell r="F153"/>
          <cell r="G153"/>
          <cell r="H153"/>
          <cell r="I153" t="str">
            <v>A</v>
          </cell>
        </row>
        <row r="154">
          <cell r="A154" t="str">
            <v>D608</v>
          </cell>
          <cell r="B154" t="str">
            <v>Corporate Common</v>
          </cell>
          <cell r="C154" t="str">
            <v>Chief Executive Officer</v>
          </cell>
          <cell r="D154" t="str">
            <v>Corporate Common</v>
          </cell>
          <cell r="E154"/>
          <cell r="F154"/>
          <cell r="G154"/>
          <cell r="H154"/>
          <cell r="I154" t="str">
            <v>A</v>
          </cell>
        </row>
        <row r="155">
          <cell r="A155" t="str">
            <v>D610</v>
          </cell>
          <cell r="B155" t="str">
            <v>Chief Accounting Officer (CAO)</v>
          </cell>
          <cell r="C155" t="str">
            <v>Chief Executive Officer</v>
          </cell>
          <cell r="D155" t="str">
            <v>Finance</v>
          </cell>
          <cell r="E155" t="str">
            <v>Chief Accounting Officer</v>
          </cell>
          <cell r="F155"/>
          <cell r="G155"/>
          <cell r="H155"/>
          <cell r="I155" t="str">
            <v>A</v>
          </cell>
        </row>
        <row r="156">
          <cell r="A156" t="str">
            <v>D611</v>
          </cell>
          <cell r="B156" t="str">
            <v>Corporate Common 3</v>
          </cell>
          <cell r="C156" t="str">
            <v>Chief Executive Officer</v>
          </cell>
          <cell r="D156" t="str">
            <v>Corporate Common</v>
          </cell>
          <cell r="E156"/>
          <cell r="F156"/>
          <cell r="G156"/>
          <cell r="H156"/>
          <cell r="I156" t="str">
            <v>A</v>
          </cell>
        </row>
        <row r="157">
          <cell r="A157" t="str">
            <v>D613</v>
          </cell>
          <cell r="B157" t="str">
            <v>Corporate Common 4</v>
          </cell>
          <cell r="C157" t="str">
            <v>Chief Executive Officer</v>
          </cell>
          <cell r="D157" t="str">
            <v>Corporate Common</v>
          </cell>
          <cell r="E157"/>
          <cell r="F157"/>
          <cell r="G157"/>
          <cell r="H157"/>
          <cell r="I157" t="str">
            <v>A</v>
          </cell>
        </row>
        <row r="158">
          <cell r="A158" t="str">
            <v>D614</v>
          </cell>
          <cell r="B158" t="str">
            <v>Corporate Financings</v>
          </cell>
          <cell r="C158" t="str">
            <v>Chief Executive Officer</v>
          </cell>
          <cell r="D158" t="str">
            <v>Finance</v>
          </cell>
          <cell r="E158" t="str">
            <v>Treasury</v>
          </cell>
          <cell r="F158"/>
          <cell r="G158"/>
          <cell r="H158"/>
          <cell r="I158" t="str">
            <v>A</v>
          </cell>
        </row>
        <row r="159">
          <cell r="A159" t="str">
            <v>D615</v>
          </cell>
          <cell r="B159" t="str">
            <v>Compliance</v>
          </cell>
          <cell r="C159" t="str">
            <v>Chief Executive Officer</v>
          </cell>
          <cell r="D159" t="str">
            <v>Legal Services</v>
          </cell>
          <cell r="E159"/>
          <cell r="F159"/>
          <cell r="G159"/>
          <cell r="H159"/>
          <cell r="I159" t="str">
            <v>A</v>
          </cell>
        </row>
        <row r="160">
          <cell r="A160" t="str">
            <v>D616</v>
          </cell>
          <cell r="B160" t="str">
            <v>FERC Compliance</v>
          </cell>
          <cell r="C160" t="str">
            <v>Chief Executive Officer</v>
          </cell>
          <cell r="D160" t="str">
            <v>Legal Services</v>
          </cell>
          <cell r="E160"/>
          <cell r="F160"/>
          <cell r="G160"/>
          <cell r="H160"/>
          <cell r="I160" t="str">
            <v>A</v>
          </cell>
        </row>
        <row r="161">
          <cell r="A161" t="str">
            <v>D619</v>
          </cell>
          <cell r="B161" t="str">
            <v>External Financial Reporting</v>
          </cell>
          <cell r="C161" t="str">
            <v>Chief Executive Officer</v>
          </cell>
          <cell r="D161" t="str">
            <v>Finance</v>
          </cell>
          <cell r="E161" t="str">
            <v>Chief Accounting Officer</v>
          </cell>
          <cell r="F161"/>
          <cell r="G161"/>
          <cell r="H161"/>
          <cell r="I161" t="str">
            <v>A</v>
          </cell>
        </row>
        <row r="162">
          <cell r="A162" t="str">
            <v>D620</v>
          </cell>
          <cell r="B162" t="str">
            <v>Corporate Accounting</v>
          </cell>
          <cell r="C162" t="str">
            <v>Chief Executive Officer</v>
          </cell>
          <cell r="D162" t="str">
            <v>Finance</v>
          </cell>
          <cell r="E162" t="str">
            <v>Chief Accounting Officer</v>
          </cell>
          <cell r="F162" t="str">
            <v>Corporate Accounting</v>
          </cell>
          <cell r="G162"/>
          <cell r="H162"/>
          <cell r="I162" t="str">
            <v>A</v>
          </cell>
        </row>
        <row r="163">
          <cell r="A163" t="str">
            <v>D621</v>
          </cell>
          <cell r="B163" t="str">
            <v>Taxation</v>
          </cell>
          <cell r="C163" t="str">
            <v>Chief Executive Officer</v>
          </cell>
          <cell r="D163" t="str">
            <v>Finance</v>
          </cell>
          <cell r="E163" t="str">
            <v>Chief Accounting Officer</v>
          </cell>
          <cell r="F163"/>
          <cell r="G163"/>
          <cell r="H163"/>
          <cell r="I163" t="str">
            <v>A</v>
          </cell>
        </row>
        <row r="164">
          <cell r="A164" t="str">
            <v>D622</v>
          </cell>
          <cell r="B164" t="str">
            <v>Remittance Processing</v>
          </cell>
          <cell r="C164" t="str">
            <v>Chief Executive Officer</v>
          </cell>
          <cell r="D164" t="str">
            <v>Finance</v>
          </cell>
          <cell r="E164" t="str">
            <v>Treasury</v>
          </cell>
          <cell r="F164"/>
          <cell r="G164"/>
          <cell r="H164"/>
          <cell r="I164" t="str">
            <v>A</v>
          </cell>
        </row>
        <row r="165">
          <cell r="A165" t="str">
            <v>D629</v>
          </cell>
          <cell r="B165" t="str">
            <v>Fuel &amp; Purchased Power Acctng</v>
          </cell>
          <cell r="C165" t="str">
            <v>Chief Executive Officer</v>
          </cell>
          <cell r="D165" t="str">
            <v>Finance</v>
          </cell>
          <cell r="E165" t="str">
            <v>Chief Accounting Officer</v>
          </cell>
          <cell r="F165"/>
          <cell r="G165"/>
          <cell r="H165"/>
          <cell r="I165" t="str">
            <v>A</v>
          </cell>
        </row>
        <row r="166">
          <cell r="A166" t="str">
            <v>D630</v>
          </cell>
          <cell r="B166" t="str">
            <v>Revenue Accounting</v>
          </cell>
          <cell r="C166" t="str">
            <v>Chief Executive Officer</v>
          </cell>
          <cell r="D166" t="str">
            <v>Finance</v>
          </cell>
          <cell r="E166" t="str">
            <v>Chief Accounting Officer</v>
          </cell>
          <cell r="F166" t="str">
            <v>Corporate Accounting</v>
          </cell>
          <cell r="G166"/>
          <cell r="H166"/>
          <cell r="I166" t="str">
            <v>A</v>
          </cell>
        </row>
        <row r="167">
          <cell r="A167" t="str">
            <v>D631</v>
          </cell>
          <cell r="B167" t="str">
            <v>Accounts Payable</v>
          </cell>
          <cell r="C167" t="str">
            <v>Chief Executive Officer</v>
          </cell>
          <cell r="D167" t="str">
            <v>Finance</v>
          </cell>
          <cell r="E167" t="str">
            <v>Treasury</v>
          </cell>
          <cell r="F167"/>
          <cell r="G167"/>
          <cell r="H167"/>
          <cell r="I167" t="str">
            <v>A</v>
          </cell>
        </row>
        <row r="168">
          <cell r="A168" t="str">
            <v>D632</v>
          </cell>
          <cell r="B168" t="str">
            <v>Plant Accounting</v>
          </cell>
          <cell r="C168" t="str">
            <v>Chief Executive Officer</v>
          </cell>
          <cell r="D168" t="str">
            <v>Finance</v>
          </cell>
          <cell r="E168" t="str">
            <v>Chief Accounting Officer</v>
          </cell>
          <cell r="F168"/>
          <cell r="G168"/>
          <cell r="H168"/>
          <cell r="I168" t="str">
            <v>A</v>
          </cell>
        </row>
        <row r="169">
          <cell r="A169" t="str">
            <v>D650</v>
          </cell>
          <cell r="B169" t="str">
            <v>VP Administration</v>
          </cell>
          <cell r="C169" t="str">
            <v>Chief Executive Officer</v>
          </cell>
          <cell r="D169" t="str">
            <v>Human Resources</v>
          </cell>
          <cell r="E169"/>
          <cell r="F169"/>
          <cell r="G169"/>
          <cell r="H169"/>
          <cell r="I169" t="str">
            <v>A</v>
          </cell>
        </row>
        <row r="170">
          <cell r="A170" t="str">
            <v>D651</v>
          </cell>
          <cell r="B170" t="str">
            <v>HR-Benefits Tracking</v>
          </cell>
          <cell r="C170" t="str">
            <v>Chief Executive Officer</v>
          </cell>
          <cell r="D170" t="str">
            <v>Human Resources</v>
          </cell>
          <cell r="E170" t="str">
            <v>Compensation, Benefits &amp; OD</v>
          </cell>
          <cell r="F170"/>
          <cell r="G170"/>
          <cell r="H170"/>
          <cell r="I170" t="str">
            <v>A</v>
          </cell>
        </row>
        <row r="171">
          <cell r="A171" t="str">
            <v>D652</v>
          </cell>
          <cell r="B171" t="str">
            <v>H. R. Business Partners</v>
          </cell>
          <cell r="C171" t="str">
            <v>Chief Executive Officer</v>
          </cell>
          <cell r="D171" t="str">
            <v>Human Resources</v>
          </cell>
          <cell r="E171" t="str">
            <v>HR Client Services</v>
          </cell>
          <cell r="F171"/>
          <cell r="G171"/>
          <cell r="H171"/>
          <cell r="I171" t="str">
            <v>A</v>
          </cell>
        </row>
        <row r="172">
          <cell r="A172" t="str">
            <v>D653</v>
          </cell>
          <cell r="B172" t="str">
            <v>HR Client Services</v>
          </cell>
          <cell r="C172" t="str">
            <v>Chief Executive Officer</v>
          </cell>
          <cell r="D172" t="str">
            <v>Human Resources</v>
          </cell>
          <cell r="E172" t="str">
            <v>HR Client Services</v>
          </cell>
          <cell r="F172"/>
          <cell r="G172"/>
          <cell r="H172"/>
          <cell r="I172" t="str">
            <v>A</v>
          </cell>
        </row>
        <row r="173">
          <cell r="A173" t="str">
            <v>D654</v>
          </cell>
          <cell r="B173" t="str">
            <v>Wrkfrc Planning &amp; Recruitment</v>
          </cell>
          <cell r="C173" t="str">
            <v>Chief Executive Officer</v>
          </cell>
          <cell r="D173" t="str">
            <v>Human Resources</v>
          </cell>
          <cell r="E173" t="str">
            <v>HR Client Services</v>
          </cell>
          <cell r="F173"/>
          <cell r="G173"/>
          <cell r="H173"/>
          <cell r="I173" t="str">
            <v>A</v>
          </cell>
        </row>
        <row r="174">
          <cell r="A174" t="str">
            <v>D655</v>
          </cell>
          <cell r="B174" t="str">
            <v>HR Systems</v>
          </cell>
          <cell r="C174" t="str">
            <v>Chief Executive Officer</v>
          </cell>
          <cell r="D174" t="str">
            <v>Finance</v>
          </cell>
          <cell r="E174" t="str">
            <v>IT&amp;T</v>
          </cell>
          <cell r="F174" t="str">
            <v>T&amp;D and ERP Systems</v>
          </cell>
          <cell r="G174" t="str">
            <v>Financial and Supply Chain Sys</v>
          </cell>
          <cell r="H174"/>
          <cell r="I174" t="str">
            <v>A</v>
          </cell>
        </row>
        <row r="175">
          <cell r="A175" t="str">
            <v>D656</v>
          </cell>
          <cell r="B175" t="str">
            <v>Compensation, Benefits &amp; OD</v>
          </cell>
          <cell r="C175" t="str">
            <v>Chief Executive Officer</v>
          </cell>
          <cell r="D175" t="str">
            <v>Human Resources</v>
          </cell>
          <cell r="E175" t="str">
            <v>Compensation, Benefits &amp; OD</v>
          </cell>
          <cell r="F175"/>
          <cell r="G175"/>
          <cell r="H175"/>
          <cell r="I175" t="str">
            <v>A</v>
          </cell>
        </row>
        <row r="176">
          <cell r="A176" t="str">
            <v>D658</v>
          </cell>
          <cell r="B176" t="str">
            <v>Benefits</v>
          </cell>
          <cell r="C176" t="str">
            <v>Chief Executive Officer</v>
          </cell>
          <cell r="D176" t="str">
            <v>Human Resources</v>
          </cell>
          <cell r="E176" t="str">
            <v>Compensation, Benefits &amp; OD</v>
          </cell>
          <cell r="F176"/>
          <cell r="G176"/>
          <cell r="H176"/>
          <cell r="I176" t="str">
            <v>A</v>
          </cell>
        </row>
        <row r="177">
          <cell r="A177" t="str">
            <v>D662</v>
          </cell>
          <cell r="B177" t="str">
            <v>Safety &amp; Health</v>
          </cell>
          <cell r="C177" t="str">
            <v>Chief Executive Officer</v>
          </cell>
          <cell r="D177" t="str">
            <v>Legal Services</v>
          </cell>
          <cell r="E177" t="str">
            <v>Environmental</v>
          </cell>
          <cell r="F177"/>
          <cell r="G177"/>
          <cell r="H177"/>
          <cell r="I177" t="str">
            <v>A</v>
          </cell>
        </row>
        <row r="178">
          <cell r="A178" t="str">
            <v>D666</v>
          </cell>
          <cell r="B178" t="str">
            <v>Labor Relations</v>
          </cell>
          <cell r="C178" t="str">
            <v>Chief Executive Officer</v>
          </cell>
          <cell r="D178" t="str">
            <v>Human Resources</v>
          </cell>
          <cell r="E178" t="str">
            <v>HR Client Services</v>
          </cell>
          <cell r="F178"/>
          <cell r="G178"/>
          <cell r="H178"/>
          <cell r="I178" t="str">
            <v>A</v>
          </cell>
        </row>
        <row r="179">
          <cell r="A179" t="str">
            <v>D667</v>
          </cell>
          <cell r="B179" t="str">
            <v>Employee Relations &amp; Services</v>
          </cell>
          <cell r="C179" t="str">
            <v>Chief Executive Officer</v>
          </cell>
          <cell r="D179" t="str">
            <v>Human Resources</v>
          </cell>
          <cell r="E179" t="str">
            <v>Compensation, Benefits &amp; OD</v>
          </cell>
          <cell r="F179"/>
          <cell r="G179"/>
          <cell r="H179"/>
          <cell r="I179" t="str">
            <v>A</v>
          </cell>
        </row>
        <row r="180">
          <cell r="A180" t="str">
            <v>D670</v>
          </cell>
          <cell r="B180" t="str">
            <v>Payroll</v>
          </cell>
          <cell r="C180" t="str">
            <v>Chief Executive Officer</v>
          </cell>
          <cell r="D180" t="str">
            <v>Human Resources</v>
          </cell>
          <cell r="E180" t="str">
            <v>Compensation, Benefits &amp; OD</v>
          </cell>
          <cell r="F180"/>
          <cell r="G180"/>
          <cell r="H180"/>
          <cell r="I180" t="str">
            <v>A</v>
          </cell>
        </row>
        <row r="181">
          <cell r="A181" t="str">
            <v>D702</v>
          </cell>
          <cell r="B181" t="str">
            <v>Administrative Services</v>
          </cell>
          <cell r="C181" t="str">
            <v>Chief Executive Officer</v>
          </cell>
          <cell r="D181" t="str">
            <v>Finance</v>
          </cell>
          <cell r="E181" t="str">
            <v>Administrative Services</v>
          </cell>
          <cell r="F181"/>
          <cell r="G181"/>
          <cell r="H181"/>
          <cell r="I181" t="str">
            <v>A</v>
          </cell>
        </row>
        <row r="182">
          <cell r="A182" t="str">
            <v>D703</v>
          </cell>
          <cell r="B182" t="str">
            <v>Co. Use of Electricity Reno</v>
          </cell>
          <cell r="C182" t="str">
            <v>Chief Executive Officer</v>
          </cell>
          <cell r="D182" t="str">
            <v>Finance</v>
          </cell>
          <cell r="E182" t="str">
            <v>Administrative Services</v>
          </cell>
          <cell r="F182"/>
          <cell r="G182"/>
          <cell r="H182"/>
          <cell r="I182" t="str">
            <v>A</v>
          </cell>
        </row>
        <row r="183">
          <cell r="A183" t="str">
            <v>D704</v>
          </cell>
          <cell r="B183" t="str">
            <v>Co. Use of Electr. Las Vegas</v>
          </cell>
          <cell r="C183" t="str">
            <v>Chief Executive Officer</v>
          </cell>
          <cell r="D183" t="str">
            <v>Finance</v>
          </cell>
          <cell r="E183" t="str">
            <v>Administrative Services</v>
          </cell>
          <cell r="F183"/>
          <cell r="G183"/>
          <cell r="H183"/>
          <cell r="I183" t="str">
            <v>A</v>
          </cell>
        </row>
        <row r="184">
          <cell r="A184" t="str">
            <v>D707</v>
          </cell>
          <cell r="B184" t="str">
            <v>Facilities Leases</v>
          </cell>
          <cell r="C184" t="str">
            <v>Chief Executive Officer</v>
          </cell>
          <cell r="D184" t="str">
            <v>Finance</v>
          </cell>
          <cell r="E184" t="str">
            <v>Administrative Services</v>
          </cell>
          <cell r="F184"/>
          <cell r="G184"/>
          <cell r="H184"/>
          <cell r="I184" t="str">
            <v>A</v>
          </cell>
        </row>
        <row r="185">
          <cell r="A185" t="str">
            <v>D710</v>
          </cell>
          <cell r="B185" t="str">
            <v>Facilities Maintenance (Reno)</v>
          </cell>
          <cell r="C185" t="str">
            <v>Chief Executive Officer</v>
          </cell>
          <cell r="D185" t="str">
            <v>Finance</v>
          </cell>
          <cell r="E185" t="str">
            <v>Administrative Services</v>
          </cell>
          <cell r="F185"/>
          <cell r="G185"/>
          <cell r="H185"/>
          <cell r="I185" t="str">
            <v>A</v>
          </cell>
        </row>
        <row r="186">
          <cell r="A186" t="str">
            <v>D720</v>
          </cell>
          <cell r="B186" t="str">
            <v>Facilities Maint. (Las Vegas)</v>
          </cell>
          <cell r="C186" t="str">
            <v>Chief Executive Officer</v>
          </cell>
          <cell r="D186" t="str">
            <v>Finance</v>
          </cell>
          <cell r="E186" t="str">
            <v>Administrative Services</v>
          </cell>
          <cell r="F186"/>
          <cell r="G186"/>
          <cell r="H186"/>
          <cell r="I186" t="str">
            <v>A</v>
          </cell>
        </row>
        <row r="187">
          <cell r="A187" t="str">
            <v>D721</v>
          </cell>
          <cell r="B187" t="str">
            <v>Interior Services</v>
          </cell>
          <cell r="C187" t="str">
            <v>Chief Executive Officer</v>
          </cell>
          <cell r="D187" t="str">
            <v>Finance</v>
          </cell>
          <cell r="E187" t="str">
            <v>Administrative Services</v>
          </cell>
          <cell r="F187"/>
          <cell r="G187"/>
          <cell r="H187"/>
          <cell r="I187" t="str">
            <v>A</v>
          </cell>
        </row>
        <row r="188">
          <cell r="A188" t="str">
            <v>D725</v>
          </cell>
          <cell r="B188" t="str">
            <v>Support Services</v>
          </cell>
          <cell r="C188" t="str">
            <v>Chief Executive Officer</v>
          </cell>
          <cell r="D188" t="str">
            <v>Finance</v>
          </cell>
          <cell r="E188" t="str">
            <v>Administrative Services</v>
          </cell>
          <cell r="F188"/>
          <cell r="G188"/>
          <cell r="H188"/>
          <cell r="I188" t="str">
            <v>A</v>
          </cell>
        </row>
        <row r="189">
          <cell r="A189" t="str">
            <v>D726</v>
          </cell>
          <cell r="B189" t="str">
            <v>Corporate Records</v>
          </cell>
          <cell r="C189" t="str">
            <v>Chief Executive Officer</v>
          </cell>
          <cell r="D189" t="str">
            <v>Finance</v>
          </cell>
          <cell r="E189" t="str">
            <v>Administrative Services</v>
          </cell>
          <cell r="F189"/>
          <cell r="G189"/>
          <cell r="H189"/>
          <cell r="I189" t="str">
            <v>A</v>
          </cell>
        </row>
        <row r="190">
          <cell r="A190" t="str">
            <v>D727</v>
          </cell>
          <cell r="B190" t="str">
            <v>Travel Services</v>
          </cell>
          <cell r="C190" t="str">
            <v>Chief Executive Officer</v>
          </cell>
          <cell r="D190" t="str">
            <v>Finance</v>
          </cell>
          <cell r="E190" t="str">
            <v>Administrative Services</v>
          </cell>
          <cell r="F190"/>
          <cell r="G190"/>
          <cell r="H190"/>
          <cell r="I190" t="str">
            <v>A</v>
          </cell>
        </row>
        <row r="191">
          <cell r="A191" t="str">
            <v>D730</v>
          </cell>
          <cell r="B191" t="str">
            <v>Mail Services</v>
          </cell>
          <cell r="C191" t="str">
            <v>Chief Executive Officer</v>
          </cell>
          <cell r="D191" t="str">
            <v>Finance</v>
          </cell>
          <cell r="E191" t="str">
            <v>Administrative Services</v>
          </cell>
          <cell r="F191"/>
          <cell r="G191"/>
          <cell r="H191"/>
          <cell r="I191" t="str">
            <v>A</v>
          </cell>
        </row>
        <row r="192">
          <cell r="A192" t="str">
            <v>D740</v>
          </cell>
          <cell r="B192" t="str">
            <v>Corporate Security - Reno</v>
          </cell>
          <cell r="C192" t="str">
            <v>Chief Executive Officer</v>
          </cell>
          <cell r="D192" t="str">
            <v>Legal Services</v>
          </cell>
          <cell r="E192" t="str">
            <v>Corporate Security</v>
          </cell>
          <cell r="F192"/>
          <cell r="G192"/>
          <cell r="H192"/>
          <cell r="I192" t="str">
            <v>A</v>
          </cell>
        </row>
        <row r="193">
          <cell r="A193" t="str">
            <v>D741</v>
          </cell>
          <cell r="B193" t="str">
            <v>Corporate Security - Las Vegas</v>
          </cell>
          <cell r="C193" t="str">
            <v>Chief Executive Officer</v>
          </cell>
          <cell r="D193" t="str">
            <v>Legal Services</v>
          </cell>
          <cell r="E193" t="str">
            <v>Corporate Security</v>
          </cell>
          <cell r="F193"/>
          <cell r="G193"/>
          <cell r="H193"/>
          <cell r="I193" t="str">
            <v>A</v>
          </cell>
        </row>
        <row r="194">
          <cell r="A194" t="str">
            <v>D742</v>
          </cell>
          <cell r="B194" t="str">
            <v>Revenue Protection - Reno</v>
          </cell>
          <cell r="C194" t="str">
            <v>Chief Executive Officer</v>
          </cell>
          <cell r="D194" t="str">
            <v>Legal Services</v>
          </cell>
          <cell r="E194" t="str">
            <v>Corporate Security</v>
          </cell>
          <cell r="F194"/>
          <cell r="G194"/>
          <cell r="H194"/>
          <cell r="I194" t="str">
            <v>A</v>
          </cell>
        </row>
        <row r="195">
          <cell r="A195" t="str">
            <v>D743</v>
          </cell>
          <cell r="B195" t="str">
            <v>Revenue Protection - Las Vegas</v>
          </cell>
          <cell r="C195" t="str">
            <v>Chief Executive Officer</v>
          </cell>
          <cell r="D195" t="str">
            <v>Legal Services</v>
          </cell>
          <cell r="E195" t="str">
            <v>Corporate Security</v>
          </cell>
          <cell r="F195"/>
          <cell r="G195"/>
          <cell r="H195"/>
          <cell r="I195" t="str">
            <v>A</v>
          </cell>
        </row>
        <row r="196">
          <cell r="A196" t="str">
            <v>D760</v>
          </cell>
          <cell r="B196" t="str">
            <v>Fleet Services</v>
          </cell>
          <cell r="C196" t="str">
            <v>Chief Executive Officer</v>
          </cell>
          <cell r="D196" t="str">
            <v>Service Delivery &amp; Operations</v>
          </cell>
          <cell r="E196" t="str">
            <v>Technical Services &amp; Support</v>
          </cell>
          <cell r="F196" t="str">
            <v>Fleet Services</v>
          </cell>
          <cell r="G196"/>
          <cell r="H196"/>
          <cell r="I196" t="str">
            <v>A</v>
          </cell>
        </row>
        <row r="197">
          <cell r="A197" t="str">
            <v>D770</v>
          </cell>
          <cell r="B197" t="str">
            <v>Supply Chain Management</v>
          </cell>
          <cell r="C197" t="str">
            <v>Chief Executive Officer</v>
          </cell>
          <cell r="D197" t="str">
            <v>Service Delivery &amp; Operations</v>
          </cell>
          <cell r="E197" t="str">
            <v>Supply Chain</v>
          </cell>
          <cell r="F197"/>
          <cell r="G197"/>
          <cell r="H197"/>
          <cell r="I197" t="str">
            <v>A</v>
          </cell>
        </row>
        <row r="198">
          <cell r="A198" t="str">
            <v>D771</v>
          </cell>
          <cell r="B198" t="str">
            <v>Supply Chain Materials SPPC</v>
          </cell>
          <cell r="C198" t="str">
            <v>Chief Executive Officer</v>
          </cell>
          <cell r="D198" t="str">
            <v>Service Delivery &amp; Operations</v>
          </cell>
          <cell r="E198" t="str">
            <v>Supply Chain</v>
          </cell>
          <cell r="F198"/>
          <cell r="G198"/>
          <cell r="H198"/>
          <cell r="I198" t="str">
            <v>A</v>
          </cell>
        </row>
        <row r="199">
          <cell r="A199" t="str">
            <v>D772</v>
          </cell>
          <cell r="B199" t="str">
            <v>Supply Chain Materials NPC</v>
          </cell>
          <cell r="C199" t="str">
            <v>Chief Executive Officer</v>
          </cell>
          <cell r="D199" t="str">
            <v>Service Delivery &amp; Operations</v>
          </cell>
          <cell r="E199" t="str">
            <v>Supply Chain</v>
          </cell>
          <cell r="F199"/>
          <cell r="G199"/>
          <cell r="H199"/>
          <cell r="I199" t="str">
            <v>A</v>
          </cell>
        </row>
        <row r="200">
          <cell r="A200" t="str">
            <v>D775</v>
          </cell>
          <cell r="B200" t="str">
            <v>Corporate Purchasing</v>
          </cell>
          <cell r="C200" t="str">
            <v>Chief Executive Officer</v>
          </cell>
          <cell r="D200" t="str">
            <v>Service Delivery &amp; Operations</v>
          </cell>
          <cell r="E200" t="str">
            <v>Supply Chain</v>
          </cell>
          <cell r="F200"/>
          <cell r="G200"/>
          <cell r="H200"/>
          <cell r="I200" t="str">
            <v>A</v>
          </cell>
        </row>
        <row r="201">
          <cell r="A201" t="str">
            <v>D777</v>
          </cell>
          <cell r="B201" t="str">
            <v>Corporate Contracting</v>
          </cell>
          <cell r="C201" t="str">
            <v>Chief Executive Officer</v>
          </cell>
          <cell r="D201" t="str">
            <v>Service Delivery &amp; Operations</v>
          </cell>
          <cell r="E201" t="str">
            <v>Supply Chain</v>
          </cell>
          <cell r="F201"/>
          <cell r="G201"/>
          <cell r="H201"/>
          <cell r="I201" t="str">
            <v>A</v>
          </cell>
        </row>
        <row r="202">
          <cell r="A202" t="str">
            <v>D780</v>
          </cell>
          <cell r="B202" t="str">
            <v>Land Services</v>
          </cell>
          <cell r="C202" t="str">
            <v>Chief Executive Officer</v>
          </cell>
          <cell r="D202" t="str">
            <v>Service Delivery &amp; Operations</v>
          </cell>
          <cell r="E202" t="str">
            <v>Technical Services &amp; Support</v>
          </cell>
          <cell r="F202" t="str">
            <v>Land Services</v>
          </cell>
          <cell r="G202"/>
          <cell r="H202"/>
          <cell r="I202" t="str">
            <v>A</v>
          </cell>
        </row>
        <row r="203">
          <cell r="A203" t="str">
            <v>D781</v>
          </cell>
          <cell r="B203" t="str">
            <v>LV ROW North</v>
          </cell>
          <cell r="C203" t="str">
            <v>Chief Executive Officer</v>
          </cell>
          <cell r="D203" t="str">
            <v>Service Delivery &amp; Operations</v>
          </cell>
          <cell r="E203" t="str">
            <v>Technical Services &amp; Support</v>
          </cell>
          <cell r="F203" t="str">
            <v>Land Services</v>
          </cell>
          <cell r="G203"/>
          <cell r="H203"/>
          <cell r="I203" t="str">
            <v>A</v>
          </cell>
        </row>
        <row r="204">
          <cell r="A204" t="str">
            <v>D782</v>
          </cell>
          <cell r="B204" t="str">
            <v>LV ROW South</v>
          </cell>
          <cell r="C204" t="str">
            <v>Chief Executive Officer</v>
          </cell>
          <cell r="D204" t="str">
            <v>Service Delivery &amp; Operations</v>
          </cell>
          <cell r="E204" t="str">
            <v>Technical Services &amp; Support</v>
          </cell>
          <cell r="F204" t="str">
            <v>Land Services</v>
          </cell>
          <cell r="G204"/>
          <cell r="H204"/>
          <cell r="I204" t="str">
            <v>A</v>
          </cell>
        </row>
        <row r="205">
          <cell r="A205" t="str">
            <v>D783</v>
          </cell>
          <cell r="B205" t="str">
            <v>Land - Survey</v>
          </cell>
          <cell r="C205" t="str">
            <v>Chief Executive Officer</v>
          </cell>
          <cell r="D205" t="str">
            <v>Service Delivery &amp; Operations</v>
          </cell>
          <cell r="E205" t="str">
            <v>Technical Services &amp; Support</v>
          </cell>
          <cell r="F205" t="str">
            <v>Land Services</v>
          </cell>
          <cell r="G205"/>
          <cell r="H205"/>
          <cell r="I205" t="str">
            <v>A</v>
          </cell>
        </row>
        <row r="206">
          <cell r="A206" t="str">
            <v>D784</v>
          </cell>
          <cell r="B206" t="str">
            <v>Land Special Projects</v>
          </cell>
          <cell r="C206" t="str">
            <v>Chief Executive Officer</v>
          </cell>
          <cell r="D206" t="str">
            <v>Service Delivery &amp; Operations</v>
          </cell>
          <cell r="E206" t="str">
            <v>Technical Services &amp; Support</v>
          </cell>
          <cell r="F206" t="str">
            <v>Land Services</v>
          </cell>
          <cell r="G206"/>
          <cell r="H206"/>
          <cell r="I206" t="str">
            <v>A</v>
          </cell>
        </row>
        <row r="207">
          <cell r="A207" t="str">
            <v>D785</v>
          </cell>
          <cell r="B207" t="str">
            <v>Land - Operations</v>
          </cell>
          <cell r="C207" t="str">
            <v>Chief Executive Officer</v>
          </cell>
          <cell r="D207" t="str">
            <v>Service Delivery &amp; Operations</v>
          </cell>
          <cell r="E207" t="str">
            <v>Technical Services &amp; Support</v>
          </cell>
          <cell r="F207" t="str">
            <v>Land Services</v>
          </cell>
          <cell r="G207"/>
          <cell r="H207"/>
          <cell r="I207" t="str">
            <v>A</v>
          </cell>
        </row>
        <row r="208">
          <cell r="A208" t="str">
            <v>D786</v>
          </cell>
          <cell r="B208" t="str">
            <v>Land Operations - Survey</v>
          </cell>
          <cell r="C208" t="str">
            <v>Chief Executive Officer</v>
          </cell>
          <cell r="D208" t="str">
            <v>Service Delivery &amp; Operations</v>
          </cell>
          <cell r="E208" t="str">
            <v>Technical Services &amp; Support</v>
          </cell>
          <cell r="F208" t="str">
            <v>Land Services</v>
          </cell>
          <cell r="G208"/>
          <cell r="H208"/>
          <cell r="I208" t="str">
            <v>A</v>
          </cell>
        </row>
        <row r="209">
          <cell r="A209" t="str">
            <v>D787</v>
          </cell>
          <cell r="B209" t="str">
            <v>Land Leases</v>
          </cell>
          <cell r="C209" t="str">
            <v>Chief Executive Officer</v>
          </cell>
          <cell r="D209" t="str">
            <v>Service Delivery &amp; Operations</v>
          </cell>
          <cell r="E209" t="str">
            <v>Technical Services &amp; Support</v>
          </cell>
          <cell r="F209" t="str">
            <v>Land Services</v>
          </cell>
          <cell r="G209"/>
          <cell r="H209"/>
          <cell r="I209" t="str">
            <v>A</v>
          </cell>
        </row>
        <row r="210">
          <cell r="A210" t="str">
            <v>D800</v>
          </cell>
          <cell r="B210" t="str">
            <v>IT&amp;T</v>
          </cell>
          <cell r="C210" t="str">
            <v>Chief Executive Officer</v>
          </cell>
          <cell r="D210" t="str">
            <v>Finance</v>
          </cell>
          <cell r="E210" t="str">
            <v>IT&amp;T</v>
          </cell>
          <cell r="F210"/>
          <cell r="G210"/>
          <cell r="H210"/>
          <cell r="I210" t="str">
            <v>A</v>
          </cell>
        </row>
        <row r="211">
          <cell r="A211" t="str">
            <v>D801</v>
          </cell>
          <cell r="B211" t="str">
            <v>IT Security &amp; Compliance</v>
          </cell>
          <cell r="C211" t="str">
            <v>Chief Executive Officer</v>
          </cell>
          <cell r="D211" t="str">
            <v>Finance</v>
          </cell>
          <cell r="E211" t="str">
            <v>IT&amp;T</v>
          </cell>
          <cell r="F211"/>
          <cell r="G211"/>
          <cell r="H211"/>
          <cell r="I211" t="str">
            <v>A</v>
          </cell>
        </row>
        <row r="212">
          <cell r="A212" t="str">
            <v>D805</v>
          </cell>
          <cell r="B212" t="str">
            <v>Telecommunications (Reno)</v>
          </cell>
          <cell r="C212" t="str">
            <v>Chief Executive Officer</v>
          </cell>
          <cell r="D212" t="str">
            <v>Finance</v>
          </cell>
          <cell r="E212" t="str">
            <v>IT&amp;T</v>
          </cell>
          <cell r="F212" t="str">
            <v>Telecommunications</v>
          </cell>
          <cell r="G212"/>
          <cell r="H212"/>
          <cell r="I212" t="str">
            <v>A</v>
          </cell>
        </row>
        <row r="213">
          <cell r="A213" t="str">
            <v>D806</v>
          </cell>
          <cell r="B213" t="str">
            <v>Telecommunications (Las Vegas)</v>
          </cell>
          <cell r="C213" t="str">
            <v>Chief Executive Officer</v>
          </cell>
          <cell r="D213" t="str">
            <v>Finance</v>
          </cell>
          <cell r="E213" t="str">
            <v>IT&amp;T</v>
          </cell>
          <cell r="F213" t="str">
            <v>Telecommunications</v>
          </cell>
          <cell r="G213"/>
          <cell r="H213"/>
          <cell r="I213" t="str">
            <v>A</v>
          </cell>
        </row>
        <row r="214">
          <cell r="A214" t="str">
            <v>D810</v>
          </cell>
          <cell r="B214" t="str">
            <v>Generation Information Systems</v>
          </cell>
          <cell r="C214" t="str">
            <v>Chief Executive Officer</v>
          </cell>
          <cell r="D214" t="str">
            <v>Finance</v>
          </cell>
          <cell r="E214" t="str">
            <v>IT&amp;T</v>
          </cell>
          <cell r="F214"/>
          <cell r="G214"/>
          <cell r="H214"/>
          <cell r="I214" t="str">
            <v>A</v>
          </cell>
        </row>
        <row r="215">
          <cell r="A215" t="str">
            <v>D820</v>
          </cell>
          <cell r="B215" t="str">
            <v>Infastructure Services-IT&amp;T</v>
          </cell>
          <cell r="C215" t="str">
            <v>Chief Executive Officer</v>
          </cell>
          <cell r="D215" t="str">
            <v>Finance</v>
          </cell>
          <cell r="E215" t="str">
            <v>IT&amp;T</v>
          </cell>
          <cell r="F215" t="str">
            <v>C/S Sys &amp; IT Infrastructure</v>
          </cell>
          <cell r="G215"/>
          <cell r="H215"/>
          <cell r="I215" t="str">
            <v>A</v>
          </cell>
        </row>
        <row r="216">
          <cell r="A216" t="str">
            <v>D821</v>
          </cell>
          <cell r="B216" t="str">
            <v>Network Services</v>
          </cell>
          <cell r="C216" t="str">
            <v>Chief Executive Officer</v>
          </cell>
          <cell r="D216" t="str">
            <v>Finance</v>
          </cell>
          <cell r="E216" t="str">
            <v>IT&amp;T</v>
          </cell>
          <cell r="F216" t="str">
            <v>C/S Sys &amp; IT Infrastructure</v>
          </cell>
          <cell r="G216"/>
          <cell r="H216"/>
          <cell r="I216" t="str">
            <v>A</v>
          </cell>
        </row>
        <row r="217">
          <cell r="A217" t="str">
            <v>D822</v>
          </cell>
          <cell r="B217" t="str">
            <v>Operating System Services</v>
          </cell>
          <cell r="C217" t="str">
            <v>Chief Executive Officer</v>
          </cell>
          <cell r="D217" t="str">
            <v>Finance</v>
          </cell>
          <cell r="E217" t="str">
            <v>IT&amp;T</v>
          </cell>
          <cell r="F217" t="str">
            <v>C/S Sys &amp; IT Infrastructure</v>
          </cell>
          <cell r="G217"/>
          <cell r="H217"/>
          <cell r="I217" t="str">
            <v>A</v>
          </cell>
        </row>
        <row r="218">
          <cell r="A218" t="str">
            <v>D830</v>
          </cell>
          <cell r="B218" t="str">
            <v>T&amp;D and ERP Systems</v>
          </cell>
          <cell r="C218" t="str">
            <v>Chief Executive Officer</v>
          </cell>
          <cell r="D218" t="str">
            <v>Finance</v>
          </cell>
          <cell r="E218" t="str">
            <v>IT&amp;T</v>
          </cell>
          <cell r="F218" t="str">
            <v>T&amp;D and ERP Systems</v>
          </cell>
          <cell r="G218"/>
          <cell r="H218"/>
          <cell r="I218" t="str">
            <v>A</v>
          </cell>
        </row>
        <row r="219">
          <cell r="A219" t="str">
            <v>D831</v>
          </cell>
          <cell r="B219" t="str">
            <v>CIS Applications</v>
          </cell>
          <cell r="C219" t="str">
            <v>Chief Executive Officer</v>
          </cell>
          <cell r="D219" t="str">
            <v>Finance</v>
          </cell>
          <cell r="E219" t="str">
            <v>IT&amp;T</v>
          </cell>
          <cell r="F219" t="str">
            <v>T&amp;D and ERP Systems</v>
          </cell>
          <cell r="G219"/>
          <cell r="H219"/>
          <cell r="I219" t="str">
            <v>A</v>
          </cell>
        </row>
        <row r="220">
          <cell r="A220" t="str">
            <v>D832</v>
          </cell>
          <cell r="B220" t="str">
            <v>ERP Applications</v>
          </cell>
          <cell r="C220" t="str">
            <v>Chief Executive Officer</v>
          </cell>
          <cell r="D220" t="str">
            <v>Finance</v>
          </cell>
          <cell r="E220" t="str">
            <v>IT&amp;T</v>
          </cell>
          <cell r="F220" t="str">
            <v>T&amp;D and ERP Systems</v>
          </cell>
          <cell r="G220" t="str">
            <v>Financial and Supply Chain Sys</v>
          </cell>
          <cell r="H220"/>
          <cell r="I220" t="str">
            <v>A</v>
          </cell>
        </row>
        <row r="221">
          <cell r="A221" t="str">
            <v>D833</v>
          </cell>
          <cell r="B221" t="str">
            <v>Enterprise Application Tech</v>
          </cell>
          <cell r="C221" t="str">
            <v>Chief Executive Officer</v>
          </cell>
          <cell r="D221" t="str">
            <v>Finance</v>
          </cell>
          <cell r="E221" t="str">
            <v>IT&amp;T</v>
          </cell>
          <cell r="F221" t="str">
            <v>T&amp;D and ERP Systems</v>
          </cell>
          <cell r="G221"/>
          <cell r="H221"/>
          <cell r="I221" t="str">
            <v>A</v>
          </cell>
        </row>
        <row r="222">
          <cell r="A222" t="str">
            <v>D853</v>
          </cell>
          <cell r="B222" t="str">
            <v>Legal Las Vegas</v>
          </cell>
          <cell r="C222" t="str">
            <v>Chief Executive Officer</v>
          </cell>
          <cell r="D222" t="str">
            <v>Legal Services</v>
          </cell>
          <cell r="E222"/>
          <cell r="F222"/>
          <cell r="G222"/>
          <cell r="H222"/>
          <cell r="I222" t="str">
            <v>A</v>
          </cell>
        </row>
        <row r="223">
          <cell r="A223" t="str">
            <v>D855</v>
          </cell>
          <cell r="B223" t="str">
            <v>Claims</v>
          </cell>
          <cell r="C223" t="str">
            <v>Chief Executive Officer</v>
          </cell>
          <cell r="D223" t="str">
            <v>Legal Services</v>
          </cell>
          <cell r="E223"/>
          <cell r="F223"/>
          <cell r="G223"/>
          <cell r="H223"/>
          <cell r="I223" t="str">
            <v>A</v>
          </cell>
        </row>
        <row r="224">
          <cell r="A224" t="str">
            <v>D857</v>
          </cell>
          <cell r="B224" t="str">
            <v>Environmental</v>
          </cell>
          <cell r="C224" t="str">
            <v>Chief Executive Officer</v>
          </cell>
          <cell r="D224" t="str">
            <v>Legal Services</v>
          </cell>
          <cell r="E224" t="str">
            <v>Environmental</v>
          </cell>
          <cell r="F224"/>
          <cell r="G224"/>
          <cell r="H224"/>
          <cell r="I224" t="str">
            <v>A</v>
          </cell>
        </row>
        <row r="225">
          <cell r="A225" t="str">
            <v>D863</v>
          </cell>
          <cell r="B225" t="str">
            <v>Government Affairs</v>
          </cell>
          <cell r="C225" t="str">
            <v>Chief Executive Officer</v>
          </cell>
          <cell r="D225" t="str">
            <v>Public Policy/External Affairs</v>
          </cell>
          <cell r="E225" t="str">
            <v>Government Affairs</v>
          </cell>
          <cell r="F225"/>
          <cell r="G225"/>
          <cell r="H225"/>
          <cell r="I225" t="str">
            <v>A</v>
          </cell>
        </row>
        <row r="226">
          <cell r="A226" t="str">
            <v>D865</v>
          </cell>
          <cell r="B226" t="str">
            <v>Rates &amp; Regulatory Affairs</v>
          </cell>
          <cell r="C226" t="str">
            <v>Chief Executive Officer</v>
          </cell>
          <cell r="D226" t="str">
            <v>Public Policy/External Affairs</v>
          </cell>
          <cell r="E226" t="str">
            <v>Rates &amp; Regulatory</v>
          </cell>
          <cell r="F226"/>
          <cell r="G226"/>
          <cell r="H226"/>
          <cell r="I226" t="str">
            <v>A</v>
          </cell>
        </row>
        <row r="227">
          <cell r="A227" t="str">
            <v>D866</v>
          </cell>
          <cell r="B227" t="str">
            <v>Mill Tax</v>
          </cell>
          <cell r="C227" t="str">
            <v>Chief Executive Officer</v>
          </cell>
          <cell r="D227" t="str">
            <v>Mill Tax</v>
          </cell>
          <cell r="E227"/>
          <cell r="F227"/>
          <cell r="G227"/>
          <cell r="H227"/>
          <cell r="I227" t="str">
            <v>A</v>
          </cell>
        </row>
        <row r="228">
          <cell r="A228" t="str">
            <v>D867</v>
          </cell>
          <cell r="B228" t="str">
            <v>Customer Strategy &amp; Programs</v>
          </cell>
          <cell r="C228" t="str">
            <v>Chief Executive Officer</v>
          </cell>
          <cell r="D228" t="str">
            <v>Marketing</v>
          </cell>
          <cell r="E228" t="str">
            <v>Energy Efficncy/Cstmr Strategy</v>
          </cell>
          <cell r="F228"/>
          <cell r="G228"/>
          <cell r="H228"/>
          <cell r="I228" t="str">
            <v>A</v>
          </cell>
        </row>
        <row r="229">
          <cell r="A229" t="str">
            <v>D880</v>
          </cell>
          <cell r="B229" t="str">
            <v>Corporate Communications</v>
          </cell>
          <cell r="C229" t="str">
            <v>Chief Executive Officer</v>
          </cell>
          <cell r="D229" t="str">
            <v>Public Policy/External Affairs</v>
          </cell>
          <cell r="E229" t="str">
            <v>Corporate Communications</v>
          </cell>
          <cell r="F229"/>
          <cell r="G229"/>
          <cell r="H229"/>
          <cell r="I229" t="str">
            <v>A</v>
          </cell>
        </row>
        <row r="230">
          <cell r="A230" t="str">
            <v>D882</v>
          </cell>
          <cell r="B230" t="str">
            <v>Public Relations - Reno</v>
          </cell>
          <cell r="C230" t="str">
            <v>Chief Executive Officer</v>
          </cell>
          <cell r="D230" t="str">
            <v>Public Policy/External Affairs</v>
          </cell>
          <cell r="E230" t="str">
            <v>VP External Affairs</v>
          </cell>
          <cell r="F230"/>
          <cell r="G230"/>
          <cell r="H230"/>
          <cell r="I230" t="str">
            <v>A</v>
          </cell>
        </row>
        <row r="231">
          <cell r="A231" t="str">
            <v>D883</v>
          </cell>
          <cell r="B231" t="str">
            <v>Director Corp. Communications</v>
          </cell>
          <cell r="C231" t="str">
            <v>Chief Executive Officer</v>
          </cell>
          <cell r="D231" t="str">
            <v>Public Policy/External Affairs</v>
          </cell>
          <cell r="E231" t="str">
            <v>Corporate Communications</v>
          </cell>
          <cell r="F231"/>
          <cell r="G231"/>
          <cell r="H231"/>
          <cell r="I231" t="str">
            <v>A</v>
          </cell>
        </row>
        <row r="232">
          <cell r="A232" t="str">
            <v>D886</v>
          </cell>
          <cell r="B232" t="str">
            <v>Public Relations - Las Vegas</v>
          </cell>
          <cell r="C232" t="str">
            <v>Chief Executive Officer</v>
          </cell>
          <cell r="D232" t="str">
            <v>Public Policy/External Affairs</v>
          </cell>
          <cell r="E232" t="str">
            <v>VP External Affairs</v>
          </cell>
          <cell r="F232"/>
          <cell r="G232"/>
          <cell r="H232"/>
          <cell r="I232" t="str">
            <v>A</v>
          </cell>
        </row>
        <row r="233">
          <cell r="A233" t="str">
            <v>D991</v>
          </cell>
          <cell r="B233" t="str">
            <v>SPCOM Operations</v>
          </cell>
          <cell r="C233" t="str">
            <v>Chief Executive Officer</v>
          </cell>
          <cell r="D233" t="str">
            <v>Corporate Common</v>
          </cell>
          <cell r="E233" t="str">
            <v>Unregulated Affiliates</v>
          </cell>
          <cell r="F233"/>
          <cell r="G233"/>
          <cell r="H233"/>
          <cell r="I233" t="str">
            <v>A</v>
          </cell>
        </row>
        <row r="234">
          <cell r="A234" t="str">
            <v>D992</v>
          </cell>
          <cell r="B234" t="str">
            <v>SPCOM Sales</v>
          </cell>
          <cell r="C234" t="str">
            <v>Chief Executive Officer</v>
          </cell>
          <cell r="D234" t="str">
            <v>Corporate Common</v>
          </cell>
          <cell r="E234" t="str">
            <v>Unregulated Affiliates</v>
          </cell>
          <cell r="F234"/>
          <cell r="G234"/>
          <cell r="H234"/>
          <cell r="I234" t="str">
            <v>A</v>
          </cell>
        </row>
        <row r="235">
          <cell r="A235" t="str">
            <v>D993</v>
          </cell>
          <cell r="B235" t="str">
            <v>SPCOM Administration</v>
          </cell>
          <cell r="C235" t="str">
            <v>Chief Executive Officer</v>
          </cell>
          <cell r="D235" t="str">
            <v>Corporate Common</v>
          </cell>
          <cell r="E235" t="str">
            <v>Unregulated Affiliates</v>
          </cell>
          <cell r="F235"/>
          <cell r="G235"/>
          <cell r="H235"/>
          <cell r="I235" t="str">
            <v>A</v>
          </cell>
        </row>
        <row r="236">
          <cell r="A236" t="str">
            <v>D995</v>
          </cell>
          <cell r="B236" t="str">
            <v>SECO Las Vegas</v>
          </cell>
          <cell r="C236" t="str">
            <v>Chief Executive Officer</v>
          </cell>
          <cell r="D236" t="str">
            <v>Corporate Common</v>
          </cell>
          <cell r="E236" t="str">
            <v>Unregulated Affiliates</v>
          </cell>
          <cell r="F236"/>
          <cell r="G236"/>
          <cell r="H236"/>
          <cell r="I236" t="str">
            <v>A</v>
          </cell>
        </row>
        <row r="237">
          <cell r="A237" t="str">
            <v>D996</v>
          </cell>
          <cell r="B237" t="str">
            <v>SECO Reno</v>
          </cell>
          <cell r="C237" t="str">
            <v>Chief Executive Officer</v>
          </cell>
          <cell r="D237" t="str">
            <v>Corporate Common</v>
          </cell>
          <cell r="E237" t="str">
            <v>Unregulated Affiliates</v>
          </cell>
          <cell r="F237"/>
          <cell r="G237"/>
          <cell r="H237"/>
          <cell r="I237" t="str">
            <v>A</v>
          </cell>
        </row>
        <row r="238">
          <cell r="A238" t="str">
            <v>D997</v>
          </cell>
          <cell r="B238" t="str">
            <v>SPECO</v>
          </cell>
          <cell r="C238" t="str">
            <v>Chief Executive Officer</v>
          </cell>
          <cell r="D238" t="str">
            <v>Corporate Common</v>
          </cell>
          <cell r="E238" t="str">
            <v>Unregulated Affiliates</v>
          </cell>
          <cell r="F238"/>
          <cell r="G238"/>
          <cell r="H238"/>
          <cell r="I238" t="str">
            <v>A</v>
          </cell>
        </row>
        <row r="239">
          <cell r="A239" t="str">
            <v>D998</v>
          </cell>
          <cell r="B239" t="str">
            <v>SPEC Reno</v>
          </cell>
          <cell r="C239" t="str">
            <v>Chief Executive Officer</v>
          </cell>
          <cell r="D239" t="str">
            <v>Corporate Common</v>
          </cell>
          <cell r="E239" t="str">
            <v>Unregulated Affiliates</v>
          </cell>
          <cell r="F239"/>
          <cell r="G239"/>
          <cell r="H239"/>
          <cell r="I239" t="str">
            <v>A</v>
          </cell>
        </row>
        <row r="240">
          <cell r="A240" t="str">
            <v>D999</v>
          </cell>
          <cell r="B240" t="str">
            <v>HR Department Unknown</v>
          </cell>
          <cell r="C240" t="str">
            <v>Chief Executive Officer</v>
          </cell>
          <cell r="D240" t="str">
            <v>Corporate Common</v>
          </cell>
          <cell r="E240" t="str">
            <v>Unregulated Affiliates</v>
          </cell>
          <cell r="F240"/>
          <cell r="G240"/>
          <cell r="H240"/>
          <cell r="I240" t="str">
            <v>A</v>
          </cell>
        </row>
      </sheetData>
      <sheetData sheetId="4">
        <row r="3">
          <cell r="A3" t="str">
            <v>A102</v>
          </cell>
          <cell r="B3" t="str">
            <v>Housekeeping</v>
          </cell>
        </row>
        <row r="4">
          <cell r="A4" t="str">
            <v>A103</v>
          </cell>
          <cell r="B4" t="str">
            <v>Maintenance - Demand</v>
          </cell>
        </row>
        <row r="5">
          <cell r="A5" t="str">
            <v>A105</v>
          </cell>
          <cell r="B5" t="str">
            <v>Maintenance - Planned</v>
          </cell>
        </row>
        <row r="6">
          <cell r="A6" t="str">
            <v>A107</v>
          </cell>
          <cell r="B6" t="str">
            <v>Planned Outage</v>
          </cell>
        </row>
        <row r="7">
          <cell r="A7" t="str">
            <v>A108</v>
          </cell>
          <cell r="B7" t="str">
            <v>Quality/Acceptance Inspections</v>
          </cell>
        </row>
        <row r="8">
          <cell r="A8" t="str">
            <v>A109</v>
          </cell>
          <cell r="B8" t="str">
            <v>Testing</v>
          </cell>
        </row>
        <row r="9">
          <cell r="A9" t="str">
            <v>A110</v>
          </cell>
          <cell r="B9" t="str">
            <v>Tree Trimming</v>
          </cell>
        </row>
        <row r="10">
          <cell r="A10" t="str">
            <v>A111</v>
          </cell>
          <cell r="B10" t="str">
            <v>Replace</v>
          </cell>
        </row>
        <row r="11">
          <cell r="A11" t="str">
            <v>A112</v>
          </cell>
          <cell r="B11" t="str">
            <v>LT Maintenance Agreement</v>
          </cell>
        </row>
        <row r="12">
          <cell r="A12" t="str">
            <v>A300</v>
          </cell>
          <cell r="B12" t="str">
            <v>Analysis - Technical</v>
          </cell>
        </row>
        <row r="13">
          <cell r="A13" t="str">
            <v>A301</v>
          </cell>
          <cell r="B13" t="str">
            <v>Design/Mat Stds &amp; Specs</v>
          </cell>
        </row>
        <row r="14">
          <cell r="A14" t="str">
            <v>A302</v>
          </cell>
          <cell r="B14" t="str">
            <v>Distribution Design</v>
          </cell>
        </row>
        <row r="15">
          <cell r="A15" t="str">
            <v>A303</v>
          </cell>
          <cell r="B15" t="str">
            <v>Engineering/Design</v>
          </cell>
        </row>
        <row r="16">
          <cell r="A16" t="str">
            <v>A304</v>
          </cell>
          <cell r="B16" t="str">
            <v>Management &amp; Supervision</v>
          </cell>
        </row>
        <row r="17">
          <cell r="A17" t="str">
            <v>A305</v>
          </cell>
          <cell r="B17" t="str">
            <v>Special Handle Bills</v>
          </cell>
        </row>
        <row r="18">
          <cell r="A18" t="str">
            <v>A306</v>
          </cell>
          <cell r="B18" t="str">
            <v>Permitting/Licensing</v>
          </cell>
        </row>
        <row r="19">
          <cell r="A19" t="str">
            <v>A307</v>
          </cell>
          <cell r="B19" t="str">
            <v>Planning/Forecasting</v>
          </cell>
        </row>
        <row r="20">
          <cell r="A20" t="str">
            <v>A308</v>
          </cell>
          <cell r="B20" t="str">
            <v>Project Develop/Implement</v>
          </cell>
        </row>
        <row r="21">
          <cell r="A21" t="str">
            <v>A309</v>
          </cell>
          <cell r="B21" t="str">
            <v>Project Management</v>
          </cell>
        </row>
        <row r="22">
          <cell r="A22" t="str">
            <v>A310</v>
          </cell>
          <cell r="B22" t="str">
            <v>Strategy Development</v>
          </cell>
        </row>
        <row r="23">
          <cell r="A23" t="str">
            <v>A311</v>
          </cell>
          <cell r="B23" t="str">
            <v>Surveying/Staking</v>
          </cell>
        </row>
        <row r="24">
          <cell r="A24" t="str">
            <v>A312</v>
          </cell>
          <cell r="B24" t="str">
            <v>A/G Credits</v>
          </cell>
        </row>
        <row r="25">
          <cell r="A25" t="str">
            <v>A313</v>
          </cell>
          <cell r="B25" t="str">
            <v>Accounting</v>
          </cell>
        </row>
        <row r="26">
          <cell r="A26" t="str">
            <v>A314</v>
          </cell>
          <cell r="B26" t="str">
            <v>Accounting - Line Extensions</v>
          </cell>
        </row>
        <row r="27">
          <cell r="A27" t="str">
            <v>A315</v>
          </cell>
          <cell r="B27" t="str">
            <v>Accounting - Plant</v>
          </cell>
        </row>
        <row r="28">
          <cell r="A28" t="str">
            <v>A316</v>
          </cell>
          <cell r="B28" t="str">
            <v>Accounts Payable Processing</v>
          </cell>
        </row>
        <row r="29">
          <cell r="A29" t="str">
            <v>A317</v>
          </cell>
          <cell r="B29" t="str">
            <v>Analysis - Financial</v>
          </cell>
        </row>
        <row r="30">
          <cell r="A30" t="str">
            <v>A318</v>
          </cell>
          <cell r="B30" t="str">
            <v>Analysis - Laboratory</v>
          </cell>
        </row>
        <row r="31">
          <cell r="A31" t="str">
            <v>A319</v>
          </cell>
          <cell r="B31" t="str">
            <v>Application Development</v>
          </cell>
        </row>
        <row r="32">
          <cell r="A32" t="str">
            <v>A320</v>
          </cell>
          <cell r="B32" t="str">
            <v>Application Initiatives</v>
          </cell>
        </row>
        <row r="33">
          <cell r="A33" t="str">
            <v>A321</v>
          </cell>
          <cell r="B33" t="str">
            <v>Application Maintenance</v>
          </cell>
        </row>
        <row r="34">
          <cell r="A34" t="str">
            <v>A322</v>
          </cell>
          <cell r="B34" t="str">
            <v>Application Support</v>
          </cell>
        </row>
        <row r="35">
          <cell r="A35" t="str">
            <v>A323</v>
          </cell>
          <cell r="B35" t="str">
            <v>Auditing - External</v>
          </cell>
        </row>
        <row r="36">
          <cell r="A36" t="str">
            <v>A324</v>
          </cell>
          <cell r="B36" t="str">
            <v>Auditing - Internal</v>
          </cell>
        </row>
        <row r="37">
          <cell r="A37" t="str">
            <v>A325</v>
          </cell>
          <cell r="B37" t="str">
            <v>Billing - Complex</v>
          </cell>
        </row>
        <row r="38">
          <cell r="A38" t="str">
            <v>A326</v>
          </cell>
          <cell r="B38" t="str">
            <v>Billing - Final</v>
          </cell>
        </row>
        <row r="39">
          <cell r="A39" t="str">
            <v>A327</v>
          </cell>
          <cell r="B39" t="str">
            <v>Billing - Other</v>
          </cell>
        </row>
        <row r="40">
          <cell r="A40" t="str">
            <v>A328</v>
          </cell>
          <cell r="B40" t="str">
            <v>Board Of Directors Mgmt</v>
          </cell>
        </row>
        <row r="41">
          <cell r="A41" t="str">
            <v>A329</v>
          </cell>
          <cell r="B41" t="str">
            <v>Budgeting &amp; Cost Management</v>
          </cell>
        </row>
        <row r="42">
          <cell r="A42" t="str">
            <v>A330</v>
          </cell>
          <cell r="B42" t="str">
            <v>Business Development</v>
          </cell>
        </row>
        <row r="43">
          <cell r="A43" t="str">
            <v>A331</v>
          </cell>
          <cell r="B43" t="str">
            <v>Buyouts</v>
          </cell>
        </row>
        <row r="44">
          <cell r="A44" t="str">
            <v>A332</v>
          </cell>
          <cell r="B44" t="str">
            <v>Cash Management</v>
          </cell>
        </row>
        <row r="45">
          <cell r="A45" t="str">
            <v>A333</v>
          </cell>
          <cell r="B45" t="str">
            <v>Cash Remittance</v>
          </cell>
        </row>
        <row r="46">
          <cell r="A46" t="str">
            <v>A334</v>
          </cell>
          <cell r="B46" t="str">
            <v>Claims &amp; Cl Admin - Other</v>
          </cell>
        </row>
        <row r="47">
          <cell r="A47" t="str">
            <v>A335</v>
          </cell>
          <cell r="B47" t="str">
            <v>Claims -Property/Casualty</v>
          </cell>
        </row>
        <row r="48">
          <cell r="A48" t="str">
            <v>A336</v>
          </cell>
          <cell r="B48" t="str">
            <v>Clerical &amp; Administrative</v>
          </cell>
        </row>
        <row r="49">
          <cell r="A49" t="str">
            <v>A337</v>
          </cell>
          <cell r="B49" t="str">
            <v>Collect Overdue Payment</v>
          </cell>
        </row>
        <row r="50">
          <cell r="A50" t="str">
            <v>A338</v>
          </cell>
          <cell r="B50" t="str">
            <v>Communications - Employee</v>
          </cell>
        </row>
        <row r="51">
          <cell r="A51" t="str">
            <v>A339</v>
          </cell>
          <cell r="B51" t="str">
            <v>Communication - External</v>
          </cell>
        </row>
        <row r="52">
          <cell r="A52" t="str">
            <v>A340</v>
          </cell>
          <cell r="B52" t="str">
            <v>Compliance Assurance</v>
          </cell>
        </row>
        <row r="53">
          <cell r="A53" t="str">
            <v>A341</v>
          </cell>
          <cell r="B53" t="str">
            <v>Contracts Negotiate &amp; Admin</v>
          </cell>
        </row>
        <row r="54">
          <cell r="A54" t="str">
            <v>A342</v>
          </cell>
          <cell r="B54" t="str">
            <v>Corrosion Protection</v>
          </cell>
        </row>
        <row r="55">
          <cell r="A55" t="str">
            <v>A343</v>
          </cell>
          <cell r="B55" t="str">
            <v>Customer Support/Interaction</v>
          </cell>
        </row>
        <row r="56">
          <cell r="A56" t="str">
            <v>A344</v>
          </cell>
          <cell r="B56" t="str">
            <v>Data Management/Administration</v>
          </cell>
        </row>
        <row r="57">
          <cell r="A57" t="str">
            <v>A345</v>
          </cell>
          <cell r="B57" t="str">
            <v>Delay Time</v>
          </cell>
        </row>
        <row r="58">
          <cell r="A58" t="str">
            <v>A346</v>
          </cell>
          <cell r="B58" t="str">
            <v>Disbursement</v>
          </cell>
        </row>
        <row r="59">
          <cell r="A59" t="str">
            <v>A347</v>
          </cell>
          <cell r="B59" t="str">
            <v>Dispatch - Crew</v>
          </cell>
        </row>
        <row r="60">
          <cell r="A60" t="str">
            <v>A348</v>
          </cell>
          <cell r="B60" t="str">
            <v>Diversity Management</v>
          </cell>
        </row>
        <row r="61">
          <cell r="A61" t="str">
            <v>A349</v>
          </cell>
          <cell r="B61" t="str">
            <v>Drafting/Mapping</v>
          </cell>
        </row>
        <row r="62">
          <cell r="A62" t="str">
            <v>A350</v>
          </cell>
          <cell r="B62" t="str">
            <v>Environmental Compliance</v>
          </cell>
        </row>
        <row r="63">
          <cell r="A63" t="str">
            <v>A351</v>
          </cell>
          <cell r="B63" t="str">
            <v>Epri Fee</v>
          </cell>
        </row>
        <row r="64">
          <cell r="A64" t="str">
            <v>A352</v>
          </cell>
          <cell r="B64" t="str">
            <v>Fabrication</v>
          </cell>
        </row>
        <row r="65">
          <cell r="A65" t="str">
            <v>A353</v>
          </cell>
          <cell r="B65" t="str">
            <v>Financing</v>
          </cell>
        </row>
        <row r="66">
          <cell r="A66" t="str">
            <v>A354</v>
          </cell>
          <cell r="B66" t="str">
            <v>Grievance/Employee Iss Resolve</v>
          </cell>
        </row>
        <row r="67">
          <cell r="A67" t="str">
            <v>A355</v>
          </cell>
          <cell r="B67" t="str">
            <v>Industry Memberships</v>
          </cell>
        </row>
        <row r="68">
          <cell r="A68" t="str">
            <v>A356</v>
          </cell>
          <cell r="B68" t="str">
            <v>Inspect/Patrol</v>
          </cell>
        </row>
        <row r="69">
          <cell r="A69" t="str">
            <v>A357</v>
          </cell>
          <cell r="B69" t="str">
            <v>Install</v>
          </cell>
        </row>
        <row r="70">
          <cell r="A70" t="str">
            <v>A358</v>
          </cell>
          <cell r="B70" t="str">
            <v>Insurance Premiums - Liability</v>
          </cell>
        </row>
        <row r="71">
          <cell r="A71" t="str">
            <v>A359</v>
          </cell>
          <cell r="B71" t="str">
            <v>Insurance Premiums - Property</v>
          </cell>
        </row>
        <row r="72">
          <cell r="A72" t="str">
            <v>A360</v>
          </cell>
          <cell r="B72" t="str">
            <v>Inventory Management</v>
          </cell>
        </row>
        <row r="73">
          <cell r="A73" t="str">
            <v>A361</v>
          </cell>
          <cell r="B73" t="str">
            <v>Investigate - Customer Support</v>
          </cell>
        </row>
        <row r="74">
          <cell r="A74" t="str">
            <v>A362</v>
          </cell>
          <cell r="B74" t="str">
            <v>Investigate - Other</v>
          </cell>
        </row>
        <row r="75">
          <cell r="A75" t="str">
            <v>A363</v>
          </cell>
          <cell r="B75" t="str">
            <v>Investigate - Power Quality</v>
          </cell>
        </row>
        <row r="76">
          <cell r="A76" t="str">
            <v>A364</v>
          </cell>
          <cell r="B76" t="str">
            <v>Rebate Programs</v>
          </cell>
        </row>
        <row r="77">
          <cell r="A77" t="str">
            <v>A365</v>
          </cell>
          <cell r="B77" t="str">
            <v>Locate</v>
          </cell>
        </row>
        <row r="78">
          <cell r="A78" t="str">
            <v>A366</v>
          </cell>
          <cell r="B78" t="str">
            <v>Mail Service</v>
          </cell>
        </row>
        <row r="79">
          <cell r="A79" t="str">
            <v>A367</v>
          </cell>
          <cell r="B79" t="str">
            <v>Maintenance Normal Operations</v>
          </cell>
        </row>
        <row r="80">
          <cell r="A80" t="str">
            <v>A368</v>
          </cell>
          <cell r="B80" t="str">
            <v>Material Handling</v>
          </cell>
        </row>
        <row r="81">
          <cell r="A81" t="str">
            <v>A369</v>
          </cell>
          <cell r="B81" t="str">
            <v>BU Straight Time meals</v>
          </cell>
        </row>
        <row r="82">
          <cell r="A82" t="str">
            <v>A370</v>
          </cell>
          <cell r="B82" t="str">
            <v>Meeting - Corp Initiatives</v>
          </cell>
        </row>
        <row r="83">
          <cell r="A83" t="str">
            <v>A371</v>
          </cell>
          <cell r="B83" t="str">
            <v>Meeting - Safety</v>
          </cell>
        </row>
        <row r="84">
          <cell r="A84" t="str">
            <v>A373</v>
          </cell>
          <cell r="B84" t="str">
            <v>Operate</v>
          </cell>
        </row>
        <row r="85">
          <cell r="A85" t="str">
            <v>A374</v>
          </cell>
          <cell r="B85" t="str">
            <v>Payroll Processing</v>
          </cell>
        </row>
        <row r="86">
          <cell r="A86" t="str">
            <v>A375</v>
          </cell>
          <cell r="B86" t="str">
            <v>PC Equipment</v>
          </cell>
        </row>
        <row r="87">
          <cell r="A87" t="str">
            <v>A376</v>
          </cell>
          <cell r="B87" t="str">
            <v>Performance Testing</v>
          </cell>
        </row>
        <row r="88">
          <cell r="A88" t="str">
            <v>A377</v>
          </cell>
          <cell r="B88" t="str">
            <v>Pilot Plant Operations</v>
          </cell>
        </row>
        <row r="89">
          <cell r="A89" t="str">
            <v>A378</v>
          </cell>
          <cell r="B89" t="str">
            <v>Procards Administration</v>
          </cell>
        </row>
        <row r="90">
          <cell r="A90" t="str">
            <v>A379</v>
          </cell>
          <cell r="B90" t="str">
            <v>Process Improvement</v>
          </cell>
        </row>
        <row r="91">
          <cell r="A91" t="str">
            <v>A380</v>
          </cell>
          <cell r="B91" t="str">
            <v>Procure/Purchase</v>
          </cell>
        </row>
        <row r="92">
          <cell r="A92" t="str">
            <v>A381</v>
          </cell>
          <cell r="B92" t="str">
            <v>Professional Memberships</v>
          </cell>
        </row>
        <row r="93">
          <cell r="A93" t="str">
            <v>A382</v>
          </cell>
          <cell r="B93" t="str">
            <v>Rate Analysis/Development</v>
          </cell>
        </row>
        <row r="94">
          <cell r="A94" t="str">
            <v>A383</v>
          </cell>
          <cell r="B94" t="str">
            <v>Records Management</v>
          </cell>
        </row>
        <row r="95">
          <cell r="A95" t="str">
            <v>A384</v>
          </cell>
          <cell r="B95" t="str">
            <v>Re-Light</v>
          </cell>
        </row>
        <row r="96">
          <cell r="A96" t="str">
            <v>A385</v>
          </cell>
          <cell r="B96" t="str">
            <v>Remediate</v>
          </cell>
        </row>
        <row r="97">
          <cell r="A97" t="str">
            <v>A386</v>
          </cell>
          <cell r="B97" t="str">
            <v>Reporting - External</v>
          </cell>
        </row>
        <row r="98">
          <cell r="A98" t="str">
            <v>A387</v>
          </cell>
          <cell r="B98" t="str">
            <v>Reporting - Internal</v>
          </cell>
        </row>
        <row r="99">
          <cell r="A99" t="str">
            <v>A388</v>
          </cell>
          <cell r="B99" t="str">
            <v>DOT Rest Time</v>
          </cell>
        </row>
        <row r="100">
          <cell r="A100" t="str">
            <v>A389</v>
          </cell>
          <cell r="B100" t="str">
            <v>Rest Time</v>
          </cell>
        </row>
        <row r="101">
          <cell r="A101" t="str">
            <v>A390</v>
          </cell>
          <cell r="B101" t="str">
            <v>Scheduling</v>
          </cell>
        </row>
        <row r="102">
          <cell r="A102" t="str">
            <v>A391</v>
          </cell>
          <cell r="B102" t="str">
            <v>Severance/ERO Amortization</v>
          </cell>
        </row>
        <row r="103">
          <cell r="A103" t="str">
            <v>A392</v>
          </cell>
          <cell r="B103" t="str">
            <v>Small Tool Repair</v>
          </cell>
        </row>
        <row r="104">
          <cell r="A104" t="str">
            <v>A393</v>
          </cell>
          <cell r="B104" t="str">
            <v>Staffing</v>
          </cell>
        </row>
        <row r="105">
          <cell r="A105" t="str">
            <v>A394</v>
          </cell>
          <cell r="B105" t="str">
            <v>Stand-By Time</v>
          </cell>
        </row>
        <row r="106">
          <cell r="A106" t="str">
            <v>A395</v>
          </cell>
          <cell r="B106" t="str">
            <v>Survey - Commercial Leak</v>
          </cell>
        </row>
        <row r="107">
          <cell r="A107" t="str">
            <v>A396</v>
          </cell>
          <cell r="B107" t="str">
            <v>Survey - Residential Leak</v>
          </cell>
        </row>
        <row r="108">
          <cell r="A108" t="str">
            <v>A397</v>
          </cell>
          <cell r="B108" t="str">
            <v>Training</v>
          </cell>
        </row>
        <row r="109">
          <cell r="A109" t="str">
            <v>A398</v>
          </cell>
          <cell r="B109" t="str">
            <v>Training - Apprentice Program</v>
          </cell>
        </row>
        <row r="110">
          <cell r="A110" t="str">
            <v>A399</v>
          </cell>
          <cell r="B110" t="str">
            <v>Training - Development &amp; Deliv</v>
          </cell>
        </row>
        <row r="111">
          <cell r="A111" t="str">
            <v>A400</v>
          </cell>
          <cell r="B111" t="str">
            <v>Training - Emergency Response</v>
          </cell>
        </row>
        <row r="112">
          <cell r="A112" t="str">
            <v>A401</v>
          </cell>
          <cell r="B112" t="str">
            <v>BU OT Meals</v>
          </cell>
        </row>
        <row r="113">
          <cell r="A113" t="str">
            <v>A402</v>
          </cell>
          <cell r="B113" t="str">
            <v>Transport</v>
          </cell>
        </row>
        <row r="114">
          <cell r="A114" t="str">
            <v>A403</v>
          </cell>
          <cell r="B114" t="str">
            <v>Travel Time</v>
          </cell>
        </row>
        <row r="115">
          <cell r="A115" t="str">
            <v>A404</v>
          </cell>
          <cell r="B115" t="str">
            <v>Turn On/Off</v>
          </cell>
        </row>
        <row r="116">
          <cell r="A116" t="str">
            <v>A405</v>
          </cell>
          <cell r="B116" t="str">
            <v>Valmy Interconnection Fee</v>
          </cell>
        </row>
        <row r="117">
          <cell r="A117" t="str">
            <v>A406</v>
          </cell>
          <cell r="B117" t="str">
            <v>Vegetation  Management</v>
          </cell>
        </row>
        <row r="118">
          <cell r="A118" t="str">
            <v>A407</v>
          </cell>
          <cell r="B118" t="str">
            <v>Water Treatment - Chemicals</v>
          </cell>
        </row>
        <row r="119">
          <cell r="A119" t="str">
            <v>A408</v>
          </cell>
          <cell r="B119" t="str">
            <v>Leasing/Rental</v>
          </cell>
        </row>
        <row r="120">
          <cell r="A120" t="str">
            <v>A409</v>
          </cell>
          <cell r="B120" t="str">
            <v>Check Read</v>
          </cell>
        </row>
        <row r="121">
          <cell r="A121" t="str">
            <v>A410</v>
          </cell>
          <cell r="B121" t="str">
            <v>Read</v>
          </cell>
        </row>
        <row r="122">
          <cell r="A122" t="str">
            <v>A411</v>
          </cell>
          <cell r="B122" t="str">
            <v>Read - Complex Meters</v>
          </cell>
        </row>
        <row r="123">
          <cell r="A123" t="str">
            <v>A413</v>
          </cell>
          <cell r="B123" t="str">
            <v>Rate Case Preparation</v>
          </cell>
        </row>
        <row r="124">
          <cell r="A124" t="str">
            <v>A414</v>
          </cell>
          <cell r="B124" t="str">
            <v>Material Handling Central Whse</v>
          </cell>
        </row>
        <row r="125">
          <cell r="A125" t="str">
            <v>A415</v>
          </cell>
          <cell r="B125" t="str">
            <v>Stores Expense - Other</v>
          </cell>
        </row>
        <row r="126">
          <cell r="A126" t="str">
            <v>A416</v>
          </cell>
          <cell r="B126" t="str">
            <v>Telecom Hardware And Usage</v>
          </cell>
        </row>
        <row r="127">
          <cell r="A127" t="str">
            <v>A417</v>
          </cell>
          <cell r="B127" t="str">
            <v>Vehicle - Fuel Handling</v>
          </cell>
        </row>
        <row r="128">
          <cell r="A128" t="str">
            <v>A418</v>
          </cell>
          <cell r="B128" t="str">
            <v>Advertising</v>
          </cell>
        </row>
        <row r="129">
          <cell r="A129" t="str">
            <v>A419</v>
          </cell>
          <cell r="B129" t="str">
            <v>Advertise Consumer Safe/Conser</v>
          </cell>
        </row>
        <row r="130">
          <cell r="A130" t="str">
            <v>A420</v>
          </cell>
          <cell r="B130" t="str">
            <v>Consumer Promotion</v>
          </cell>
        </row>
        <row r="131">
          <cell r="A131" t="str">
            <v>A421</v>
          </cell>
          <cell r="B131" t="str">
            <v>Property Management</v>
          </cell>
        </row>
        <row r="132">
          <cell r="A132" t="str">
            <v>A422</v>
          </cell>
          <cell r="B132" t="str">
            <v>Inventory Repairs</v>
          </cell>
        </row>
        <row r="133">
          <cell r="A133" t="str">
            <v>A423</v>
          </cell>
          <cell r="B133" t="str">
            <v>Acquisition of ROW</v>
          </cell>
        </row>
        <row r="134">
          <cell r="A134" t="str">
            <v>A424</v>
          </cell>
          <cell r="B134" t="str">
            <v>Cycle Counting</v>
          </cell>
        </row>
        <row r="135">
          <cell r="A135" t="str">
            <v>A425</v>
          </cell>
          <cell r="B135" t="str">
            <v>Receiving / Putaway</v>
          </cell>
        </row>
        <row r="136">
          <cell r="A136" t="str">
            <v>A426</v>
          </cell>
          <cell r="B136" t="str">
            <v>Issuing</v>
          </cell>
        </row>
        <row r="137">
          <cell r="A137" t="str">
            <v>A427</v>
          </cell>
          <cell r="B137" t="str">
            <v>Shipping Material Returns</v>
          </cell>
        </row>
        <row r="138">
          <cell r="A138" t="str">
            <v>A428</v>
          </cell>
          <cell r="B138" t="str">
            <v>Processing Returns</v>
          </cell>
        </row>
        <row r="139">
          <cell r="A139" t="str">
            <v>A429</v>
          </cell>
          <cell r="B139" t="str">
            <v>Supplier Management</v>
          </cell>
        </row>
        <row r="140">
          <cell r="A140" t="str">
            <v>A430</v>
          </cell>
          <cell r="B140" t="str">
            <v>Security</v>
          </cell>
        </row>
        <row r="141">
          <cell r="A141" t="str">
            <v>A431</v>
          </cell>
          <cell r="B141" t="str">
            <v>Women/Minority/Disabled Vets</v>
          </cell>
        </row>
        <row r="142">
          <cell r="A142" t="str">
            <v>A432</v>
          </cell>
          <cell r="B142" t="str">
            <v>Power Purchases - Energy</v>
          </cell>
        </row>
        <row r="143">
          <cell r="A143" t="str">
            <v>A433</v>
          </cell>
          <cell r="B143" t="str">
            <v>Power Purchases - Capacity</v>
          </cell>
        </row>
        <row r="144">
          <cell r="A144" t="str">
            <v>A434</v>
          </cell>
          <cell r="B144" t="str">
            <v>Utility Service</v>
          </cell>
        </row>
        <row r="145">
          <cell r="A145" t="str">
            <v>A435</v>
          </cell>
          <cell r="B145" t="str">
            <v>Power Sales</v>
          </cell>
        </row>
        <row r="146">
          <cell r="A146" t="str">
            <v>A436</v>
          </cell>
          <cell r="B146" t="str">
            <v>Load Dispatch</v>
          </cell>
        </row>
        <row r="147">
          <cell r="A147" t="str">
            <v>A437</v>
          </cell>
          <cell r="B147" t="str">
            <v>Waste Removal - Variable Costs</v>
          </cell>
        </row>
        <row r="148">
          <cell r="A148" t="str">
            <v>A438</v>
          </cell>
          <cell r="B148" t="str">
            <v>Waste Removal</v>
          </cell>
        </row>
        <row r="149">
          <cell r="A149" t="str">
            <v>A439</v>
          </cell>
          <cell r="B149" t="str">
            <v>Water Variable Costs</v>
          </cell>
        </row>
        <row r="150">
          <cell r="A150" t="str">
            <v>A440</v>
          </cell>
          <cell r="B150" t="str">
            <v>Generation Chemicals - Variabl</v>
          </cell>
        </row>
        <row r="151">
          <cell r="A151" t="str">
            <v>A441</v>
          </cell>
          <cell r="B151" t="str">
            <v>Generation Chemicals - Fixed C</v>
          </cell>
        </row>
        <row r="152">
          <cell r="A152" t="str">
            <v>A442</v>
          </cell>
          <cell r="B152" t="str">
            <v>Load Research</v>
          </cell>
        </row>
        <row r="153">
          <cell r="A153" t="str">
            <v>A443</v>
          </cell>
          <cell r="B153" t="str">
            <v>Market Research</v>
          </cell>
        </row>
        <row r="154">
          <cell r="A154" t="str">
            <v>A445</v>
          </cell>
          <cell r="B154" t="str">
            <v>Insurance Premiums - Life</v>
          </cell>
        </row>
        <row r="155">
          <cell r="A155" t="str">
            <v>A446</v>
          </cell>
          <cell r="B155" t="str">
            <v>Compensation Administration</v>
          </cell>
        </row>
        <row r="156">
          <cell r="A156" t="str">
            <v>A447</v>
          </cell>
          <cell r="B156" t="str">
            <v>Org &amp; Employee Development</v>
          </cell>
        </row>
        <row r="157">
          <cell r="A157" t="str">
            <v>A448</v>
          </cell>
          <cell r="B157" t="str">
            <v>HR Administration</v>
          </cell>
        </row>
        <row r="158">
          <cell r="A158" t="str">
            <v>A449</v>
          </cell>
          <cell r="B158" t="str">
            <v>Reprographics</v>
          </cell>
        </row>
        <row r="159">
          <cell r="A159" t="str">
            <v>A450</v>
          </cell>
          <cell r="B159" t="str">
            <v>Research &amp; Development</v>
          </cell>
        </row>
        <row r="160">
          <cell r="A160" t="str">
            <v>A451</v>
          </cell>
          <cell r="B160" t="str">
            <v>Cost of Fuel - Coal</v>
          </cell>
        </row>
        <row r="161">
          <cell r="A161" t="str">
            <v>A452</v>
          </cell>
          <cell r="B161" t="str">
            <v>Cost of Fuel - Gas</v>
          </cell>
        </row>
        <row r="162">
          <cell r="A162" t="str">
            <v>A453</v>
          </cell>
          <cell r="B162" t="str">
            <v>Cost of Fuel - Other</v>
          </cell>
        </row>
        <row r="163">
          <cell r="A163" t="str">
            <v>A454</v>
          </cell>
          <cell r="B163" t="str">
            <v>Cost of Fuel Transport - Coal</v>
          </cell>
        </row>
        <row r="164">
          <cell r="A164" t="str">
            <v>A455</v>
          </cell>
          <cell r="B164" t="str">
            <v>Cost of Fuel Transportation -</v>
          </cell>
        </row>
        <row r="165">
          <cell r="A165" t="str">
            <v>A456</v>
          </cell>
          <cell r="B165" t="str">
            <v>Regulatory Intervention</v>
          </cell>
        </row>
        <row r="166">
          <cell r="A166" t="str">
            <v>A457</v>
          </cell>
          <cell r="B166" t="str">
            <v>Uncollectable Accounts</v>
          </cell>
        </row>
        <row r="167">
          <cell r="A167" t="str">
            <v>A458</v>
          </cell>
          <cell r="B167" t="str">
            <v>Stock Sales</v>
          </cell>
        </row>
        <row r="168">
          <cell r="A168" t="str">
            <v>A459</v>
          </cell>
          <cell r="B168" t="str">
            <v>Vacate ROW</v>
          </cell>
        </row>
        <row r="169">
          <cell r="A169" t="str">
            <v>A460</v>
          </cell>
          <cell r="B169" t="str">
            <v>Easement Relinquishment</v>
          </cell>
        </row>
        <row r="170">
          <cell r="A170" t="str">
            <v>A461</v>
          </cell>
          <cell r="B170" t="str">
            <v>Legal work</v>
          </cell>
        </row>
        <row r="171">
          <cell r="A171" t="str">
            <v>A462</v>
          </cell>
          <cell r="B171" t="str">
            <v>AUP Adjustments</v>
          </cell>
        </row>
        <row r="172">
          <cell r="A172" t="str">
            <v>A463</v>
          </cell>
          <cell r="B172" t="str">
            <v>PPV Adjustments</v>
          </cell>
        </row>
        <row r="173">
          <cell r="A173" t="str">
            <v>A464</v>
          </cell>
          <cell r="B173" t="str">
            <v>Stores Misc. Adjustments</v>
          </cell>
        </row>
        <row r="174">
          <cell r="A174" t="str">
            <v>A465</v>
          </cell>
          <cell r="B174" t="str">
            <v>Cost of Fuel - Financial Swaps</v>
          </cell>
        </row>
        <row r="175">
          <cell r="A175" t="str">
            <v>A466</v>
          </cell>
          <cell r="B175" t="str">
            <v>Fees - Federal</v>
          </cell>
        </row>
        <row r="176">
          <cell r="A176" t="str">
            <v>A467</v>
          </cell>
          <cell r="B176" t="str">
            <v>Oil Additives</v>
          </cell>
        </row>
        <row r="177">
          <cell r="A177" t="str">
            <v>A468</v>
          </cell>
          <cell r="B177" t="str">
            <v>Winnemucca Propane</v>
          </cell>
        </row>
        <row r="178">
          <cell r="A178" t="str">
            <v>A469</v>
          </cell>
          <cell r="B178" t="str">
            <v>Lease Abatement</v>
          </cell>
        </row>
        <row r="179">
          <cell r="A179" t="str">
            <v>A470</v>
          </cell>
          <cell r="B179" t="str">
            <v>Payment Discount</v>
          </cell>
        </row>
        <row r="180">
          <cell r="A180" t="str">
            <v>A471</v>
          </cell>
          <cell r="B180" t="str">
            <v>General Rate Case Prep</v>
          </cell>
        </row>
        <row r="181">
          <cell r="A181" t="str">
            <v>A472</v>
          </cell>
          <cell r="B181" t="str">
            <v>Defered Rate Case Preparation</v>
          </cell>
        </row>
        <row r="182">
          <cell r="A182" t="str">
            <v>A473</v>
          </cell>
          <cell r="B182" t="str">
            <v>Transmission Scheduling</v>
          </cell>
        </row>
        <row r="183">
          <cell r="A183" t="str">
            <v>A474</v>
          </cell>
          <cell r="B183" t="str">
            <v>Freeridership</v>
          </cell>
        </row>
        <row r="184">
          <cell r="A184" t="str">
            <v>A500</v>
          </cell>
          <cell r="B184" t="str">
            <v>TMWA Contracts</v>
          </cell>
        </row>
        <row r="185">
          <cell r="A185" t="str">
            <v>A501</v>
          </cell>
          <cell r="B185" t="str">
            <v>Water Job Order Cleanup</v>
          </cell>
        </row>
        <row r="186">
          <cell r="A186" t="str">
            <v>A600</v>
          </cell>
          <cell r="B186" t="str">
            <v>Ciac</v>
          </cell>
        </row>
        <row r="187">
          <cell r="A187" t="str">
            <v>A601</v>
          </cell>
          <cell r="B187" t="str">
            <v>Construction Management</v>
          </cell>
        </row>
        <row r="188">
          <cell r="A188" t="str">
            <v>A602</v>
          </cell>
          <cell r="B188" t="str">
            <v>Estimating</v>
          </cell>
        </row>
        <row r="189">
          <cell r="A189" t="str">
            <v>A603</v>
          </cell>
          <cell r="B189" t="str">
            <v>Project Supervision</v>
          </cell>
        </row>
        <row r="190">
          <cell r="A190" t="str">
            <v>A604</v>
          </cell>
          <cell r="B190" t="str">
            <v>Remove</v>
          </cell>
        </row>
        <row r="191">
          <cell r="A191" t="str">
            <v>A605</v>
          </cell>
          <cell r="B191" t="str">
            <v>Salvage</v>
          </cell>
        </row>
        <row r="192">
          <cell r="A192" t="str">
            <v>A606</v>
          </cell>
          <cell r="B192" t="str">
            <v>Cash Receipts for Job orders</v>
          </cell>
        </row>
        <row r="193">
          <cell r="A193" t="str">
            <v>A607</v>
          </cell>
          <cell r="B193" t="str">
            <v>Customer Paid Overtime</v>
          </cell>
        </row>
        <row r="194">
          <cell r="A194" t="str">
            <v>A609</v>
          </cell>
          <cell r="B194" t="str">
            <v>Cust Paid OT - Removal</v>
          </cell>
        </row>
        <row r="195">
          <cell r="A195" t="str">
            <v>A619</v>
          </cell>
          <cell r="B195" t="str">
            <v>Engineering Advance - New Bus.</v>
          </cell>
        </row>
        <row r="196">
          <cell r="A196" t="str">
            <v>A620</v>
          </cell>
          <cell r="B196" t="str">
            <v>CIAC Tax Gross Up</v>
          </cell>
        </row>
        <row r="197">
          <cell r="A197" t="str">
            <v>A621</v>
          </cell>
          <cell r="B197" t="str">
            <v>Trenching</v>
          </cell>
        </row>
        <row r="198">
          <cell r="A198" t="str">
            <v>A622</v>
          </cell>
          <cell r="B198" t="str">
            <v>Customer Advance</v>
          </cell>
        </row>
        <row r="199">
          <cell r="A199" t="str">
            <v>A623</v>
          </cell>
          <cell r="B199" t="str">
            <v>Cust Adv Tax Gross Up</v>
          </cell>
        </row>
        <row r="200">
          <cell r="A200" t="str">
            <v>A624</v>
          </cell>
          <cell r="B200" t="str">
            <v>Non-Cash Tax Gross Up</v>
          </cell>
        </row>
        <row r="201">
          <cell r="A201" t="str">
            <v>A625</v>
          </cell>
          <cell r="B201" t="str">
            <v>Feeder install</v>
          </cell>
        </row>
        <row r="202">
          <cell r="A202" t="str">
            <v>A626</v>
          </cell>
          <cell r="B202" t="str">
            <v>Refundable CIAC</v>
          </cell>
        </row>
        <row r="203">
          <cell r="A203" t="str">
            <v>A627</v>
          </cell>
          <cell r="B203" t="str">
            <v>Non-refundable CIAC</v>
          </cell>
        </row>
        <row r="204">
          <cell r="A204" t="str">
            <v>A700</v>
          </cell>
          <cell r="B204" t="str">
            <v>Depreciation</v>
          </cell>
        </row>
        <row r="205">
          <cell r="A205" t="str">
            <v>A701</v>
          </cell>
          <cell r="B205" t="str">
            <v>Amortization</v>
          </cell>
        </row>
        <row r="206">
          <cell r="A206" t="str">
            <v>A702</v>
          </cell>
          <cell r="B206" t="str">
            <v>Debit</v>
          </cell>
        </row>
        <row r="207">
          <cell r="A207" t="str">
            <v>A703</v>
          </cell>
          <cell r="B207" t="str">
            <v>Credit</v>
          </cell>
        </row>
        <row r="208">
          <cell r="A208" t="str">
            <v>A704</v>
          </cell>
          <cell r="B208" t="str">
            <v>Tax</v>
          </cell>
        </row>
      </sheetData>
      <sheetData sheetId="5">
        <row r="2">
          <cell r="A2" t="str">
            <v>100</v>
          </cell>
          <cell r="B2" t="str">
            <v>SPR alloc</v>
          </cell>
          <cell r="C2">
            <v>0</v>
          </cell>
        </row>
        <row r="3">
          <cell r="A3" t="str">
            <v>110</v>
          </cell>
          <cell r="B3" t="str">
            <v>SPR no alloc</v>
          </cell>
          <cell r="C3">
            <v>0</v>
          </cell>
        </row>
        <row r="4">
          <cell r="A4" t="str">
            <v>200</v>
          </cell>
          <cell r="B4" t="str">
            <v>Regulated</v>
          </cell>
          <cell r="C4">
            <v>0.09</v>
          </cell>
        </row>
        <row r="5">
          <cell r="A5" t="str">
            <v>210</v>
          </cell>
          <cell r="B5" t="str">
            <v>NPC</v>
          </cell>
          <cell r="C5">
            <v>0.09</v>
          </cell>
        </row>
        <row r="6">
          <cell r="A6" t="str">
            <v>215</v>
          </cell>
          <cell r="B6" t="str">
            <v>NPC Power</v>
          </cell>
          <cell r="C6">
            <v>0.09</v>
          </cell>
        </row>
        <row r="7">
          <cell r="A7" t="str">
            <v>220</v>
          </cell>
          <cell r="B7" t="str">
            <v>SPPC</v>
          </cell>
          <cell r="C7">
            <v>0.09</v>
          </cell>
        </row>
        <row r="8">
          <cell r="A8" t="str">
            <v>230</v>
          </cell>
          <cell r="B8" t="str">
            <v>SPPC Power</v>
          </cell>
          <cell r="C8">
            <v>0.09</v>
          </cell>
        </row>
        <row r="9">
          <cell r="A9" t="str">
            <v>300</v>
          </cell>
          <cell r="B9" t="str">
            <v>All Electric</v>
          </cell>
          <cell r="C9">
            <v>0.09</v>
          </cell>
        </row>
        <row r="10">
          <cell r="A10" t="str">
            <v>400</v>
          </cell>
          <cell r="B10" t="str">
            <v>All Dist</v>
          </cell>
          <cell r="C10">
            <v>0.09</v>
          </cell>
        </row>
        <row r="11">
          <cell r="A11" t="str">
            <v>410</v>
          </cell>
          <cell r="B11" t="str">
            <v>NPC Dist</v>
          </cell>
          <cell r="C11">
            <v>0.09</v>
          </cell>
        </row>
        <row r="12">
          <cell r="A12" t="str">
            <v>412</v>
          </cell>
          <cell r="B12" t="str">
            <v>NPC FERC</v>
          </cell>
          <cell r="C12">
            <v>0.09</v>
          </cell>
        </row>
        <row r="13">
          <cell r="A13" t="str">
            <v>420</v>
          </cell>
          <cell r="B13" t="str">
            <v>SPPC Dist</v>
          </cell>
          <cell r="C13">
            <v>0.09</v>
          </cell>
        </row>
        <row r="14">
          <cell r="A14" t="str">
            <v>422</v>
          </cell>
          <cell r="B14" t="str">
            <v>SPPC FERC</v>
          </cell>
          <cell r="C14">
            <v>0.09</v>
          </cell>
        </row>
        <row r="15">
          <cell r="A15" t="str">
            <v>450</v>
          </cell>
          <cell r="B15" t="str">
            <v>SPPC Cali</v>
          </cell>
          <cell r="C15">
            <v>0.09</v>
          </cell>
        </row>
        <row r="16">
          <cell r="A16" t="str">
            <v>452</v>
          </cell>
          <cell r="B16" t="str">
            <v>Cali FERC</v>
          </cell>
          <cell r="C16">
            <v>0.09</v>
          </cell>
        </row>
        <row r="17">
          <cell r="A17" t="str">
            <v>500</v>
          </cell>
          <cell r="B17" t="str">
            <v>All Trans</v>
          </cell>
          <cell r="C17">
            <v>0.09</v>
          </cell>
        </row>
        <row r="18">
          <cell r="A18" t="str">
            <v>510</v>
          </cell>
          <cell r="B18" t="str">
            <v>NPC Trans</v>
          </cell>
          <cell r="C18">
            <v>0.09</v>
          </cell>
        </row>
        <row r="19">
          <cell r="A19" t="str">
            <v>511</v>
          </cell>
          <cell r="B19" t="str">
            <v>West Trans</v>
          </cell>
          <cell r="C19">
            <v>0.09</v>
          </cell>
        </row>
        <row r="20">
          <cell r="A20" t="str">
            <v>512</v>
          </cell>
          <cell r="B20" t="str">
            <v>West Billed</v>
          </cell>
          <cell r="C20">
            <v>0.09</v>
          </cell>
        </row>
        <row r="21">
          <cell r="A21" t="str">
            <v>513</v>
          </cell>
          <cell r="B21" t="str">
            <v>Mohave Trn</v>
          </cell>
          <cell r="C21">
            <v>0.09</v>
          </cell>
        </row>
        <row r="22">
          <cell r="A22" t="str">
            <v>514</v>
          </cell>
          <cell r="B22" t="str">
            <v>Southern Tr</v>
          </cell>
          <cell r="C22">
            <v>0.09</v>
          </cell>
        </row>
        <row r="23">
          <cell r="A23" t="str">
            <v>515</v>
          </cell>
          <cell r="B23" t="str">
            <v>McCullough</v>
          </cell>
          <cell r="C23">
            <v>0.09</v>
          </cell>
        </row>
        <row r="24">
          <cell r="A24" t="str">
            <v>516</v>
          </cell>
          <cell r="B24" t="str">
            <v>Eldo-Mead</v>
          </cell>
          <cell r="C24">
            <v>0.09</v>
          </cell>
        </row>
        <row r="25">
          <cell r="A25" t="str">
            <v>517</v>
          </cell>
          <cell r="B25" t="str">
            <v>Mohave Sw</v>
          </cell>
          <cell r="C25">
            <v>0.09</v>
          </cell>
        </row>
        <row r="26">
          <cell r="A26" t="str">
            <v>520</v>
          </cell>
          <cell r="B26" t="str">
            <v>SPPC Tran</v>
          </cell>
          <cell r="C26">
            <v>0.09</v>
          </cell>
        </row>
        <row r="27">
          <cell r="A27" t="str">
            <v>600</v>
          </cell>
          <cell r="B27" t="str">
            <v>All Gen</v>
          </cell>
          <cell r="C27">
            <v>0</v>
          </cell>
        </row>
        <row r="28">
          <cell r="A28" t="str">
            <v>601</v>
          </cell>
          <cell r="B28" t="str">
            <v>Lnz Block1</v>
          </cell>
          <cell r="C28">
            <v>0</v>
          </cell>
        </row>
        <row r="29">
          <cell r="A29" t="str">
            <v>602</v>
          </cell>
          <cell r="B29" t="str">
            <v>Lnz B1 GT 1</v>
          </cell>
          <cell r="C29">
            <v>0</v>
          </cell>
        </row>
        <row r="30">
          <cell r="A30" t="str">
            <v>603</v>
          </cell>
          <cell r="B30" t="str">
            <v>Lnz B1 GT 2</v>
          </cell>
          <cell r="C30">
            <v>0</v>
          </cell>
        </row>
        <row r="31">
          <cell r="A31" t="str">
            <v>604</v>
          </cell>
          <cell r="B31" t="str">
            <v>Lnz B1 Stm Turb</v>
          </cell>
          <cell r="C31">
            <v>0</v>
          </cell>
        </row>
        <row r="32">
          <cell r="A32" t="str">
            <v>605</v>
          </cell>
          <cell r="B32" t="str">
            <v>Lnz Block2</v>
          </cell>
          <cell r="C32">
            <v>0</v>
          </cell>
        </row>
        <row r="33">
          <cell r="A33" t="str">
            <v>606</v>
          </cell>
          <cell r="B33" t="str">
            <v>Lnz B2 GT 1</v>
          </cell>
          <cell r="C33">
            <v>0</v>
          </cell>
        </row>
        <row r="34">
          <cell r="A34" t="str">
            <v>607</v>
          </cell>
          <cell r="B34" t="str">
            <v>Lnz B2 GT 2</v>
          </cell>
          <cell r="C34">
            <v>0</v>
          </cell>
        </row>
        <row r="35">
          <cell r="A35" t="str">
            <v>608</v>
          </cell>
          <cell r="B35" t="str">
            <v>Lnz B2 Stm Turb</v>
          </cell>
          <cell r="C35">
            <v>0</v>
          </cell>
        </row>
        <row r="36">
          <cell r="A36" t="str">
            <v>609</v>
          </cell>
          <cell r="B36" t="str">
            <v>Lenzie Common</v>
          </cell>
          <cell r="C36">
            <v>0</v>
          </cell>
        </row>
        <row r="37">
          <cell r="A37" t="str">
            <v>610</v>
          </cell>
          <cell r="B37" t="str">
            <v>NPC Gen</v>
          </cell>
          <cell r="C37">
            <v>0</v>
          </cell>
        </row>
        <row r="38">
          <cell r="A38" t="str">
            <v>611</v>
          </cell>
          <cell r="B38" t="str">
            <v>SlvrHwk GT1</v>
          </cell>
          <cell r="C38">
            <v>0</v>
          </cell>
        </row>
        <row r="39">
          <cell r="A39" t="str">
            <v>612</v>
          </cell>
          <cell r="B39" t="str">
            <v>SlvrHwk GT2</v>
          </cell>
          <cell r="C39">
            <v>0</v>
          </cell>
        </row>
        <row r="40">
          <cell r="A40" t="str">
            <v>613</v>
          </cell>
          <cell r="B40" t="str">
            <v>SlvrHwk Stm</v>
          </cell>
          <cell r="C40">
            <v>0</v>
          </cell>
        </row>
        <row r="41">
          <cell r="A41" t="str">
            <v>614</v>
          </cell>
          <cell r="B41" t="str">
            <v>SlvrHwk Com</v>
          </cell>
          <cell r="C41">
            <v>0</v>
          </cell>
        </row>
        <row r="42">
          <cell r="A42" t="str">
            <v>615</v>
          </cell>
          <cell r="B42" t="str">
            <v>Mohave Gen</v>
          </cell>
          <cell r="C42">
            <v>0</v>
          </cell>
        </row>
        <row r="43">
          <cell r="A43" t="str">
            <v>616</v>
          </cell>
          <cell r="B43" t="str">
            <v>Navajo</v>
          </cell>
          <cell r="C43">
            <v>0</v>
          </cell>
        </row>
        <row r="44">
          <cell r="A44" t="str">
            <v>617</v>
          </cell>
          <cell r="B44" t="str">
            <v>LV Cogen I &amp; II</v>
          </cell>
          <cell r="C44">
            <v>0</v>
          </cell>
        </row>
        <row r="45">
          <cell r="A45" t="str">
            <v>618</v>
          </cell>
          <cell r="B45" t="str">
            <v>SlvrHwk Bill</v>
          </cell>
          <cell r="C45">
            <v>0</v>
          </cell>
        </row>
        <row r="46">
          <cell r="A46" t="str">
            <v>619</v>
          </cell>
          <cell r="B46" t="str">
            <v>Cl,Sun Com</v>
          </cell>
          <cell r="C46">
            <v>0</v>
          </cell>
        </row>
        <row r="47">
          <cell r="A47" t="str">
            <v>620</v>
          </cell>
          <cell r="B47" t="str">
            <v>Clk Com</v>
          </cell>
          <cell r="C47">
            <v>0</v>
          </cell>
        </row>
        <row r="48">
          <cell r="A48" t="str">
            <v>621</v>
          </cell>
          <cell r="B48" t="str">
            <v>Clark #1</v>
          </cell>
          <cell r="C48">
            <v>0</v>
          </cell>
        </row>
        <row r="49">
          <cell r="A49" t="str">
            <v>622</v>
          </cell>
          <cell r="B49" t="str">
            <v>Clark #2</v>
          </cell>
          <cell r="C49">
            <v>0</v>
          </cell>
        </row>
        <row r="50">
          <cell r="A50" t="str">
            <v>623</v>
          </cell>
          <cell r="B50" t="str">
            <v>Clark #3</v>
          </cell>
          <cell r="C50">
            <v>0</v>
          </cell>
        </row>
        <row r="51">
          <cell r="A51" t="str">
            <v>624</v>
          </cell>
          <cell r="B51" t="str">
            <v>Clark #4</v>
          </cell>
          <cell r="C51">
            <v>0</v>
          </cell>
        </row>
        <row r="52">
          <cell r="A52" t="str">
            <v>625</v>
          </cell>
          <cell r="B52" t="str">
            <v>Clark #5</v>
          </cell>
          <cell r="C52">
            <v>0</v>
          </cell>
        </row>
        <row r="53">
          <cell r="A53" t="str">
            <v>626</v>
          </cell>
          <cell r="B53" t="str">
            <v>Clark #6</v>
          </cell>
          <cell r="C53">
            <v>0</v>
          </cell>
        </row>
        <row r="54">
          <cell r="A54" t="str">
            <v>627</v>
          </cell>
          <cell r="B54" t="str">
            <v>Clark #7</v>
          </cell>
          <cell r="C54">
            <v>0</v>
          </cell>
        </row>
        <row r="55">
          <cell r="A55" t="str">
            <v>628</v>
          </cell>
          <cell r="B55" t="str">
            <v>Clark #8</v>
          </cell>
          <cell r="C55">
            <v>0</v>
          </cell>
        </row>
        <row r="56">
          <cell r="A56" t="str">
            <v>629</v>
          </cell>
          <cell r="B56" t="str">
            <v>Clark #9</v>
          </cell>
          <cell r="C56">
            <v>0</v>
          </cell>
        </row>
        <row r="57">
          <cell r="A57" t="str">
            <v>630</v>
          </cell>
          <cell r="B57" t="str">
            <v>Clark #10</v>
          </cell>
          <cell r="C57">
            <v>0</v>
          </cell>
        </row>
        <row r="58">
          <cell r="A58" t="str">
            <v>631</v>
          </cell>
          <cell r="B58" t="str">
            <v>Clark #1-4</v>
          </cell>
          <cell r="C58">
            <v>0</v>
          </cell>
        </row>
        <row r="59">
          <cell r="A59" t="str">
            <v>632</v>
          </cell>
          <cell r="B59" t="str">
            <v>Clark #5-10</v>
          </cell>
          <cell r="C59">
            <v>0</v>
          </cell>
        </row>
        <row r="60">
          <cell r="A60" t="str">
            <v>635</v>
          </cell>
          <cell r="B60" t="str">
            <v>HA Com</v>
          </cell>
          <cell r="C60">
            <v>0</v>
          </cell>
        </row>
        <row r="61">
          <cell r="A61" t="str">
            <v>636</v>
          </cell>
          <cell r="B61" t="str">
            <v>HA #1</v>
          </cell>
          <cell r="C61">
            <v>0</v>
          </cell>
        </row>
        <row r="62">
          <cell r="A62" t="str">
            <v>637</v>
          </cell>
          <cell r="B62" t="str">
            <v>HA #3</v>
          </cell>
          <cell r="C62">
            <v>0</v>
          </cell>
        </row>
        <row r="63">
          <cell r="A63" t="str">
            <v>640</v>
          </cell>
          <cell r="B63" t="str">
            <v>RG Com</v>
          </cell>
          <cell r="C63">
            <v>0</v>
          </cell>
        </row>
        <row r="64">
          <cell r="A64" t="str">
            <v>641</v>
          </cell>
          <cell r="B64" t="str">
            <v>RG #1</v>
          </cell>
          <cell r="C64">
            <v>0</v>
          </cell>
        </row>
        <row r="65">
          <cell r="A65" t="str">
            <v>642</v>
          </cell>
          <cell r="B65" t="str">
            <v>RG #2</v>
          </cell>
          <cell r="C65">
            <v>0</v>
          </cell>
        </row>
        <row r="66">
          <cell r="A66" t="str">
            <v>643</v>
          </cell>
          <cell r="B66" t="str">
            <v>RG #3</v>
          </cell>
          <cell r="C66">
            <v>0</v>
          </cell>
        </row>
        <row r="67">
          <cell r="A67" t="str">
            <v>644</v>
          </cell>
          <cell r="B67" t="str">
            <v>RG #4</v>
          </cell>
          <cell r="C67">
            <v>0</v>
          </cell>
        </row>
        <row r="68">
          <cell r="A68" t="str">
            <v>645</v>
          </cell>
          <cell r="B68" t="str">
            <v>RG #1-3</v>
          </cell>
          <cell r="C68">
            <v>0</v>
          </cell>
        </row>
        <row r="69">
          <cell r="A69" t="str">
            <v>646</v>
          </cell>
          <cell r="B69" t="str">
            <v>RG #4-Bill</v>
          </cell>
          <cell r="C69">
            <v>0</v>
          </cell>
        </row>
        <row r="70">
          <cell r="A70" t="str">
            <v>650</v>
          </cell>
          <cell r="B70" t="str">
            <v>SP Com</v>
          </cell>
          <cell r="C70">
            <v>0</v>
          </cell>
        </row>
        <row r="71">
          <cell r="A71" t="str">
            <v>651</v>
          </cell>
          <cell r="B71" t="str">
            <v>SP #3</v>
          </cell>
          <cell r="C71">
            <v>0</v>
          </cell>
        </row>
        <row r="72">
          <cell r="A72" t="str">
            <v>652</v>
          </cell>
          <cell r="B72" t="str">
            <v>SP #4</v>
          </cell>
          <cell r="C72">
            <v>0</v>
          </cell>
        </row>
        <row r="73">
          <cell r="A73" t="str">
            <v>653</v>
          </cell>
          <cell r="B73" t="str">
            <v>SP #5</v>
          </cell>
          <cell r="C73">
            <v>0</v>
          </cell>
        </row>
        <row r="74">
          <cell r="A74" t="str">
            <v>655</v>
          </cell>
          <cell r="B74" t="str">
            <v>SR Com</v>
          </cell>
          <cell r="C74">
            <v>0</v>
          </cell>
        </row>
        <row r="75">
          <cell r="A75" t="str">
            <v>656</v>
          </cell>
          <cell r="B75" t="str">
            <v>SR #1</v>
          </cell>
          <cell r="C75">
            <v>0</v>
          </cell>
        </row>
        <row r="76">
          <cell r="A76" t="str">
            <v>657</v>
          </cell>
          <cell r="B76" t="str">
            <v>SR #2</v>
          </cell>
          <cell r="C76">
            <v>0</v>
          </cell>
        </row>
        <row r="77">
          <cell r="A77" t="str">
            <v>658</v>
          </cell>
          <cell r="B77" t="str">
            <v>SlvrHwk 100%</v>
          </cell>
          <cell r="C77">
            <v>0</v>
          </cell>
        </row>
        <row r="78">
          <cell r="A78" t="str">
            <v>660</v>
          </cell>
          <cell r="B78" t="str">
            <v>SPPC Gen</v>
          </cell>
          <cell r="C78">
            <v>0</v>
          </cell>
        </row>
        <row r="79">
          <cell r="A79" t="str">
            <v>665</v>
          </cell>
          <cell r="B79" t="str">
            <v>SPPC Diesel</v>
          </cell>
          <cell r="C79">
            <v>0</v>
          </cell>
        </row>
        <row r="80">
          <cell r="A80" t="str">
            <v>670</v>
          </cell>
          <cell r="B80" t="str">
            <v>FtC Com</v>
          </cell>
          <cell r="C80">
            <v>0</v>
          </cell>
        </row>
        <row r="81">
          <cell r="A81" t="str">
            <v>671</v>
          </cell>
          <cell r="B81" t="str">
            <v>FtC #1</v>
          </cell>
          <cell r="C81">
            <v>0</v>
          </cell>
        </row>
        <row r="82">
          <cell r="A82" t="str">
            <v>672</v>
          </cell>
          <cell r="B82" t="str">
            <v>FtC #2</v>
          </cell>
          <cell r="C82">
            <v>0</v>
          </cell>
        </row>
        <row r="83">
          <cell r="A83" t="str">
            <v>676</v>
          </cell>
          <cell r="B83" t="str">
            <v>Trcy CC Com</v>
          </cell>
          <cell r="C83">
            <v>0</v>
          </cell>
        </row>
        <row r="84">
          <cell r="A84" t="str">
            <v>677</v>
          </cell>
          <cell r="B84" t="str">
            <v>Trcy CC CT1</v>
          </cell>
          <cell r="C84">
            <v>0</v>
          </cell>
        </row>
      </sheetData>
      <sheetData sheetId="6">
        <row r="2">
          <cell r="A2" t="str">
            <v>10</v>
          </cell>
          <cell r="B2" t="str">
            <v>Reg Pay</v>
          </cell>
          <cell r="C2" t="str">
            <v>LABOR</v>
          </cell>
        </row>
        <row r="3">
          <cell r="A3" t="str">
            <v>11</v>
          </cell>
          <cell r="B3" t="str">
            <v>OT</v>
          </cell>
          <cell r="C3" t="str">
            <v>LABOR</v>
          </cell>
        </row>
        <row r="4">
          <cell r="A4" t="str">
            <v>12</v>
          </cell>
          <cell r="B4" t="str">
            <v>Other Pay</v>
          </cell>
          <cell r="C4" t="str">
            <v>LABOR</v>
          </cell>
        </row>
        <row r="5">
          <cell r="A5" t="str">
            <v>13</v>
          </cell>
          <cell r="B5" t="str">
            <v>Pay Accrual</v>
          </cell>
          <cell r="C5" t="str">
            <v>LABOR</v>
          </cell>
        </row>
        <row r="6">
          <cell r="A6" t="str">
            <v>30</v>
          </cell>
          <cell r="B6" t="str">
            <v>Pay OH</v>
          </cell>
          <cell r="C6" t="str">
            <v>LABOR</v>
          </cell>
        </row>
        <row r="7">
          <cell r="A7" t="str">
            <v>31</v>
          </cell>
          <cell r="B7" t="str">
            <v>OH Rate Variance</v>
          </cell>
          <cell r="C7" t="str">
            <v>LABOR</v>
          </cell>
        </row>
        <row r="8">
          <cell r="A8" t="str">
            <v>32</v>
          </cell>
          <cell r="B8" t="str">
            <v>A&amp;G OH</v>
          </cell>
          <cell r="C8" t="str">
            <v>OTHER</v>
          </cell>
        </row>
        <row r="9">
          <cell r="A9" t="str">
            <v>33</v>
          </cell>
          <cell r="B9" t="str">
            <v>PSA OH</v>
          </cell>
          <cell r="C9" t="str">
            <v>OTHER</v>
          </cell>
        </row>
        <row r="10">
          <cell r="A10" t="str">
            <v>40</v>
          </cell>
          <cell r="B10" t="str">
            <v>Outside Svcs</v>
          </cell>
          <cell r="C10" t="str">
            <v>OUTSV</v>
          </cell>
        </row>
        <row r="11">
          <cell r="A11" t="str">
            <v>50</v>
          </cell>
          <cell r="B11" t="str">
            <v>Inventory</v>
          </cell>
          <cell r="C11" t="str">
            <v>OTHER</v>
          </cell>
        </row>
        <row r="12">
          <cell r="A12" t="str">
            <v>51</v>
          </cell>
          <cell r="B12" t="str">
            <v>Purch Goods</v>
          </cell>
          <cell r="C12" t="str">
            <v>OTHER</v>
          </cell>
        </row>
        <row r="13">
          <cell r="A13" t="str">
            <v>52</v>
          </cell>
          <cell r="B13" t="str">
            <v>Inventory OH</v>
          </cell>
          <cell r="C13" t="str">
            <v>OTHER</v>
          </cell>
        </row>
        <row r="14">
          <cell r="A14" t="str">
            <v>53</v>
          </cell>
          <cell r="B14" t="str">
            <v>Purch OH</v>
          </cell>
          <cell r="C14" t="str">
            <v>OTHER</v>
          </cell>
        </row>
        <row r="15">
          <cell r="A15" t="str">
            <v>54</v>
          </cell>
          <cell r="B15" t="str">
            <v>Purch Goods no OH</v>
          </cell>
          <cell r="C15" t="str">
            <v>OTHER</v>
          </cell>
        </row>
        <row r="16">
          <cell r="A16" t="str">
            <v>55</v>
          </cell>
          <cell r="B16" t="str">
            <v>Don't Use</v>
          </cell>
          <cell r="C16" t="str">
            <v>OTHER</v>
          </cell>
        </row>
        <row r="17">
          <cell r="A17" t="str">
            <v>56</v>
          </cell>
          <cell r="B17" t="str">
            <v>Don't Use</v>
          </cell>
          <cell r="C17" t="str">
            <v>OTHER</v>
          </cell>
        </row>
        <row r="18">
          <cell r="A18" t="str">
            <v>59</v>
          </cell>
          <cell r="B18" t="str">
            <v>Inventory Returns</v>
          </cell>
          <cell r="C18" t="str">
            <v>OTHER</v>
          </cell>
        </row>
        <row r="19">
          <cell r="A19" t="str">
            <v>60</v>
          </cell>
          <cell r="B19" t="str">
            <v>Transportation</v>
          </cell>
          <cell r="C19" t="str">
            <v>OTHER</v>
          </cell>
        </row>
        <row r="20">
          <cell r="A20" t="str">
            <v>70</v>
          </cell>
          <cell r="B20" t="str">
            <v>Other Vouchers</v>
          </cell>
          <cell r="C20" t="str">
            <v>OTHER</v>
          </cell>
        </row>
        <row r="21">
          <cell r="A21" t="str">
            <v>75</v>
          </cell>
          <cell r="B21" t="str">
            <v>Travel</v>
          </cell>
          <cell r="C21" t="str">
            <v>OTHER</v>
          </cell>
        </row>
        <row r="22">
          <cell r="A22" t="str">
            <v>80</v>
          </cell>
          <cell r="B22" t="str">
            <v>Afudc</v>
          </cell>
          <cell r="C22" t="str">
            <v>OTHER</v>
          </cell>
        </row>
        <row r="23">
          <cell r="A23" t="str">
            <v>81</v>
          </cell>
          <cell r="B23" t="str">
            <v>Other</v>
          </cell>
          <cell r="C23" t="str">
            <v>OTHER</v>
          </cell>
        </row>
        <row r="24">
          <cell r="A24" t="str">
            <v>82</v>
          </cell>
          <cell r="B24" t="str">
            <v>Accruals-avoids AFUDC adder</v>
          </cell>
          <cell r="C24" t="str">
            <v>OTHER</v>
          </cell>
        </row>
        <row r="25">
          <cell r="A25" t="str">
            <v>85</v>
          </cell>
          <cell r="B25" t="str">
            <v>Ciac</v>
          </cell>
          <cell r="C25" t="str">
            <v>OTHER</v>
          </cell>
        </row>
        <row r="26">
          <cell r="A26" t="str">
            <v>86</v>
          </cell>
          <cell r="B26" t="str">
            <v>Non Taxable Ciac</v>
          </cell>
          <cell r="C26" t="str">
            <v>OTHER</v>
          </cell>
        </row>
        <row r="27">
          <cell r="A27" t="str">
            <v>90</v>
          </cell>
          <cell r="B27" t="str">
            <v>Revenues</v>
          </cell>
          <cell r="C27" t="str">
            <v>OTHER</v>
          </cell>
        </row>
        <row r="28">
          <cell r="A28" t="str">
            <v>97</v>
          </cell>
          <cell r="B28" t="str">
            <v>Prior Period Adjustments</v>
          </cell>
          <cell r="C28" t="str">
            <v>OTHER</v>
          </cell>
        </row>
        <row r="29">
          <cell r="A29" t="str">
            <v>98</v>
          </cell>
          <cell r="B29" t="str">
            <v>Plant Additions</v>
          </cell>
          <cell r="C29" t="str">
            <v>OTHER</v>
          </cell>
        </row>
        <row r="30">
          <cell r="A30" t="str">
            <v>99</v>
          </cell>
          <cell r="B30" t="str">
            <v>Don't Use</v>
          </cell>
          <cell r="C30" t="str">
            <v>OTHER</v>
          </cell>
        </row>
      </sheetData>
      <sheetData sheetId="7">
        <row r="2">
          <cell r="A2" t="str">
            <v>C101</v>
          </cell>
          <cell r="B2" t="str">
            <v>Steam Gen - Circ Water/Cooling</v>
          </cell>
        </row>
        <row r="3">
          <cell r="A3" t="str">
            <v>C102</v>
          </cell>
          <cell r="B3" t="str">
            <v>Steam Gen - Boiler Plant</v>
          </cell>
        </row>
        <row r="4">
          <cell r="A4" t="str">
            <v>C104</v>
          </cell>
          <cell r="B4" t="str">
            <v>Steam Gen-Other Electrical/DCS</v>
          </cell>
        </row>
        <row r="5">
          <cell r="A5" t="str">
            <v>C105</v>
          </cell>
          <cell r="B5" t="str">
            <v>Steam Gen - Misc Steam</v>
          </cell>
        </row>
        <row r="6">
          <cell r="A6" t="str">
            <v>C106</v>
          </cell>
          <cell r="B6" t="str">
            <v>Steam Gen - Fuel Handling</v>
          </cell>
        </row>
        <row r="7">
          <cell r="A7" t="str">
            <v>C108</v>
          </cell>
          <cell r="B7" t="str">
            <v>Steam Gen - Integrated</v>
          </cell>
        </row>
        <row r="8">
          <cell r="A8" t="str">
            <v>C110</v>
          </cell>
          <cell r="B8" t="str">
            <v>Steam Gen-Scrub/Bag/Dust/Stack</v>
          </cell>
        </row>
        <row r="9">
          <cell r="A9" t="str">
            <v>C111</v>
          </cell>
          <cell r="B9" t="str">
            <v>Steam Gen - Water Supply</v>
          </cell>
        </row>
        <row r="10">
          <cell r="A10" t="str">
            <v>C112</v>
          </cell>
          <cell r="B10" t="str">
            <v>Steam Gen - Bldg Improvements</v>
          </cell>
        </row>
        <row r="11">
          <cell r="A11" t="str">
            <v>C113</v>
          </cell>
          <cell r="B11" t="str">
            <v>Steam Gen - Water Treat System</v>
          </cell>
        </row>
        <row r="12">
          <cell r="A12" t="str">
            <v>C114</v>
          </cell>
          <cell r="B12" t="str">
            <v>Fuel Clearing</v>
          </cell>
        </row>
        <row r="13">
          <cell r="A13" t="str">
            <v>C115</v>
          </cell>
          <cell r="B13" t="str">
            <v>Steam Gen - Sewage System</v>
          </cell>
        </row>
        <row r="14">
          <cell r="A14" t="str">
            <v>C116</v>
          </cell>
          <cell r="B14" t="str">
            <v>Steam Gen - Ponds</v>
          </cell>
        </row>
        <row r="15">
          <cell r="A15" t="str">
            <v>C117</v>
          </cell>
          <cell r="B15" t="str">
            <v>Steam Gen-Fire Protect System</v>
          </cell>
        </row>
        <row r="16">
          <cell r="A16" t="str">
            <v>C118</v>
          </cell>
          <cell r="B16" t="str">
            <v>Steam-Property Improvements</v>
          </cell>
        </row>
        <row r="17">
          <cell r="A17" t="str">
            <v>C119</v>
          </cell>
          <cell r="B17" t="str">
            <v>Steam Gen - Pulverizer/Mills</v>
          </cell>
        </row>
        <row r="18">
          <cell r="A18" t="str">
            <v>C120</v>
          </cell>
          <cell r="B18" t="str">
            <v>Steam-Ash Systems</v>
          </cell>
        </row>
        <row r="19">
          <cell r="A19" t="str">
            <v>C121</v>
          </cell>
          <cell r="B19" t="str">
            <v>Steam-Feed Water Systems</v>
          </cell>
        </row>
        <row r="20">
          <cell r="A20" t="str">
            <v>C122</v>
          </cell>
          <cell r="B20" t="str">
            <v>Steam-Air Preheat/FD Fans</v>
          </cell>
        </row>
        <row r="21">
          <cell r="A21" t="str">
            <v>C123</v>
          </cell>
          <cell r="B21" t="str">
            <v>Steam Gen - Fuel equipment</v>
          </cell>
        </row>
        <row r="22">
          <cell r="A22" t="str">
            <v>C124</v>
          </cell>
          <cell r="B22" t="str">
            <v>Steam-St Generator/HRSG/Duct B</v>
          </cell>
        </row>
        <row r="23">
          <cell r="A23" t="str">
            <v>C125</v>
          </cell>
          <cell r="B23" t="str">
            <v>Steam-Condensers</v>
          </cell>
        </row>
        <row r="24">
          <cell r="A24" t="str">
            <v>C126</v>
          </cell>
          <cell r="B24" t="str">
            <v>Steam-Cooling Systems</v>
          </cell>
        </row>
        <row r="25">
          <cell r="A25" t="str">
            <v>C127</v>
          </cell>
          <cell r="B25" t="str">
            <v>Steam-Turbine/Generator</v>
          </cell>
        </row>
        <row r="26">
          <cell r="A26" t="str">
            <v>C128</v>
          </cell>
          <cell r="B26" t="str">
            <v>Steam-RCC (Brine Concentrator)</v>
          </cell>
        </row>
        <row r="27">
          <cell r="A27" t="str">
            <v>C129</v>
          </cell>
          <cell r="B27" t="str">
            <v>Steam Gen - Comm/Instrument</v>
          </cell>
        </row>
        <row r="28">
          <cell r="A28" t="str">
            <v>C130</v>
          </cell>
          <cell r="B28" t="str">
            <v>Hydro Dams, Res, Waterways, et</v>
          </cell>
        </row>
        <row r="29">
          <cell r="A29" t="str">
            <v>C131</v>
          </cell>
          <cell r="B29" t="str">
            <v>Hydro Gen - Electric Plant</v>
          </cell>
        </row>
        <row r="30">
          <cell r="A30" t="str">
            <v>C132</v>
          </cell>
          <cell r="B30" t="str">
            <v>Hydro Gen - Integrated</v>
          </cell>
        </row>
        <row r="31">
          <cell r="A31" t="str">
            <v>C133</v>
          </cell>
          <cell r="B31" t="str">
            <v>Hydro Gen - Structures</v>
          </cell>
        </row>
        <row r="32">
          <cell r="A32" t="str">
            <v>C134</v>
          </cell>
          <cell r="B32" t="str">
            <v>Steam-Comm/Instrument-Misc</v>
          </cell>
        </row>
        <row r="33">
          <cell r="A33" t="str">
            <v>C150</v>
          </cell>
          <cell r="B33" t="str">
            <v>CT  Electric Plant</v>
          </cell>
        </row>
        <row r="34">
          <cell r="A34" t="str">
            <v>C151</v>
          </cell>
          <cell r="B34" t="str">
            <v>CT Integrated</v>
          </cell>
        </row>
        <row r="35">
          <cell r="A35" t="str">
            <v>C152</v>
          </cell>
          <cell r="B35" t="str">
            <v>Other Gen - Water Treatmt Syst</v>
          </cell>
        </row>
        <row r="36">
          <cell r="A36" t="str">
            <v>C153</v>
          </cell>
          <cell r="B36" t="str">
            <v>Other Gen - St Generator/HRSG</v>
          </cell>
        </row>
        <row r="37">
          <cell r="A37" t="str">
            <v>C154</v>
          </cell>
          <cell r="B37" t="str">
            <v>Other Gen-Other Electrical/DCS</v>
          </cell>
        </row>
        <row r="38">
          <cell r="A38" t="str">
            <v>C155</v>
          </cell>
          <cell r="B38" t="str">
            <v>Other Gen - Fuel Handling</v>
          </cell>
        </row>
        <row r="39">
          <cell r="A39" t="str">
            <v>C157</v>
          </cell>
          <cell r="B39" t="str">
            <v>Other Gen  - Misc Other</v>
          </cell>
        </row>
        <row r="40">
          <cell r="A40" t="str">
            <v>C158</v>
          </cell>
          <cell r="B40" t="str">
            <v>Other Gen - Integrated</v>
          </cell>
        </row>
        <row r="41">
          <cell r="A41" t="str">
            <v>C159</v>
          </cell>
          <cell r="B41" t="str">
            <v>Other Gen - Water Supply</v>
          </cell>
        </row>
        <row r="42">
          <cell r="A42" t="str">
            <v>C160</v>
          </cell>
          <cell r="B42" t="str">
            <v>Other Gen - Bldg Improvments</v>
          </cell>
        </row>
        <row r="43">
          <cell r="A43" t="str">
            <v>C161</v>
          </cell>
          <cell r="B43" t="str">
            <v>Other Gen-Sewage</v>
          </cell>
        </row>
        <row r="44">
          <cell r="A44" t="str">
            <v>C162</v>
          </cell>
          <cell r="B44" t="str">
            <v>Other Gen-Ponds</v>
          </cell>
        </row>
        <row r="45">
          <cell r="A45" t="str">
            <v>C163</v>
          </cell>
          <cell r="B45" t="str">
            <v>Other Gen-Fire Protection Sys</v>
          </cell>
        </row>
        <row r="46">
          <cell r="A46" t="str">
            <v>C164</v>
          </cell>
          <cell r="B46" t="str">
            <v>Other Gen-Property Improvement</v>
          </cell>
        </row>
        <row r="47">
          <cell r="A47" t="str">
            <v>C165</v>
          </cell>
          <cell r="B47" t="str">
            <v>Other Gen-Fuel Equipment</v>
          </cell>
        </row>
        <row r="48">
          <cell r="A48" t="str">
            <v>C166</v>
          </cell>
          <cell r="B48" t="str">
            <v>Other Gen-Cooling Systems</v>
          </cell>
        </row>
        <row r="49">
          <cell r="A49" t="str">
            <v>C167</v>
          </cell>
          <cell r="B49" t="str">
            <v>Other Gen-Turbine/Generator</v>
          </cell>
        </row>
        <row r="50">
          <cell r="A50" t="str">
            <v>C168</v>
          </cell>
          <cell r="B50" t="str">
            <v>Other Gen - Condensers</v>
          </cell>
        </row>
        <row r="51">
          <cell r="A51" t="str">
            <v>C169</v>
          </cell>
          <cell r="B51" t="str">
            <v>Other Gen - Comm/Instr</v>
          </cell>
        </row>
        <row r="52">
          <cell r="A52" t="str">
            <v>C170</v>
          </cell>
          <cell r="B52" t="str">
            <v>Generation Analysis (A&amp;G)</v>
          </cell>
        </row>
        <row r="53">
          <cell r="A53" t="str">
            <v>C171</v>
          </cell>
          <cell r="B53" t="str">
            <v>Other Gen-Comm/Instr/DCS-Misc</v>
          </cell>
        </row>
        <row r="54">
          <cell r="A54" t="str">
            <v>C172</v>
          </cell>
          <cell r="B54" t="str">
            <v>Other Gen-Feed Water Systems</v>
          </cell>
        </row>
        <row r="55">
          <cell r="A55" t="str">
            <v>C173</v>
          </cell>
          <cell r="B55" t="str">
            <v>Other Gen-Brine Conc/Crys/Clar</v>
          </cell>
        </row>
        <row r="56">
          <cell r="A56" t="str">
            <v>C180</v>
          </cell>
          <cell r="B56" t="str">
            <v>Bulk Energy</v>
          </cell>
        </row>
        <row r="57">
          <cell r="A57" t="str">
            <v>C181</v>
          </cell>
          <cell r="B57" t="str">
            <v>Escc/Ems</v>
          </cell>
        </row>
        <row r="58">
          <cell r="A58" t="str">
            <v>C182</v>
          </cell>
          <cell r="B58" t="str">
            <v>Resource Management</v>
          </cell>
        </row>
        <row r="59">
          <cell r="A59" t="str">
            <v>C185</v>
          </cell>
          <cell r="B59" t="str">
            <v>Fuel Supply - Coal</v>
          </cell>
        </row>
        <row r="60">
          <cell r="A60" t="str">
            <v>C186</v>
          </cell>
          <cell r="B60" t="str">
            <v>Fuel Supply - Other</v>
          </cell>
        </row>
        <row r="61">
          <cell r="A61" t="str">
            <v>C200</v>
          </cell>
          <cell r="B61" t="str">
            <v>Elec Transmssn Lines - O/H</v>
          </cell>
        </row>
        <row r="62">
          <cell r="A62" t="str">
            <v>C201</v>
          </cell>
          <cell r="B62" t="str">
            <v>Elec Transmssn Lines - U/G</v>
          </cell>
        </row>
        <row r="63">
          <cell r="A63" t="str">
            <v>C202</v>
          </cell>
          <cell r="B63" t="str">
            <v>Elec Transmssn - Integrated</v>
          </cell>
        </row>
        <row r="64">
          <cell r="A64" t="str">
            <v>C203</v>
          </cell>
          <cell r="B64" t="str">
            <v>Substation - Transmission</v>
          </cell>
        </row>
        <row r="65">
          <cell r="A65" t="str">
            <v>C206</v>
          </cell>
          <cell r="B65" t="str">
            <v>Elec Tran Sub-Building&amp;Grounds</v>
          </cell>
        </row>
        <row r="66">
          <cell r="A66" t="str">
            <v>C208</v>
          </cell>
          <cell r="B66" t="str">
            <v>Bulk Transmission</v>
          </cell>
        </row>
        <row r="67">
          <cell r="A67" t="str">
            <v>C210</v>
          </cell>
          <cell r="B67" t="str">
            <v>Valmy Substation 75 percent</v>
          </cell>
        </row>
        <row r="68">
          <cell r="A68" t="str">
            <v>C211</v>
          </cell>
          <cell r="B68" t="str">
            <v>Valmy Substation 85 percent</v>
          </cell>
        </row>
        <row r="69">
          <cell r="A69" t="str">
            <v>C219</v>
          </cell>
          <cell r="B69" t="str">
            <v>Imbalance Penalty Credit</v>
          </cell>
        </row>
        <row r="70">
          <cell r="A70" t="str">
            <v>C220</v>
          </cell>
          <cell r="B70" t="str">
            <v>Transmission Ancillary Svcs</v>
          </cell>
        </row>
        <row r="71">
          <cell r="A71" t="str">
            <v>C221</v>
          </cell>
          <cell r="B71" t="str">
            <v>Transmission Service</v>
          </cell>
        </row>
        <row r="72">
          <cell r="A72" t="str">
            <v>C222</v>
          </cell>
          <cell r="B72" t="str">
            <v>Sales for Resale</v>
          </cell>
        </row>
        <row r="73">
          <cell r="A73" t="str">
            <v>C225</v>
          </cell>
          <cell r="B73" t="str">
            <v>Elect Tran-Load Dispatch Liab</v>
          </cell>
        </row>
        <row r="74">
          <cell r="A74" t="str">
            <v>C226</v>
          </cell>
          <cell r="B74" t="str">
            <v>Elect Trans-Load Disp Serv/Sch</v>
          </cell>
        </row>
        <row r="75">
          <cell r="A75" t="str">
            <v>C227</v>
          </cell>
          <cell r="B75" t="str">
            <v>Elect Trans-Reliability &amp; Plan</v>
          </cell>
        </row>
        <row r="76">
          <cell r="A76" t="str">
            <v>C228</v>
          </cell>
          <cell r="B76" t="str">
            <v>Rel, Plan of Inter Bulk-Transm</v>
          </cell>
        </row>
        <row r="77">
          <cell r="A77" t="str">
            <v>C250</v>
          </cell>
          <cell r="B77" t="str">
            <v>Trans &amp; Dist Sub (const only)</v>
          </cell>
        </row>
        <row r="78">
          <cell r="A78" t="str">
            <v>C301</v>
          </cell>
          <cell r="B78" t="str">
            <v>Amr</v>
          </cell>
        </row>
        <row r="79">
          <cell r="A79" t="str">
            <v>C302</v>
          </cell>
          <cell r="B79" t="str">
            <v>Elec Behind the Meter</v>
          </cell>
        </row>
        <row r="80">
          <cell r="A80" t="str">
            <v>C303</v>
          </cell>
          <cell r="B80" t="str">
            <v>Elec Distribtn Lines - O/H</v>
          </cell>
        </row>
        <row r="81">
          <cell r="A81" t="str">
            <v>C304</v>
          </cell>
          <cell r="B81" t="str">
            <v>Elec Distribtn Lines - U/G</v>
          </cell>
        </row>
        <row r="82">
          <cell r="A82" t="str">
            <v>C305</v>
          </cell>
          <cell r="B82" t="str">
            <v>Elec Distribtn - Integrated</v>
          </cell>
        </row>
        <row r="83">
          <cell r="A83" t="str">
            <v>C306</v>
          </cell>
          <cell r="B83" t="str">
            <v>Elec Meters - 1 Phase</v>
          </cell>
        </row>
        <row r="84">
          <cell r="A84" t="str">
            <v>C307</v>
          </cell>
          <cell r="B84" t="str">
            <v>Elec Meters - Integrated</v>
          </cell>
        </row>
        <row r="85">
          <cell r="A85" t="str">
            <v>C308</v>
          </cell>
          <cell r="B85" t="str">
            <v>Elec Meters - Multi-phase/TOU</v>
          </cell>
        </row>
        <row r="86">
          <cell r="A86" t="str">
            <v>C309</v>
          </cell>
          <cell r="B86" t="str">
            <v>Elec Meters - Pulse</v>
          </cell>
        </row>
        <row r="87">
          <cell r="A87" t="str">
            <v>C310</v>
          </cell>
          <cell r="B87" t="str">
            <v>Elec Services - O/H</v>
          </cell>
        </row>
        <row r="88">
          <cell r="A88" t="str">
            <v>C311</v>
          </cell>
          <cell r="B88" t="str">
            <v>Elec Services - U/G</v>
          </cell>
        </row>
        <row r="89">
          <cell r="A89" t="str">
            <v>C312</v>
          </cell>
          <cell r="B89" t="str">
            <v>Nightguard</v>
          </cell>
        </row>
        <row r="90">
          <cell r="A90" t="str">
            <v>C313</v>
          </cell>
          <cell r="B90" t="str">
            <v>Rfi/Emf</v>
          </cell>
        </row>
        <row r="91">
          <cell r="A91" t="str">
            <v>C314</v>
          </cell>
          <cell r="B91" t="str">
            <v>Street Lighting</v>
          </cell>
        </row>
        <row r="92">
          <cell r="A92" t="str">
            <v>C315</v>
          </cell>
          <cell r="B92" t="str">
            <v>Substation - Distribution</v>
          </cell>
        </row>
        <row r="93">
          <cell r="A93" t="str">
            <v>C316</v>
          </cell>
          <cell r="B93" t="str">
            <v>Elec Dist Sub-Building&amp;Grounds</v>
          </cell>
        </row>
        <row r="94">
          <cell r="A94" t="str">
            <v>C317</v>
          </cell>
          <cell r="B94" t="str">
            <v>Elec Dist - Line Xfmr (maint)</v>
          </cell>
        </row>
        <row r="95">
          <cell r="A95" t="str">
            <v>C318</v>
          </cell>
          <cell r="B95" t="str">
            <v>Decorative Street Lighting</v>
          </cell>
        </row>
        <row r="96">
          <cell r="A96" t="str">
            <v>C319</v>
          </cell>
          <cell r="B96" t="str">
            <v>Pole Atachments - Telecom</v>
          </cell>
        </row>
        <row r="97">
          <cell r="A97" t="str">
            <v>C320</v>
          </cell>
          <cell r="B97" t="str">
            <v>Joint Facilities - Fiber</v>
          </cell>
        </row>
        <row r="98">
          <cell r="A98" t="str">
            <v>C321</v>
          </cell>
          <cell r="B98" t="str">
            <v>Pole Atachments - CATV</v>
          </cell>
        </row>
        <row r="99">
          <cell r="A99" t="str">
            <v>C322</v>
          </cell>
          <cell r="B99" t="str">
            <v>Conduit - Joint Facilities</v>
          </cell>
        </row>
        <row r="100">
          <cell r="A100" t="str">
            <v>C323</v>
          </cell>
          <cell r="B100" t="str">
            <v>Pole Attachments - Wireless</v>
          </cell>
        </row>
        <row r="101">
          <cell r="A101" t="str">
            <v>C324</v>
          </cell>
          <cell r="B101" t="str">
            <v>Pole Attachments - Other</v>
          </cell>
        </row>
        <row r="102">
          <cell r="A102" t="str">
            <v>C401</v>
          </cell>
          <cell r="B102" t="str">
            <v>Gas Behind the Meter</v>
          </cell>
        </row>
        <row r="103">
          <cell r="A103" t="str">
            <v>C402</v>
          </cell>
          <cell r="B103" t="str">
            <v>Gas Distribtn Sys - Integrated</v>
          </cell>
        </row>
        <row r="104">
          <cell r="A104" t="str">
            <v>C405</v>
          </cell>
          <cell r="B104" t="str">
            <v>Gas Mains</v>
          </cell>
        </row>
        <row r="105">
          <cell r="A105" t="str">
            <v>C406</v>
          </cell>
          <cell r="B105" t="str">
            <v>Gas Meters</v>
          </cell>
        </row>
        <row r="106">
          <cell r="A106" t="str">
            <v>C407</v>
          </cell>
          <cell r="B106" t="str">
            <v>Gas SCADA</v>
          </cell>
        </row>
        <row r="107">
          <cell r="A107" t="str">
            <v>C408</v>
          </cell>
          <cell r="B107" t="str">
            <v>Gas Services</v>
          </cell>
        </row>
        <row r="108">
          <cell r="A108" t="str">
            <v>C409</v>
          </cell>
          <cell r="B108" t="str">
            <v>Gas Valves &amp; Appurt</v>
          </cell>
        </row>
        <row r="109">
          <cell r="A109" t="str">
            <v>C413</v>
          </cell>
          <cell r="B109" t="str">
            <v>Compressor Equip</v>
          </cell>
        </row>
        <row r="110">
          <cell r="A110" t="str">
            <v>C415</v>
          </cell>
          <cell r="B110" t="str">
            <v>Fuel Supply - Gas</v>
          </cell>
        </row>
        <row r="111">
          <cell r="A111" t="str">
            <v>C600</v>
          </cell>
          <cell r="B111" t="str">
            <v>Care</v>
          </cell>
        </row>
        <row r="112">
          <cell r="A112" t="str">
            <v>C601</v>
          </cell>
          <cell r="B112" t="str">
            <v>Cis</v>
          </cell>
        </row>
        <row r="113">
          <cell r="A113" t="str">
            <v>C602</v>
          </cell>
          <cell r="B113" t="str">
            <v>Customer Revenue</v>
          </cell>
        </row>
        <row r="114">
          <cell r="A114" t="str">
            <v>C603</v>
          </cell>
          <cell r="B114" t="str">
            <v>Safe</v>
          </cell>
        </row>
        <row r="115">
          <cell r="A115" t="str">
            <v>C605</v>
          </cell>
          <cell r="B115" t="str">
            <v>Customer Choice</v>
          </cell>
        </row>
        <row r="116">
          <cell r="A116" t="str">
            <v>C640</v>
          </cell>
          <cell r="B116" t="str">
            <v>Cust Svc &amp; Info - All</v>
          </cell>
        </row>
        <row r="117">
          <cell r="A117" t="str">
            <v>C641</v>
          </cell>
          <cell r="B117" t="str">
            <v>Cust Svc &amp; Info - C&amp;I Large</v>
          </cell>
        </row>
        <row r="118">
          <cell r="A118" t="str">
            <v>C642</v>
          </cell>
          <cell r="B118" t="str">
            <v>Cust Svc &amp; Info - C&amp;I Small</v>
          </cell>
        </row>
        <row r="119">
          <cell r="A119" t="str">
            <v>C643</v>
          </cell>
          <cell r="B119" t="str">
            <v>Cust Svc &amp; Info - Residential</v>
          </cell>
        </row>
        <row r="120">
          <cell r="A120" t="str">
            <v>C660</v>
          </cell>
          <cell r="B120" t="str">
            <v>Cu Sales &amp; Mktg - All</v>
          </cell>
        </row>
        <row r="121">
          <cell r="A121" t="str">
            <v>C661</v>
          </cell>
          <cell r="B121" t="str">
            <v>Cu Sales &amp; Mktg - C&amp;I Large</v>
          </cell>
        </row>
        <row r="122">
          <cell r="A122" t="str">
            <v>C662</v>
          </cell>
          <cell r="B122" t="str">
            <v>Cu Sales &amp; Mktg - C&amp;I Small</v>
          </cell>
        </row>
        <row r="123">
          <cell r="A123" t="str">
            <v>C663</v>
          </cell>
          <cell r="B123" t="str">
            <v>Cu Sales &amp; Mktg - Res</v>
          </cell>
        </row>
        <row r="124">
          <cell r="A124" t="str">
            <v>C700</v>
          </cell>
          <cell r="B124" t="str">
            <v>Utility Plant</v>
          </cell>
        </row>
        <row r="125">
          <cell r="A125" t="str">
            <v>C701</v>
          </cell>
          <cell r="B125" t="str">
            <v>Amortization</v>
          </cell>
        </row>
        <row r="126">
          <cell r="A126" t="str">
            <v>C702</v>
          </cell>
          <cell r="B126" t="str">
            <v>Plant Acquisition Adj</v>
          </cell>
        </row>
        <row r="127">
          <cell r="A127" t="str">
            <v>C703</v>
          </cell>
          <cell r="B127" t="str">
            <v>Property Losses</v>
          </cell>
        </row>
        <row r="128">
          <cell r="A128" t="str">
            <v>C704</v>
          </cell>
          <cell r="B128" t="str">
            <v>Payroll</v>
          </cell>
        </row>
        <row r="129">
          <cell r="A129" t="str">
            <v>C705</v>
          </cell>
          <cell r="B129" t="str">
            <v>Nv Business Tax</v>
          </cell>
        </row>
        <row r="130">
          <cell r="A130" t="str">
            <v>C706</v>
          </cell>
          <cell r="B130" t="str">
            <v>Franchise</v>
          </cell>
        </row>
        <row r="131">
          <cell r="A131" t="str">
            <v>C707</v>
          </cell>
          <cell r="B131" t="str">
            <v>Property</v>
          </cell>
        </row>
        <row r="132">
          <cell r="A132" t="str">
            <v>C708</v>
          </cell>
          <cell r="B132" t="str">
            <v>Psss Int Walker</v>
          </cell>
        </row>
        <row r="133">
          <cell r="A133" t="str">
            <v>C709</v>
          </cell>
          <cell r="B133" t="str">
            <v>Non Util Property</v>
          </cell>
        </row>
        <row r="134">
          <cell r="A134" t="str">
            <v>C710</v>
          </cell>
          <cell r="B134" t="str">
            <v>Federal Income</v>
          </cell>
        </row>
        <row r="135">
          <cell r="A135" t="str">
            <v>C711</v>
          </cell>
          <cell r="B135" t="str">
            <v>Other Income &amp; Ded</v>
          </cell>
        </row>
        <row r="136">
          <cell r="A136" t="str">
            <v>C712</v>
          </cell>
          <cell r="B136" t="str">
            <v>Def IT</v>
          </cell>
        </row>
        <row r="137">
          <cell r="A137" t="str">
            <v>C713</v>
          </cell>
          <cell r="B137" t="str">
            <v>Non Util Def IT</v>
          </cell>
        </row>
        <row r="138">
          <cell r="A138" t="str">
            <v>C714</v>
          </cell>
          <cell r="B138" t="str">
            <v>Itc</v>
          </cell>
        </row>
        <row r="139">
          <cell r="A139" t="str">
            <v>C715</v>
          </cell>
          <cell r="B139" t="str">
            <v>Jdic</v>
          </cell>
        </row>
        <row r="140">
          <cell r="A140" t="str">
            <v>C716</v>
          </cell>
          <cell r="B140" t="str">
            <v>Non Util ITC</v>
          </cell>
        </row>
        <row r="141">
          <cell r="A141" t="str">
            <v>C717</v>
          </cell>
          <cell r="B141" t="str">
            <v>Marketing Program</v>
          </cell>
        </row>
        <row r="142">
          <cell r="A142" t="str">
            <v>C718</v>
          </cell>
          <cell r="B142" t="str">
            <v>Lease</v>
          </cell>
        </row>
        <row r="143">
          <cell r="A143" t="str">
            <v>C719</v>
          </cell>
          <cell r="B143" t="str">
            <v>Equity</v>
          </cell>
        </row>
        <row r="144">
          <cell r="A144" t="str">
            <v>C721</v>
          </cell>
          <cell r="B144" t="str">
            <v>Below theLine</v>
          </cell>
        </row>
        <row r="145">
          <cell r="A145" t="str">
            <v>C724</v>
          </cell>
          <cell r="B145" t="str">
            <v>Long Term Debt</v>
          </cell>
        </row>
        <row r="146">
          <cell r="A146" t="str">
            <v>C725</v>
          </cell>
          <cell r="B146" t="str">
            <v>Debt Discount</v>
          </cell>
        </row>
        <row r="147">
          <cell r="A147" t="str">
            <v>C726</v>
          </cell>
          <cell r="B147" t="str">
            <v>Loss on Reacqu Debt</v>
          </cell>
        </row>
        <row r="148">
          <cell r="A148" t="str">
            <v>C727</v>
          </cell>
          <cell r="B148" t="str">
            <v>Debt Premium</v>
          </cell>
        </row>
        <row r="149">
          <cell r="A149" t="str">
            <v>C728</v>
          </cell>
          <cell r="B149" t="str">
            <v>Gain on Reac Debt</v>
          </cell>
        </row>
        <row r="150">
          <cell r="A150" t="str">
            <v>C729</v>
          </cell>
          <cell r="B150" t="str">
            <v>Series A QUIDS 2037</v>
          </cell>
        </row>
        <row r="151">
          <cell r="A151" t="str">
            <v>C730</v>
          </cell>
          <cell r="B151" t="str">
            <v>Tips 2038</v>
          </cell>
        </row>
        <row r="152">
          <cell r="A152" t="str">
            <v>C731</v>
          </cell>
          <cell r="B152" t="str">
            <v>Common Stock</v>
          </cell>
        </row>
        <row r="153">
          <cell r="A153" t="str">
            <v>C732</v>
          </cell>
          <cell r="B153" t="str">
            <v>Capital Stock</v>
          </cell>
        </row>
        <row r="154">
          <cell r="A154" t="str">
            <v>C733</v>
          </cell>
          <cell r="B154" t="str">
            <v>UEC Fee</v>
          </cell>
        </row>
        <row r="155">
          <cell r="A155" t="str">
            <v>C736</v>
          </cell>
          <cell r="B155" t="str">
            <v>Usan</v>
          </cell>
        </row>
        <row r="156">
          <cell r="A156" t="str">
            <v>C741</v>
          </cell>
          <cell r="B156" t="str">
            <v>AFUDC Debt</v>
          </cell>
        </row>
        <row r="157">
          <cell r="A157" t="str">
            <v>C742</v>
          </cell>
          <cell r="B157" t="str">
            <v>Other Income Gas</v>
          </cell>
        </row>
        <row r="158">
          <cell r="A158" t="str">
            <v>C743</v>
          </cell>
          <cell r="B158" t="str">
            <v>Capital Trust</v>
          </cell>
        </row>
        <row r="159">
          <cell r="A159" t="str">
            <v>C744</v>
          </cell>
          <cell r="B159" t="str">
            <v>Calif Transition Prop</v>
          </cell>
        </row>
        <row r="160">
          <cell r="A160" t="str">
            <v>C745</v>
          </cell>
          <cell r="B160" t="str">
            <v>AFUDC Equity</v>
          </cell>
        </row>
        <row r="161">
          <cell r="A161" t="str">
            <v>C746</v>
          </cell>
          <cell r="B161" t="str">
            <v>Allowances</v>
          </cell>
        </row>
        <row r="162">
          <cell r="A162" t="str">
            <v>C800</v>
          </cell>
          <cell r="B162" t="str">
            <v>Cash Related</v>
          </cell>
        </row>
        <row r="163">
          <cell r="A163" t="str">
            <v>C801</v>
          </cell>
          <cell r="B163" t="str">
            <v>Unbilled General-Electric</v>
          </cell>
        </row>
        <row r="164">
          <cell r="A164" t="str">
            <v>C802</v>
          </cell>
          <cell r="B164" t="str">
            <v>Unbilled Energy-Electric</v>
          </cell>
        </row>
        <row r="165">
          <cell r="A165" t="str">
            <v>C803</v>
          </cell>
          <cell r="B165" t="str">
            <v>Unbilled DEAA-1</v>
          </cell>
        </row>
        <row r="166">
          <cell r="A166" t="str">
            <v>C804</v>
          </cell>
          <cell r="B166" t="str">
            <v>U/B-CA Stabilization Surcharge</v>
          </cell>
        </row>
        <row r="167">
          <cell r="A167" t="str">
            <v>C805</v>
          </cell>
          <cell r="B167" t="str">
            <v>Unbilled General-Gas</v>
          </cell>
        </row>
        <row r="168">
          <cell r="A168" t="str">
            <v>C806</v>
          </cell>
          <cell r="B168" t="str">
            <v>Unbilled Energy-Gas</v>
          </cell>
        </row>
        <row r="169">
          <cell r="A169" t="str">
            <v>C807</v>
          </cell>
          <cell r="B169" t="str">
            <v>Unbilled DEAA-2</v>
          </cell>
        </row>
        <row r="170">
          <cell r="A170" t="str">
            <v>C808</v>
          </cell>
          <cell r="B170" t="str">
            <v>Unbilled Water</v>
          </cell>
        </row>
        <row r="171">
          <cell r="A171" t="str">
            <v>C809</v>
          </cell>
          <cell r="B171" t="str">
            <v>Unbilled BAA - Gas</v>
          </cell>
        </row>
        <row r="172">
          <cell r="A172" t="str">
            <v>C810</v>
          </cell>
          <cell r="B172" t="str">
            <v>Unbilled BAA-Cur Amort-Gas</v>
          </cell>
        </row>
        <row r="173">
          <cell r="A173" t="str">
            <v>C813</v>
          </cell>
          <cell r="B173" t="str">
            <v>Unbilled DEAA-3</v>
          </cell>
        </row>
        <row r="174">
          <cell r="A174" t="str">
            <v>C814</v>
          </cell>
          <cell r="B174" t="str">
            <v>Unbilled DEAA-4</v>
          </cell>
        </row>
        <row r="175">
          <cell r="A175" t="str">
            <v>C815</v>
          </cell>
          <cell r="B175" t="str">
            <v>Unbilled DEAA-5</v>
          </cell>
        </row>
        <row r="176">
          <cell r="A176" t="str">
            <v>C816</v>
          </cell>
          <cell r="B176" t="str">
            <v>Unbilled DEAA-6</v>
          </cell>
        </row>
        <row r="177">
          <cell r="A177" t="str">
            <v>C817</v>
          </cell>
          <cell r="B177" t="str">
            <v>Unbilled DEAA-7</v>
          </cell>
        </row>
        <row r="178">
          <cell r="A178" t="str">
            <v>C820</v>
          </cell>
          <cell r="B178" t="str">
            <v>Customer Charge</v>
          </cell>
        </row>
        <row r="179">
          <cell r="A179" t="str">
            <v>C821</v>
          </cell>
          <cell r="B179" t="str">
            <v>Demand Charge</v>
          </cell>
        </row>
        <row r="180">
          <cell r="A180" t="str">
            <v>C822</v>
          </cell>
          <cell r="B180" t="str">
            <v>Facility Chg-Cust Spec Flat</v>
          </cell>
        </row>
        <row r="181">
          <cell r="A181" t="str">
            <v>C823</v>
          </cell>
          <cell r="B181" t="str">
            <v>BTGR (General Rate)</v>
          </cell>
        </row>
        <row r="182">
          <cell r="A182" t="str">
            <v>C824</v>
          </cell>
          <cell r="B182" t="str">
            <v>BTER (Energy Rate)</v>
          </cell>
        </row>
        <row r="183">
          <cell r="A183" t="str">
            <v>C825</v>
          </cell>
          <cell r="B183" t="str">
            <v>FPPR</v>
          </cell>
        </row>
        <row r="184">
          <cell r="A184" t="str">
            <v>C826</v>
          </cell>
          <cell r="B184" t="str">
            <v>Power Factor</v>
          </cell>
        </row>
        <row r="185">
          <cell r="A185" t="str">
            <v>C827</v>
          </cell>
          <cell r="B185" t="str">
            <v>V &amp; T Discount</v>
          </cell>
        </row>
        <row r="186">
          <cell r="A186" t="str">
            <v>C828</v>
          </cell>
          <cell r="B186" t="str">
            <v>Meter Charge</v>
          </cell>
        </row>
        <row r="187">
          <cell r="A187" t="str">
            <v>C829</v>
          </cell>
          <cell r="B187" t="str">
            <v>Bulb Charge</v>
          </cell>
        </row>
        <row r="188">
          <cell r="A188" t="str">
            <v>C830</v>
          </cell>
          <cell r="B188" t="str">
            <v>Fuel Adjustment</v>
          </cell>
        </row>
        <row r="189">
          <cell r="A189" t="str">
            <v>C831</v>
          </cell>
          <cell r="B189" t="str">
            <v>CEPR Tier 1</v>
          </cell>
        </row>
        <row r="190">
          <cell r="A190" t="str">
            <v>C832</v>
          </cell>
          <cell r="B190" t="str">
            <v>CEPR Tier 2</v>
          </cell>
        </row>
        <row r="191">
          <cell r="A191" t="str">
            <v>C833</v>
          </cell>
          <cell r="B191" t="str">
            <v>CEPR Tier 3</v>
          </cell>
        </row>
        <row r="192">
          <cell r="A192" t="str">
            <v>C834</v>
          </cell>
          <cell r="B192" t="str">
            <v>PRR Standby Cap Chg per Cust</v>
          </cell>
        </row>
        <row r="193">
          <cell r="A193" t="str">
            <v>C835</v>
          </cell>
          <cell r="B193" t="str">
            <v>Curtailed Demand</v>
          </cell>
        </row>
        <row r="194">
          <cell r="A194" t="str">
            <v>C836</v>
          </cell>
          <cell r="B194" t="str">
            <v>Facility Chg-per kw of Demand</v>
          </cell>
        </row>
        <row r="195">
          <cell r="A195" t="str">
            <v>C837</v>
          </cell>
          <cell r="B195" t="str">
            <v>PRR Stndby Cap Chg per/kw</v>
          </cell>
        </row>
        <row r="196">
          <cell r="A196" t="str">
            <v>C838</v>
          </cell>
          <cell r="B196" t="str">
            <v>Surcharge</v>
          </cell>
        </row>
        <row r="197">
          <cell r="A197" t="str">
            <v>C839</v>
          </cell>
          <cell r="B197" t="str">
            <v>Facility Maintenance Charge</v>
          </cell>
        </row>
        <row r="198">
          <cell r="A198" t="str">
            <v>C840</v>
          </cell>
          <cell r="B198" t="str">
            <v>Firm Sales</v>
          </cell>
        </row>
        <row r="199">
          <cell r="A199" t="str">
            <v>C841</v>
          </cell>
          <cell r="B199" t="str">
            <v>Economy Sales</v>
          </cell>
        </row>
        <row r="200">
          <cell r="A200" t="str">
            <v>C842</v>
          </cell>
          <cell r="B200" t="str">
            <v>BTGR Base Tariff General Rate</v>
          </cell>
        </row>
        <row r="201">
          <cell r="A201" t="str">
            <v>C843</v>
          </cell>
          <cell r="B201" t="str">
            <v>BTER</v>
          </cell>
        </row>
        <row r="202">
          <cell r="A202" t="str">
            <v>C844</v>
          </cell>
          <cell r="B202" t="str">
            <v>BTER - Tier 2</v>
          </cell>
        </row>
        <row r="203">
          <cell r="A203" t="str">
            <v>C845</v>
          </cell>
          <cell r="B203" t="str">
            <v>BTER - Tier 3</v>
          </cell>
        </row>
        <row r="204">
          <cell r="A204" t="str">
            <v>C846</v>
          </cell>
          <cell r="B204" t="str">
            <v>WEC</v>
          </cell>
        </row>
        <row r="205">
          <cell r="A205" t="str">
            <v>C847</v>
          </cell>
          <cell r="B205" t="str">
            <v>ML</v>
          </cell>
        </row>
        <row r="206">
          <cell r="A206" t="str">
            <v>C848</v>
          </cell>
          <cell r="B206" t="str">
            <v>DEAA-2</v>
          </cell>
        </row>
        <row r="207">
          <cell r="A207" t="str">
            <v>C849</v>
          </cell>
          <cell r="B207" t="str">
            <v>DEAA-1</v>
          </cell>
        </row>
        <row r="208">
          <cell r="A208" t="str">
            <v>C850</v>
          </cell>
          <cell r="B208" t="str">
            <v>CTC</v>
          </cell>
        </row>
        <row r="209">
          <cell r="A209" t="str">
            <v>C852</v>
          </cell>
          <cell r="B209" t="str">
            <v>PX</v>
          </cell>
        </row>
        <row r="210">
          <cell r="A210" t="str">
            <v>C853</v>
          </cell>
          <cell r="B210" t="str">
            <v>Rate Stabilization Surcharge</v>
          </cell>
        </row>
        <row r="211">
          <cell r="A211" t="str">
            <v>C855</v>
          </cell>
          <cell r="B211" t="str">
            <v>DEAA-7</v>
          </cell>
        </row>
        <row r="212">
          <cell r="A212" t="str">
            <v>C856</v>
          </cell>
          <cell r="B212" t="str">
            <v>DEAA-6</v>
          </cell>
        </row>
        <row r="213">
          <cell r="A213" t="str">
            <v>C857</v>
          </cell>
          <cell r="B213" t="str">
            <v>TTA Source 6359</v>
          </cell>
        </row>
        <row r="214">
          <cell r="A214" t="str">
            <v>C858</v>
          </cell>
          <cell r="B214" t="str">
            <v>ECAC-Base Source 6341</v>
          </cell>
        </row>
        <row r="215">
          <cell r="A215" t="str">
            <v>C859</v>
          </cell>
          <cell r="B215" t="str">
            <v>ECAC Amort Source 6355</v>
          </cell>
        </row>
        <row r="216">
          <cell r="A216" t="str">
            <v>C860</v>
          </cell>
          <cell r="B216" t="str">
            <v>DEAA-3</v>
          </cell>
        </row>
        <row r="217">
          <cell r="A217" t="str">
            <v>C861</v>
          </cell>
          <cell r="B217" t="str">
            <v>GO Cost Recovery Base</v>
          </cell>
        </row>
        <row r="218">
          <cell r="A218" t="str">
            <v>C862</v>
          </cell>
          <cell r="B218" t="str">
            <v>GO Cost Recovery Amortization</v>
          </cell>
        </row>
        <row r="219">
          <cell r="A219" t="str">
            <v>C863</v>
          </cell>
          <cell r="B219" t="str">
            <v>Modified Business Tax</v>
          </cell>
        </row>
        <row r="220">
          <cell r="A220" t="str">
            <v>C864</v>
          </cell>
          <cell r="B220" t="str">
            <v>DEAA-4</v>
          </cell>
        </row>
        <row r="221">
          <cell r="A221" t="str">
            <v>C865</v>
          </cell>
          <cell r="B221" t="str">
            <v>DEAA-5</v>
          </cell>
        </row>
        <row r="222">
          <cell r="A222" t="str">
            <v>C866</v>
          </cell>
          <cell r="B222" t="str">
            <v>DEAA Rev Col Prior to Approval</v>
          </cell>
        </row>
        <row r="223">
          <cell r="A223" t="str">
            <v>C867</v>
          </cell>
          <cell r="B223" t="str">
            <v>Capacity Penalty Factor-BTGR</v>
          </cell>
        </row>
        <row r="224">
          <cell r="A224" t="str">
            <v>C868</v>
          </cell>
          <cell r="B224" t="str">
            <v>Capacity Penalty Factor-BTER</v>
          </cell>
        </row>
        <row r="225">
          <cell r="A225" t="str">
            <v>C869</v>
          </cell>
          <cell r="B225" t="str">
            <v>Minimum Annual Bill</v>
          </cell>
        </row>
        <row r="226">
          <cell r="A226" t="str">
            <v>C870</v>
          </cell>
          <cell r="B226" t="str">
            <v>Customer Charge</v>
          </cell>
        </row>
      </sheetData>
      <sheetData sheetId="8">
        <row r="2">
          <cell r="A2" t="str">
            <v>BUD001A100</v>
          </cell>
          <cell r="B2" t="str">
            <v>MNTSE</v>
          </cell>
        </row>
        <row r="3">
          <cell r="A3" t="str">
            <v>BUD001A101</v>
          </cell>
          <cell r="B3" t="str">
            <v>MNT</v>
          </cell>
        </row>
        <row r="4">
          <cell r="A4" t="str">
            <v>BUD001A102</v>
          </cell>
          <cell r="B4" t="str">
            <v>MNT</v>
          </cell>
        </row>
        <row r="5">
          <cell r="A5" t="str">
            <v>BUD001A103</v>
          </cell>
          <cell r="B5" t="str">
            <v>MNT</v>
          </cell>
        </row>
        <row r="6">
          <cell r="A6" t="str">
            <v>BUD001A105</v>
          </cell>
          <cell r="B6" t="str">
            <v>PMNT</v>
          </cell>
        </row>
        <row r="7">
          <cell r="A7" t="str">
            <v>BUD001A107</v>
          </cell>
          <cell r="B7" t="str">
            <v>MNT</v>
          </cell>
        </row>
        <row r="8">
          <cell r="A8" t="str">
            <v>BUD001A108</v>
          </cell>
          <cell r="B8" t="str">
            <v>MNT</v>
          </cell>
        </row>
        <row r="9">
          <cell r="A9" t="str">
            <v>BUD001A109</v>
          </cell>
          <cell r="B9" t="str">
            <v>MNT</v>
          </cell>
        </row>
        <row r="10">
          <cell r="A10" t="str">
            <v>BUD001A110</v>
          </cell>
          <cell r="B10" t="str">
            <v>MNT</v>
          </cell>
        </row>
        <row r="11">
          <cell r="A11" t="str">
            <v>BUD001A111</v>
          </cell>
          <cell r="B11" t="str">
            <v>MNT</v>
          </cell>
        </row>
        <row r="12">
          <cell r="A12" t="str">
            <v>BUD001A112</v>
          </cell>
          <cell r="B12" t="str">
            <v>MNT</v>
          </cell>
        </row>
        <row r="13">
          <cell r="A13" t="str">
            <v>BUD001A300</v>
          </cell>
          <cell r="B13" t="str">
            <v>OPRSE</v>
          </cell>
        </row>
        <row r="14">
          <cell r="A14" t="str">
            <v>BUD001A301</v>
          </cell>
          <cell r="B14" t="str">
            <v>OPRSE</v>
          </cell>
        </row>
        <row r="15">
          <cell r="A15" t="str">
            <v>BUD001A302</v>
          </cell>
          <cell r="B15" t="str">
            <v>OPRSE</v>
          </cell>
        </row>
        <row r="16">
          <cell r="A16" t="str">
            <v>BUD001A303</v>
          </cell>
          <cell r="B16" t="str">
            <v>OPRSE</v>
          </cell>
        </row>
        <row r="17">
          <cell r="A17" t="str">
            <v>BUD001A304</v>
          </cell>
          <cell r="B17" t="str">
            <v>OPRSE</v>
          </cell>
        </row>
        <row r="18">
          <cell r="A18" t="str">
            <v>BUD001A305</v>
          </cell>
          <cell r="B18" t="str">
            <v>OPR</v>
          </cell>
        </row>
        <row r="19">
          <cell r="A19" t="str">
            <v>BUD001A306</v>
          </cell>
          <cell r="B19" t="str">
            <v>OPRSE</v>
          </cell>
        </row>
        <row r="20">
          <cell r="A20" t="str">
            <v>BUD001A307</v>
          </cell>
          <cell r="B20" t="str">
            <v>OPRSE</v>
          </cell>
        </row>
        <row r="21">
          <cell r="A21" t="str">
            <v>BUD001A308</v>
          </cell>
          <cell r="B21" t="str">
            <v>OPRSE</v>
          </cell>
        </row>
        <row r="22">
          <cell r="A22" t="str">
            <v>BUD001A309</v>
          </cell>
          <cell r="B22" t="str">
            <v>OPRSE</v>
          </cell>
        </row>
        <row r="23">
          <cell r="A23" t="str">
            <v>BUD001A310</v>
          </cell>
          <cell r="B23" t="str">
            <v>OPRSE</v>
          </cell>
        </row>
        <row r="24">
          <cell r="A24" t="str">
            <v>BUD001A311</v>
          </cell>
          <cell r="B24" t="str">
            <v>OPRSE</v>
          </cell>
        </row>
        <row r="25">
          <cell r="A25" t="str">
            <v>BUD001A312</v>
          </cell>
          <cell r="B25" t="str">
            <v>OPR</v>
          </cell>
        </row>
        <row r="26">
          <cell r="A26" t="str">
            <v>BUD001A313</v>
          </cell>
          <cell r="B26" t="str">
            <v>OPR</v>
          </cell>
        </row>
        <row r="27">
          <cell r="A27" t="str">
            <v>BUD001A314</v>
          </cell>
          <cell r="B27" t="str">
            <v>OPR</v>
          </cell>
        </row>
        <row r="28">
          <cell r="A28" t="str">
            <v>BUD001A315</v>
          </cell>
          <cell r="B28" t="str">
            <v>OPR</v>
          </cell>
        </row>
        <row r="29">
          <cell r="A29" t="str">
            <v>BUD001A316</v>
          </cell>
          <cell r="B29" t="str">
            <v>OPR</v>
          </cell>
        </row>
        <row r="30">
          <cell r="A30" t="str">
            <v>BUD001A317</v>
          </cell>
          <cell r="B30" t="str">
            <v>OPR</v>
          </cell>
        </row>
        <row r="31">
          <cell r="A31" t="str">
            <v>BUD001A318</v>
          </cell>
          <cell r="B31" t="str">
            <v>OPR</v>
          </cell>
        </row>
        <row r="32">
          <cell r="A32" t="str">
            <v>BUD001A319</v>
          </cell>
          <cell r="B32" t="str">
            <v>OPR</v>
          </cell>
        </row>
        <row r="33">
          <cell r="A33" t="str">
            <v>BUD001A320</v>
          </cell>
          <cell r="B33" t="str">
            <v>OPR</v>
          </cell>
        </row>
        <row r="34">
          <cell r="A34" t="str">
            <v>BUD001A321</v>
          </cell>
          <cell r="B34" t="str">
            <v>OPR</v>
          </cell>
        </row>
        <row r="35">
          <cell r="A35" t="str">
            <v>BUD001A322</v>
          </cell>
          <cell r="B35" t="str">
            <v>OPR</v>
          </cell>
        </row>
        <row r="36">
          <cell r="A36" t="str">
            <v>BUD001A323</v>
          </cell>
          <cell r="B36" t="str">
            <v>OPR</v>
          </cell>
        </row>
        <row r="37">
          <cell r="A37" t="str">
            <v>BUD001A324</v>
          </cell>
          <cell r="B37" t="str">
            <v>OPR</v>
          </cell>
        </row>
        <row r="38">
          <cell r="A38" t="str">
            <v>BUD001A325</v>
          </cell>
          <cell r="B38" t="str">
            <v>OPR</v>
          </cell>
        </row>
        <row r="39">
          <cell r="A39" t="str">
            <v>BUD001A326</v>
          </cell>
          <cell r="B39" t="str">
            <v>OPR</v>
          </cell>
        </row>
        <row r="40">
          <cell r="A40" t="str">
            <v>BUD001A327</v>
          </cell>
          <cell r="B40" t="str">
            <v>OPR</v>
          </cell>
        </row>
        <row r="41">
          <cell r="A41" t="str">
            <v>BUD001A328</v>
          </cell>
          <cell r="B41" t="str">
            <v>OPR</v>
          </cell>
        </row>
        <row r="42">
          <cell r="A42" t="str">
            <v>BUD001A329</v>
          </cell>
          <cell r="B42" t="str">
            <v>OPR</v>
          </cell>
        </row>
        <row r="43">
          <cell r="A43" t="str">
            <v>BUD001A330</v>
          </cell>
          <cell r="B43" t="str">
            <v>OPR</v>
          </cell>
        </row>
        <row r="44">
          <cell r="A44" t="str">
            <v>BUD001A331</v>
          </cell>
          <cell r="B44" t="str">
            <v>OPR</v>
          </cell>
        </row>
        <row r="45">
          <cell r="A45" t="str">
            <v>BUD001A332</v>
          </cell>
          <cell r="B45" t="str">
            <v>OPR</v>
          </cell>
        </row>
        <row r="46">
          <cell r="A46" t="str">
            <v>BUD001A333</v>
          </cell>
          <cell r="B46" t="str">
            <v>OPR</v>
          </cell>
        </row>
        <row r="47">
          <cell r="A47" t="str">
            <v>BUD001A334</v>
          </cell>
          <cell r="B47" t="str">
            <v>OPR</v>
          </cell>
        </row>
        <row r="48">
          <cell r="A48" t="str">
            <v>BUD001A335</v>
          </cell>
          <cell r="B48" t="str">
            <v>OPR</v>
          </cell>
        </row>
        <row r="49">
          <cell r="A49" t="str">
            <v>BUD001A336</v>
          </cell>
          <cell r="B49" t="str">
            <v>OPR</v>
          </cell>
        </row>
        <row r="50">
          <cell r="A50" t="str">
            <v>BUD001A337</v>
          </cell>
          <cell r="B50" t="str">
            <v>OPR</v>
          </cell>
        </row>
        <row r="51">
          <cell r="A51" t="str">
            <v>BUD001A338</v>
          </cell>
          <cell r="B51" t="str">
            <v>OPR</v>
          </cell>
        </row>
        <row r="52">
          <cell r="A52" t="str">
            <v>BUD001A339</v>
          </cell>
          <cell r="B52" t="str">
            <v>OPR</v>
          </cell>
        </row>
        <row r="53">
          <cell r="A53" t="str">
            <v>BUD001A340</v>
          </cell>
          <cell r="B53" t="str">
            <v>OPR</v>
          </cell>
        </row>
        <row r="54">
          <cell r="A54" t="str">
            <v>BUD001A341</v>
          </cell>
          <cell r="B54" t="str">
            <v>OPR</v>
          </cell>
        </row>
        <row r="55">
          <cell r="A55" t="str">
            <v>BUD001A342</v>
          </cell>
          <cell r="B55" t="str">
            <v>OPR</v>
          </cell>
        </row>
        <row r="56">
          <cell r="A56" t="str">
            <v>BUD001A343</v>
          </cell>
          <cell r="B56" t="str">
            <v>OPR</v>
          </cell>
        </row>
        <row r="57">
          <cell r="A57" t="str">
            <v>BUD001A344</v>
          </cell>
          <cell r="B57" t="str">
            <v>OPR</v>
          </cell>
        </row>
        <row r="58">
          <cell r="A58" t="str">
            <v>BUD001A345</v>
          </cell>
          <cell r="B58" t="str">
            <v>OPR</v>
          </cell>
        </row>
        <row r="59">
          <cell r="A59" t="str">
            <v>BUD001A346</v>
          </cell>
          <cell r="B59" t="str">
            <v>OPR</v>
          </cell>
        </row>
        <row r="60">
          <cell r="A60" t="str">
            <v>BUD001A347</v>
          </cell>
          <cell r="B60" t="str">
            <v>OPR</v>
          </cell>
        </row>
        <row r="61">
          <cell r="A61" t="str">
            <v>BUD001A348</v>
          </cell>
          <cell r="B61" t="str">
            <v>OPR</v>
          </cell>
        </row>
        <row r="62">
          <cell r="A62" t="str">
            <v>BUD001A349</v>
          </cell>
          <cell r="B62" t="str">
            <v>OPR</v>
          </cell>
        </row>
        <row r="63">
          <cell r="A63" t="str">
            <v>BUD001A350</v>
          </cell>
          <cell r="B63" t="str">
            <v>OPR</v>
          </cell>
        </row>
        <row r="64">
          <cell r="A64" t="str">
            <v>BUD001A351</v>
          </cell>
          <cell r="B64" t="str">
            <v>OPR</v>
          </cell>
        </row>
        <row r="65">
          <cell r="A65" t="str">
            <v>BUD001A352</v>
          </cell>
          <cell r="B65" t="str">
            <v>OPR</v>
          </cell>
        </row>
        <row r="66">
          <cell r="A66" t="str">
            <v>BUD001A353</v>
          </cell>
          <cell r="B66" t="str">
            <v>OPR</v>
          </cell>
        </row>
        <row r="67">
          <cell r="A67" t="str">
            <v>BUD001A354</v>
          </cell>
          <cell r="B67" t="str">
            <v>OPR</v>
          </cell>
        </row>
        <row r="68">
          <cell r="A68" t="str">
            <v>BUD001A355</v>
          </cell>
          <cell r="B68" t="str">
            <v>OPR</v>
          </cell>
        </row>
        <row r="69">
          <cell r="A69" t="str">
            <v>BUD001A356</v>
          </cell>
          <cell r="B69" t="str">
            <v>OPR</v>
          </cell>
        </row>
        <row r="70">
          <cell r="A70" t="str">
            <v>BUD001A357</v>
          </cell>
          <cell r="B70" t="str">
            <v>OPR</v>
          </cell>
        </row>
        <row r="71">
          <cell r="A71" t="str">
            <v>BUD001A358</v>
          </cell>
          <cell r="B71" t="str">
            <v>OPR</v>
          </cell>
        </row>
        <row r="72">
          <cell r="A72" t="str">
            <v>BUD001A359</v>
          </cell>
          <cell r="B72" t="str">
            <v>PRINS</v>
          </cell>
        </row>
        <row r="73">
          <cell r="A73" t="str">
            <v>BUD001A360</v>
          </cell>
          <cell r="B73" t="str">
            <v>OPR</v>
          </cell>
        </row>
        <row r="74">
          <cell r="A74" t="str">
            <v>BUD001A361</v>
          </cell>
          <cell r="B74" t="str">
            <v>OPR</v>
          </cell>
        </row>
        <row r="75">
          <cell r="A75" t="str">
            <v>BUD001A362</v>
          </cell>
          <cell r="B75" t="str">
            <v>OPR</v>
          </cell>
        </row>
        <row r="76">
          <cell r="A76" t="str">
            <v>BUD001A363</v>
          </cell>
          <cell r="B76" t="str">
            <v>OPR</v>
          </cell>
        </row>
        <row r="77">
          <cell r="A77" t="str">
            <v>BUD001A364</v>
          </cell>
          <cell r="B77" t="str">
            <v>OPR</v>
          </cell>
        </row>
        <row r="78">
          <cell r="A78" t="str">
            <v>BUD001A365</v>
          </cell>
          <cell r="B78" t="str">
            <v>OPR</v>
          </cell>
        </row>
        <row r="79">
          <cell r="A79" t="str">
            <v>BUD001A366</v>
          </cell>
          <cell r="B79" t="str">
            <v>OPR</v>
          </cell>
        </row>
        <row r="80">
          <cell r="A80" t="str">
            <v>BUD001A367</v>
          </cell>
          <cell r="B80" t="str">
            <v>OPRSE</v>
          </cell>
        </row>
        <row r="81">
          <cell r="A81" t="str">
            <v>BUD001A368</v>
          </cell>
          <cell r="B81" t="str">
            <v>OPR</v>
          </cell>
        </row>
        <row r="82">
          <cell r="A82" t="str">
            <v>BUD001A369</v>
          </cell>
          <cell r="B82" t="str">
            <v>OPR</v>
          </cell>
        </row>
        <row r="83">
          <cell r="A83" t="str">
            <v>BUD001A370</v>
          </cell>
          <cell r="B83" t="str">
            <v>OPR</v>
          </cell>
        </row>
        <row r="84">
          <cell r="A84" t="str">
            <v>BUD001A371</v>
          </cell>
          <cell r="B84" t="str">
            <v>OPR</v>
          </cell>
        </row>
        <row r="85">
          <cell r="A85" t="str">
            <v>BUD001A373</v>
          </cell>
          <cell r="B85" t="str">
            <v>OPR</v>
          </cell>
        </row>
        <row r="86">
          <cell r="A86" t="str">
            <v>BUD001A374</v>
          </cell>
          <cell r="B86" t="str">
            <v>OPR</v>
          </cell>
        </row>
        <row r="87">
          <cell r="A87" t="str">
            <v>BUD001A375</v>
          </cell>
          <cell r="B87" t="str">
            <v>OPR</v>
          </cell>
        </row>
        <row r="88">
          <cell r="A88" t="str">
            <v>BUD001A376</v>
          </cell>
          <cell r="B88" t="str">
            <v>OPR</v>
          </cell>
        </row>
        <row r="89">
          <cell r="A89" t="str">
            <v>BUD001A377</v>
          </cell>
          <cell r="B89" t="str">
            <v>OPR</v>
          </cell>
        </row>
        <row r="90">
          <cell r="A90" t="str">
            <v>BUD001A378</v>
          </cell>
          <cell r="B90" t="str">
            <v>OPR</v>
          </cell>
        </row>
        <row r="91">
          <cell r="A91" t="str">
            <v>BUD001A379</v>
          </cell>
          <cell r="B91" t="str">
            <v>OPR</v>
          </cell>
        </row>
        <row r="92">
          <cell r="A92" t="str">
            <v>BUD001A380</v>
          </cell>
          <cell r="B92" t="str">
            <v>OPR</v>
          </cell>
        </row>
        <row r="93">
          <cell r="A93" t="str">
            <v>BUD001A381</v>
          </cell>
          <cell r="B93" t="str">
            <v>OPR</v>
          </cell>
        </row>
        <row r="94">
          <cell r="A94" t="str">
            <v>BUD001A382</v>
          </cell>
          <cell r="B94" t="str">
            <v>OPR</v>
          </cell>
        </row>
        <row r="95">
          <cell r="A95" t="str">
            <v>BUD001A383</v>
          </cell>
          <cell r="B95" t="str">
            <v>OPR</v>
          </cell>
        </row>
        <row r="96">
          <cell r="A96" t="str">
            <v>BUD001A384</v>
          </cell>
          <cell r="B96" t="str">
            <v>OPR</v>
          </cell>
        </row>
        <row r="97">
          <cell r="A97" t="str">
            <v>BUD001A385</v>
          </cell>
          <cell r="B97" t="str">
            <v>OPR</v>
          </cell>
        </row>
        <row r="98">
          <cell r="A98" t="str">
            <v>BUD001A386</v>
          </cell>
          <cell r="B98" t="str">
            <v>OPR</v>
          </cell>
        </row>
        <row r="99">
          <cell r="A99" t="str">
            <v>BUD001A387</v>
          </cell>
          <cell r="B99" t="str">
            <v>OPR</v>
          </cell>
        </row>
        <row r="100">
          <cell r="A100" t="str">
            <v>BUD001A388</v>
          </cell>
          <cell r="B100" t="str">
            <v>OPR</v>
          </cell>
        </row>
        <row r="101">
          <cell r="A101" t="str">
            <v>BUD001A389</v>
          </cell>
          <cell r="B101" t="str">
            <v>OPR</v>
          </cell>
        </row>
        <row r="102">
          <cell r="A102" t="str">
            <v>BUD001A390</v>
          </cell>
          <cell r="B102" t="str">
            <v>OPR</v>
          </cell>
        </row>
        <row r="103">
          <cell r="A103" t="str">
            <v>BUD001A391</v>
          </cell>
          <cell r="B103" t="str">
            <v>OPR</v>
          </cell>
        </row>
        <row r="104">
          <cell r="A104" t="str">
            <v>BUD001A392</v>
          </cell>
          <cell r="B104" t="str">
            <v>OPR</v>
          </cell>
        </row>
        <row r="105">
          <cell r="A105" t="str">
            <v>BUD001A393</v>
          </cell>
          <cell r="B105" t="str">
            <v>OPR</v>
          </cell>
        </row>
        <row r="106">
          <cell r="A106" t="str">
            <v>BUD001A394</v>
          </cell>
          <cell r="B106" t="str">
            <v>OPR</v>
          </cell>
        </row>
        <row r="107">
          <cell r="A107" t="str">
            <v>BUD001A395</v>
          </cell>
          <cell r="B107" t="str">
            <v>OPR</v>
          </cell>
        </row>
        <row r="108">
          <cell r="A108" t="str">
            <v>BUD001A396</v>
          </cell>
          <cell r="B108" t="str">
            <v>OPR</v>
          </cell>
        </row>
        <row r="109">
          <cell r="A109" t="str">
            <v>BUD001A397</v>
          </cell>
          <cell r="B109" t="str">
            <v>OPR</v>
          </cell>
        </row>
        <row r="110">
          <cell r="A110" t="str">
            <v>BUD001A398</v>
          </cell>
          <cell r="B110" t="str">
            <v>OPR</v>
          </cell>
        </row>
        <row r="111">
          <cell r="A111" t="str">
            <v>BUD001A399</v>
          </cell>
          <cell r="B111" t="str">
            <v>OPR</v>
          </cell>
        </row>
        <row r="112">
          <cell r="A112" t="str">
            <v>BUD001A400</v>
          </cell>
          <cell r="B112" t="str">
            <v>OPR</v>
          </cell>
        </row>
        <row r="113">
          <cell r="A113" t="str">
            <v>BUD001A401</v>
          </cell>
          <cell r="B113" t="str">
            <v>OPR</v>
          </cell>
        </row>
        <row r="114">
          <cell r="A114" t="str">
            <v>BUD001A402</v>
          </cell>
          <cell r="B114" t="str">
            <v>OPR</v>
          </cell>
        </row>
        <row r="115">
          <cell r="A115" t="str">
            <v>BUD001A403</v>
          </cell>
          <cell r="B115" t="str">
            <v>OPR</v>
          </cell>
        </row>
        <row r="116">
          <cell r="A116" t="str">
            <v>BUD001A404</v>
          </cell>
          <cell r="B116" t="str">
            <v>OPR</v>
          </cell>
        </row>
        <row r="117">
          <cell r="A117" t="str">
            <v>BUD001A405</v>
          </cell>
          <cell r="B117" t="str">
            <v>OPR</v>
          </cell>
        </row>
        <row r="118">
          <cell r="A118" t="str">
            <v>BUD001A406</v>
          </cell>
          <cell r="B118" t="str">
            <v>OPR</v>
          </cell>
        </row>
        <row r="119">
          <cell r="A119" t="str">
            <v>BUD001A407</v>
          </cell>
          <cell r="B119" t="str">
            <v>OPR</v>
          </cell>
        </row>
        <row r="120">
          <cell r="A120" t="str">
            <v>BUD001A408</v>
          </cell>
          <cell r="B120" t="str">
            <v>RENT</v>
          </cell>
        </row>
        <row r="121">
          <cell r="A121" t="str">
            <v>BUD001A409</v>
          </cell>
          <cell r="B121" t="str">
            <v>READ</v>
          </cell>
        </row>
        <row r="122">
          <cell r="A122" t="str">
            <v>BUD001A410</v>
          </cell>
          <cell r="B122" t="str">
            <v>READ</v>
          </cell>
        </row>
        <row r="123">
          <cell r="A123" t="str">
            <v>BUD001A411</v>
          </cell>
          <cell r="B123" t="str">
            <v>READ</v>
          </cell>
        </row>
        <row r="124">
          <cell r="A124" t="str">
            <v>BUD001A413</v>
          </cell>
          <cell r="B124" t="str">
            <v>REGUL</v>
          </cell>
        </row>
        <row r="125">
          <cell r="A125" t="str">
            <v>BUD001A414</v>
          </cell>
          <cell r="B125" t="str">
            <v>CLEAR</v>
          </cell>
        </row>
        <row r="126">
          <cell r="A126" t="str">
            <v>BUD001A415</v>
          </cell>
          <cell r="B126" t="str">
            <v>CLEAR</v>
          </cell>
        </row>
        <row r="127">
          <cell r="A127" t="str">
            <v>BUD001A416</v>
          </cell>
          <cell r="B127" t="str">
            <v>OPR</v>
          </cell>
        </row>
        <row r="128">
          <cell r="A128" t="str">
            <v>BUD001A417</v>
          </cell>
          <cell r="B128" t="str">
            <v>OPR</v>
          </cell>
        </row>
        <row r="129">
          <cell r="A129" t="str">
            <v>BUD001A418</v>
          </cell>
          <cell r="B129" t="str">
            <v>ADVRT</v>
          </cell>
        </row>
        <row r="130">
          <cell r="A130" t="str">
            <v>BUD001A419</v>
          </cell>
          <cell r="B130" t="str">
            <v>ADVRT</v>
          </cell>
        </row>
        <row r="131">
          <cell r="A131" t="str">
            <v>BUD001A420</v>
          </cell>
          <cell r="B131" t="str">
            <v>ADVRT</v>
          </cell>
        </row>
        <row r="132">
          <cell r="A132" t="str">
            <v>BUD001A421</v>
          </cell>
          <cell r="B132" t="str">
            <v>OPR</v>
          </cell>
        </row>
        <row r="133">
          <cell r="A133" t="str">
            <v>BUD001A423</v>
          </cell>
          <cell r="B133" t="str">
            <v>OPR</v>
          </cell>
        </row>
        <row r="134">
          <cell r="A134" t="str">
            <v>BUD001A429</v>
          </cell>
          <cell r="B134" t="str">
            <v>OPR</v>
          </cell>
        </row>
        <row r="135">
          <cell r="A135" t="str">
            <v>BUD001A430</v>
          </cell>
          <cell r="B135" t="str">
            <v>OPR</v>
          </cell>
        </row>
        <row r="136">
          <cell r="A136" t="str">
            <v>BUD001A431</v>
          </cell>
          <cell r="B136" t="str">
            <v>CLEAR</v>
          </cell>
        </row>
        <row r="137">
          <cell r="A137" t="str">
            <v>BUD001A432</v>
          </cell>
          <cell r="B137" t="str">
            <v>FUEL</v>
          </cell>
        </row>
        <row r="138">
          <cell r="A138" t="str">
            <v>BUD001A433</v>
          </cell>
          <cell r="B138" t="str">
            <v>FUEL</v>
          </cell>
        </row>
        <row r="139">
          <cell r="A139" t="str">
            <v>BUD001A434</v>
          </cell>
          <cell r="B139" t="str">
            <v>OPR</v>
          </cell>
        </row>
        <row r="140">
          <cell r="A140" t="str">
            <v>BUD001A435</v>
          </cell>
          <cell r="B140" t="str">
            <v>FUEL</v>
          </cell>
        </row>
        <row r="141">
          <cell r="A141" t="str">
            <v>BUD001A436</v>
          </cell>
          <cell r="B141" t="str">
            <v>DPTCH</v>
          </cell>
        </row>
        <row r="142">
          <cell r="A142" t="str">
            <v>BUD001A437</v>
          </cell>
          <cell r="B142" t="str">
            <v>OPR</v>
          </cell>
        </row>
        <row r="143">
          <cell r="A143" t="str">
            <v>BUD001A438</v>
          </cell>
          <cell r="B143" t="str">
            <v>OPR</v>
          </cell>
        </row>
        <row r="144">
          <cell r="A144" t="str">
            <v>BUD001A439</v>
          </cell>
          <cell r="B144" t="str">
            <v>OPR</v>
          </cell>
        </row>
        <row r="145">
          <cell r="A145" t="str">
            <v>BUD001A440</v>
          </cell>
          <cell r="B145" t="str">
            <v>OPR</v>
          </cell>
        </row>
        <row r="146">
          <cell r="A146" t="str">
            <v>BUD001A441</v>
          </cell>
          <cell r="B146" t="str">
            <v>OPR</v>
          </cell>
        </row>
        <row r="147">
          <cell r="A147" t="str">
            <v>BUD001A442</v>
          </cell>
          <cell r="B147" t="str">
            <v>OPR</v>
          </cell>
        </row>
        <row r="148">
          <cell r="A148" t="str">
            <v>BUD001A443</v>
          </cell>
          <cell r="B148" t="str">
            <v>OPR</v>
          </cell>
        </row>
        <row r="149">
          <cell r="A149" t="str">
            <v>BUD001A445</v>
          </cell>
          <cell r="B149" t="str">
            <v>INSUR</v>
          </cell>
        </row>
        <row r="150">
          <cell r="A150" t="str">
            <v>BUD001A446</v>
          </cell>
          <cell r="B150" t="str">
            <v>OPR</v>
          </cell>
        </row>
        <row r="151">
          <cell r="A151" t="str">
            <v>BUD001A447</v>
          </cell>
          <cell r="B151" t="str">
            <v>OPR</v>
          </cell>
        </row>
        <row r="152">
          <cell r="A152" t="str">
            <v>BUD001A448</v>
          </cell>
          <cell r="B152" t="str">
            <v>OPR</v>
          </cell>
        </row>
        <row r="153">
          <cell r="A153" t="str">
            <v>BUD001A449</v>
          </cell>
          <cell r="B153" t="str">
            <v>OPR</v>
          </cell>
        </row>
        <row r="154">
          <cell r="A154" t="str">
            <v>BUD001A450</v>
          </cell>
          <cell r="B154" t="str">
            <v>OPR</v>
          </cell>
        </row>
        <row r="155">
          <cell r="A155" t="str">
            <v>BUD001A451</v>
          </cell>
          <cell r="B155" t="str">
            <v>FUEL</v>
          </cell>
        </row>
        <row r="156">
          <cell r="A156" t="str">
            <v>BUD001A452</v>
          </cell>
          <cell r="B156" t="str">
            <v>FUEL</v>
          </cell>
        </row>
        <row r="157">
          <cell r="A157" t="str">
            <v>BUD001A453</v>
          </cell>
          <cell r="B157" t="str">
            <v>FUEL</v>
          </cell>
        </row>
        <row r="158">
          <cell r="A158" t="str">
            <v>BUD001A454</v>
          </cell>
          <cell r="B158" t="str">
            <v>FUEL</v>
          </cell>
        </row>
        <row r="159">
          <cell r="A159" t="str">
            <v>BUD001A455</v>
          </cell>
          <cell r="B159" t="str">
            <v>FUEL</v>
          </cell>
        </row>
        <row r="160">
          <cell r="A160" t="str">
            <v>BUD001A456</v>
          </cell>
          <cell r="B160" t="str">
            <v>OPR</v>
          </cell>
        </row>
        <row r="161">
          <cell r="A161" t="str">
            <v>BUD001A457</v>
          </cell>
          <cell r="B161" t="str">
            <v>UNCOL</v>
          </cell>
        </row>
        <row r="162">
          <cell r="A162" t="str">
            <v>BUD001A458</v>
          </cell>
          <cell r="B162" t="str">
            <v>OPR</v>
          </cell>
        </row>
        <row r="163">
          <cell r="A163" t="str">
            <v>BUD001A459</v>
          </cell>
          <cell r="B163" t="str">
            <v>OPR</v>
          </cell>
        </row>
        <row r="164">
          <cell r="A164" t="str">
            <v>BUD001A460</v>
          </cell>
          <cell r="B164" t="str">
            <v>OPR</v>
          </cell>
        </row>
        <row r="165">
          <cell r="A165" t="str">
            <v>BUD001A461</v>
          </cell>
          <cell r="B165" t="str">
            <v>OPR</v>
          </cell>
        </row>
        <row r="166">
          <cell r="A166" t="str">
            <v>BUD001A462</v>
          </cell>
          <cell r="B166" t="str">
            <v>FUEL</v>
          </cell>
        </row>
        <row r="167">
          <cell r="A167" t="str">
            <v>BUD001A463</v>
          </cell>
          <cell r="B167" t="str">
            <v>FUEL</v>
          </cell>
        </row>
        <row r="168">
          <cell r="A168" t="str">
            <v>BUD001A465</v>
          </cell>
          <cell r="B168" t="str">
            <v>FUEL</v>
          </cell>
        </row>
        <row r="169">
          <cell r="A169" t="str">
            <v>BUD001A466</v>
          </cell>
          <cell r="B169" t="str">
            <v>REGUL</v>
          </cell>
        </row>
        <row r="170">
          <cell r="A170" t="str">
            <v>BUD001A467</v>
          </cell>
          <cell r="B170" t="str">
            <v>FUEL</v>
          </cell>
        </row>
        <row r="171">
          <cell r="A171" t="str">
            <v>BUD001A468</v>
          </cell>
          <cell r="B171" t="str">
            <v>FUEL</v>
          </cell>
        </row>
        <row r="172">
          <cell r="A172" t="str">
            <v>BUD001A471</v>
          </cell>
          <cell r="B172" t="str">
            <v>REGUL</v>
          </cell>
        </row>
        <row r="173">
          <cell r="A173" t="str">
            <v>BUD001A472</v>
          </cell>
          <cell r="B173" t="str">
            <v>REGUL</v>
          </cell>
        </row>
        <row r="174">
          <cell r="A174" t="str">
            <v>BUD001A473</v>
          </cell>
          <cell r="B174" t="str">
            <v>OPR</v>
          </cell>
        </row>
        <row r="175">
          <cell r="A175" t="str">
            <v>BUD001A474</v>
          </cell>
          <cell r="B175" t="str">
            <v>OPR</v>
          </cell>
        </row>
        <row r="176">
          <cell r="A176" t="str">
            <v>BUD001A600</v>
          </cell>
          <cell r="B176" t="str">
            <v>OPR</v>
          </cell>
        </row>
        <row r="177">
          <cell r="A177" t="str">
            <v>BUD001A601</v>
          </cell>
          <cell r="B177" t="str">
            <v>OPR</v>
          </cell>
        </row>
        <row r="178">
          <cell r="A178" t="str">
            <v>BUD001A602</v>
          </cell>
          <cell r="B178" t="str">
            <v>OPR</v>
          </cell>
        </row>
        <row r="179">
          <cell r="A179" t="str">
            <v>BUD001A603</v>
          </cell>
          <cell r="B179" t="str">
            <v>MNT</v>
          </cell>
        </row>
        <row r="180">
          <cell r="A180" t="str">
            <v>BUD001A604</v>
          </cell>
          <cell r="B180" t="str">
            <v>MNT</v>
          </cell>
        </row>
        <row r="181">
          <cell r="A181" t="str">
            <v>BUD001A605</v>
          </cell>
          <cell r="B181" t="str">
            <v>OPR</v>
          </cell>
        </row>
        <row r="182">
          <cell r="A182" t="str">
            <v>BUD001A607</v>
          </cell>
          <cell r="B182" t="str">
            <v>CONST</v>
          </cell>
        </row>
        <row r="183">
          <cell r="A183" t="str">
            <v>BUD001A626</v>
          </cell>
          <cell r="B183" t="str">
            <v>OPR</v>
          </cell>
        </row>
        <row r="184">
          <cell r="A184" t="str">
            <v>BUD001A627</v>
          </cell>
          <cell r="B184" t="str">
            <v>OPR</v>
          </cell>
        </row>
        <row r="185">
          <cell r="A185" t="str">
            <v>BUD001A701</v>
          </cell>
          <cell r="B185" t="str">
            <v>OPR</v>
          </cell>
        </row>
        <row r="186">
          <cell r="A186" t="str">
            <v>BUD001A704</v>
          </cell>
          <cell r="B186" t="str">
            <v>OPR</v>
          </cell>
        </row>
        <row r="187">
          <cell r="A187" t="str">
            <v>BUD001A707</v>
          </cell>
          <cell r="B187" t="str">
            <v>OPR</v>
          </cell>
        </row>
        <row r="188">
          <cell r="A188" t="str">
            <v>BUD001A709</v>
          </cell>
          <cell r="B188" t="str">
            <v>OPR</v>
          </cell>
        </row>
        <row r="189">
          <cell r="A189" t="str">
            <v>BUD001A710</v>
          </cell>
          <cell r="B189" t="str">
            <v>NONOP</v>
          </cell>
        </row>
        <row r="190">
          <cell r="A190" t="str">
            <v>BUD001A749</v>
          </cell>
          <cell r="B190" t="str">
            <v>OPR</v>
          </cell>
        </row>
        <row r="191">
          <cell r="A191" t="str">
            <v>BUD001A750</v>
          </cell>
          <cell r="B191" t="str">
            <v>OPR</v>
          </cell>
        </row>
        <row r="192">
          <cell r="A192" t="str">
            <v>BUD001A751</v>
          </cell>
          <cell r="B192" t="str">
            <v>OPR</v>
          </cell>
        </row>
        <row r="193">
          <cell r="A193" t="str">
            <v>BUD001A900</v>
          </cell>
          <cell r="B193" t="str">
            <v>CIVIC</v>
          </cell>
        </row>
        <row r="194">
          <cell r="A194" t="str">
            <v>BUD001A901</v>
          </cell>
          <cell r="B194" t="str">
            <v>DONAT</v>
          </cell>
        </row>
        <row r="195">
          <cell r="A195" t="str">
            <v>BUD001A902</v>
          </cell>
          <cell r="B195" t="str">
            <v>EVENT</v>
          </cell>
        </row>
        <row r="196">
          <cell r="A196" t="str">
            <v>BUD001A903</v>
          </cell>
          <cell r="B196" t="str">
            <v>DFCMP</v>
          </cell>
        </row>
        <row r="197">
          <cell r="A197" t="str">
            <v>BUD001A904</v>
          </cell>
          <cell r="B197" t="str">
            <v>LOBBY</v>
          </cell>
        </row>
        <row r="198">
          <cell r="A198" t="str">
            <v>BUD001A905</v>
          </cell>
          <cell r="B198" t="str">
            <v>NONOP</v>
          </cell>
        </row>
        <row r="199">
          <cell r="A199" t="str">
            <v>BUD001A906</v>
          </cell>
          <cell r="B199" t="str">
            <v>PENAL</v>
          </cell>
        </row>
        <row r="200">
          <cell r="A200" t="str">
            <v>BUD001A916</v>
          </cell>
          <cell r="B200" t="str">
            <v>OPR</v>
          </cell>
        </row>
        <row r="201">
          <cell r="A201" t="str">
            <v>BUD001A917</v>
          </cell>
          <cell r="B201" t="str">
            <v>VACAT</v>
          </cell>
        </row>
        <row r="202">
          <cell r="A202" t="str">
            <v>BUD001A922</v>
          </cell>
          <cell r="B202" t="str">
            <v>NPLAB</v>
          </cell>
        </row>
        <row r="203">
          <cell r="A203" t="str">
            <v>BUD002A100</v>
          </cell>
          <cell r="B203" t="str">
            <v>CONST</v>
          </cell>
        </row>
        <row r="204">
          <cell r="A204" t="str">
            <v>BUD002A101</v>
          </cell>
          <cell r="B204" t="str">
            <v>CONST</v>
          </cell>
        </row>
        <row r="205">
          <cell r="A205" t="str">
            <v>BUD002A103</v>
          </cell>
          <cell r="B205" t="str">
            <v>CONST</v>
          </cell>
        </row>
        <row r="206">
          <cell r="A206" t="str">
            <v>BUD002A105</v>
          </cell>
          <cell r="B206" t="str">
            <v>CONST</v>
          </cell>
        </row>
        <row r="207">
          <cell r="A207" t="str">
            <v>BUD002A108</v>
          </cell>
          <cell r="B207" t="str">
            <v>CONST</v>
          </cell>
        </row>
        <row r="208">
          <cell r="A208" t="str">
            <v>BUD002A109</v>
          </cell>
          <cell r="B208" t="str">
            <v>CONST</v>
          </cell>
        </row>
        <row r="209">
          <cell r="A209" t="str">
            <v>BUD002A110</v>
          </cell>
          <cell r="B209" t="str">
            <v>CONST</v>
          </cell>
        </row>
        <row r="210">
          <cell r="A210" t="str">
            <v>BUD002A111</v>
          </cell>
          <cell r="B210" t="str">
            <v>CONST</v>
          </cell>
        </row>
        <row r="211">
          <cell r="A211" t="str">
            <v>BUD002A300</v>
          </cell>
          <cell r="B211" t="str">
            <v>CONST</v>
          </cell>
        </row>
        <row r="212">
          <cell r="A212" t="str">
            <v>BUD002A301</v>
          </cell>
          <cell r="B212" t="str">
            <v>CONST</v>
          </cell>
        </row>
        <row r="213">
          <cell r="A213" t="str">
            <v>BUD002A302</v>
          </cell>
          <cell r="B213" t="str">
            <v>CONST</v>
          </cell>
        </row>
        <row r="214">
          <cell r="A214" t="str">
            <v>BUD002A303</v>
          </cell>
          <cell r="B214" t="str">
            <v>CONST</v>
          </cell>
        </row>
        <row r="215">
          <cell r="A215" t="str">
            <v>BUD002A304</v>
          </cell>
          <cell r="B215" t="str">
            <v>CONST</v>
          </cell>
        </row>
        <row r="216">
          <cell r="A216" t="str">
            <v>BUD002A306</v>
          </cell>
          <cell r="B216" t="str">
            <v>CONST</v>
          </cell>
        </row>
        <row r="217">
          <cell r="A217" t="str">
            <v>BUD002A307</v>
          </cell>
          <cell r="B217" t="str">
            <v>CONST</v>
          </cell>
        </row>
        <row r="218">
          <cell r="A218" t="str">
            <v>BUD002A308</v>
          </cell>
          <cell r="B218" t="str">
            <v>CONST</v>
          </cell>
        </row>
        <row r="219">
          <cell r="A219" t="str">
            <v>BUD002A309</v>
          </cell>
          <cell r="B219" t="str">
            <v>CONST</v>
          </cell>
        </row>
        <row r="220">
          <cell r="A220" t="str">
            <v>BUD002A310</v>
          </cell>
          <cell r="B220" t="str">
            <v>CONST</v>
          </cell>
        </row>
        <row r="221">
          <cell r="A221" t="str">
            <v>BUD002A311</v>
          </cell>
          <cell r="B221" t="str">
            <v>CONST</v>
          </cell>
        </row>
        <row r="222">
          <cell r="A222" t="str">
            <v>BUD002A313</v>
          </cell>
          <cell r="B222" t="str">
            <v>CONST</v>
          </cell>
        </row>
        <row r="223">
          <cell r="A223" t="str">
            <v>BUD002A316</v>
          </cell>
          <cell r="B223" t="str">
            <v>CONST</v>
          </cell>
        </row>
        <row r="224">
          <cell r="A224" t="str">
            <v>BUD002A317</v>
          </cell>
          <cell r="B224" t="str">
            <v>CONST</v>
          </cell>
        </row>
        <row r="225">
          <cell r="A225" t="str">
            <v>BUD002A319</v>
          </cell>
          <cell r="B225" t="str">
            <v>CONST</v>
          </cell>
        </row>
        <row r="226">
          <cell r="A226" t="str">
            <v>BUD002A320</v>
          </cell>
          <cell r="B226" t="str">
            <v>CONST</v>
          </cell>
        </row>
        <row r="227">
          <cell r="A227" t="str">
            <v>BUD002A323</v>
          </cell>
          <cell r="B227" t="str">
            <v>CONST</v>
          </cell>
        </row>
        <row r="228">
          <cell r="A228" t="str">
            <v>BUD002A324</v>
          </cell>
          <cell r="B228" t="str">
            <v>CONST</v>
          </cell>
        </row>
        <row r="229">
          <cell r="A229" t="str">
            <v>BUD002A334</v>
          </cell>
          <cell r="B229" t="str">
            <v>CONST</v>
          </cell>
        </row>
        <row r="230">
          <cell r="A230" t="str">
            <v>BUD002A335</v>
          </cell>
          <cell r="B230" t="str">
            <v>CONST</v>
          </cell>
        </row>
        <row r="231">
          <cell r="A231" t="str">
            <v>BUD002A336</v>
          </cell>
          <cell r="B231" t="str">
            <v>CONST</v>
          </cell>
        </row>
        <row r="232">
          <cell r="A232" t="str">
            <v>BUD002A337</v>
          </cell>
          <cell r="B232" t="str">
            <v>CONST</v>
          </cell>
        </row>
        <row r="233">
          <cell r="A233" t="str">
            <v>BUD002A339</v>
          </cell>
          <cell r="B233" t="str">
            <v>CONST</v>
          </cell>
        </row>
        <row r="234">
          <cell r="A234" t="str">
            <v>BUD002A340</v>
          </cell>
          <cell r="B234" t="str">
            <v>CONST</v>
          </cell>
        </row>
        <row r="235">
          <cell r="A235" t="str">
            <v>BUD002A341</v>
          </cell>
          <cell r="B235" t="str">
            <v>CONST</v>
          </cell>
        </row>
        <row r="236">
          <cell r="A236" t="str">
            <v>BUD002A342</v>
          </cell>
          <cell r="B236" t="str">
            <v>CONST</v>
          </cell>
        </row>
        <row r="237">
          <cell r="A237" t="str">
            <v>BUD002A343</v>
          </cell>
          <cell r="B237" t="str">
            <v>CONST</v>
          </cell>
        </row>
        <row r="238">
          <cell r="A238" t="str">
            <v>BUD002A344</v>
          </cell>
          <cell r="B238" t="str">
            <v>CONST</v>
          </cell>
        </row>
        <row r="239">
          <cell r="A239" t="str">
            <v>BUD002A345</v>
          </cell>
          <cell r="B239" t="str">
            <v>CONST</v>
          </cell>
        </row>
        <row r="240">
          <cell r="A240" t="str">
            <v>BUD002A346</v>
          </cell>
          <cell r="B240" t="str">
            <v>CONST</v>
          </cell>
        </row>
        <row r="241">
          <cell r="A241" t="str">
            <v>BUD002A349</v>
          </cell>
          <cell r="B241" t="str">
            <v>CONST</v>
          </cell>
        </row>
        <row r="242">
          <cell r="A242" t="str">
            <v>BUD002A350</v>
          </cell>
          <cell r="B242" t="str">
            <v>CONST</v>
          </cell>
        </row>
        <row r="243">
          <cell r="A243" t="str">
            <v>BUD002A352</v>
          </cell>
          <cell r="B243" t="str">
            <v>CONST</v>
          </cell>
        </row>
        <row r="244">
          <cell r="A244" t="str">
            <v>BUD002A356</v>
          </cell>
          <cell r="B244" t="str">
            <v>CONST</v>
          </cell>
        </row>
        <row r="245">
          <cell r="A245" t="str">
            <v>BUD002A357</v>
          </cell>
          <cell r="B245" t="str">
            <v>CONST</v>
          </cell>
        </row>
        <row r="246">
          <cell r="A246" t="str">
            <v>BUD002A365</v>
          </cell>
          <cell r="B246" t="str">
            <v>CONST</v>
          </cell>
        </row>
        <row r="247">
          <cell r="A247" t="str">
            <v>BUD002A368</v>
          </cell>
          <cell r="B247" t="str">
            <v>CONST</v>
          </cell>
        </row>
        <row r="248">
          <cell r="A248" t="str">
            <v>BUD002A369</v>
          </cell>
          <cell r="B248" t="str">
            <v>CONST</v>
          </cell>
        </row>
        <row r="249">
          <cell r="A249" t="str">
            <v>BUD002A371</v>
          </cell>
          <cell r="B249" t="str">
            <v>CONST</v>
          </cell>
        </row>
        <row r="250">
          <cell r="A250" t="str">
            <v>BUD002A373</v>
          </cell>
          <cell r="B250" t="str">
            <v>CONST</v>
          </cell>
        </row>
        <row r="251">
          <cell r="A251" t="str">
            <v>BUD002A375</v>
          </cell>
          <cell r="B251" t="str">
            <v>CONST</v>
          </cell>
        </row>
        <row r="252">
          <cell r="A252" t="str">
            <v>BUD002A379</v>
          </cell>
          <cell r="B252" t="str">
            <v>CONST</v>
          </cell>
        </row>
        <row r="253">
          <cell r="A253" t="str">
            <v>BUD002A380</v>
          </cell>
          <cell r="B253" t="str">
            <v>CONST</v>
          </cell>
        </row>
        <row r="254">
          <cell r="A254" t="str">
            <v>BUD002A385</v>
          </cell>
          <cell r="B254" t="str">
            <v>CONST</v>
          </cell>
        </row>
        <row r="255">
          <cell r="A255" t="str">
            <v>BUD002A388</v>
          </cell>
          <cell r="B255" t="str">
            <v>CONST</v>
          </cell>
        </row>
        <row r="256">
          <cell r="A256" t="str">
            <v>BUD002A389</v>
          </cell>
          <cell r="B256" t="str">
            <v>CONST</v>
          </cell>
        </row>
        <row r="257">
          <cell r="A257" t="str">
            <v>BUD002A390</v>
          </cell>
          <cell r="B257" t="str">
            <v>CONST</v>
          </cell>
        </row>
        <row r="258">
          <cell r="A258" t="str">
            <v>BUD002A392</v>
          </cell>
          <cell r="B258" t="str">
            <v>CONST</v>
          </cell>
        </row>
        <row r="259">
          <cell r="A259" t="str">
            <v>BUD002A394</v>
          </cell>
          <cell r="B259" t="str">
            <v>CONST</v>
          </cell>
        </row>
        <row r="260">
          <cell r="A260" t="str">
            <v>BUD002A397</v>
          </cell>
          <cell r="B260" t="str">
            <v>CONST</v>
          </cell>
        </row>
        <row r="261">
          <cell r="A261" t="str">
            <v>BUD002A398</v>
          </cell>
          <cell r="B261" t="str">
            <v>CONST</v>
          </cell>
        </row>
        <row r="262">
          <cell r="A262" t="str">
            <v>BUD002A399</v>
          </cell>
          <cell r="B262" t="str">
            <v>CONST</v>
          </cell>
        </row>
        <row r="263">
          <cell r="A263" t="str">
            <v>BUD002A400</v>
          </cell>
          <cell r="B263" t="str">
            <v>CONST</v>
          </cell>
        </row>
        <row r="264">
          <cell r="A264" t="str">
            <v>BUD002A401</v>
          </cell>
          <cell r="B264" t="str">
            <v>CONST</v>
          </cell>
        </row>
        <row r="265">
          <cell r="A265" t="str">
            <v>BUD002A402</v>
          </cell>
          <cell r="B265" t="str">
            <v>CONST</v>
          </cell>
        </row>
        <row r="266">
          <cell r="A266" t="str">
            <v>BUD002A403</v>
          </cell>
          <cell r="B266" t="str">
            <v>CONST</v>
          </cell>
        </row>
        <row r="267">
          <cell r="A267" t="str">
            <v>BUD002A404</v>
          </cell>
          <cell r="B267" t="str">
            <v>CONST</v>
          </cell>
        </row>
        <row r="268">
          <cell r="A268" t="str">
            <v>BUD002A406</v>
          </cell>
          <cell r="B268" t="str">
            <v>CONST</v>
          </cell>
        </row>
        <row r="269">
          <cell r="A269" t="str">
            <v>BUD002A408</v>
          </cell>
          <cell r="B269" t="str">
            <v>CONST</v>
          </cell>
        </row>
        <row r="270">
          <cell r="A270" t="str">
            <v>BUD002A410</v>
          </cell>
          <cell r="B270" t="str">
            <v>CONST</v>
          </cell>
        </row>
        <row r="271">
          <cell r="A271" t="str">
            <v>BUD002A413</v>
          </cell>
          <cell r="B271" t="str">
            <v>CONST</v>
          </cell>
        </row>
        <row r="272">
          <cell r="A272" t="str">
            <v>BUD002A415</v>
          </cell>
          <cell r="B272" t="str">
            <v>CONST</v>
          </cell>
        </row>
        <row r="273">
          <cell r="A273" t="str">
            <v>BUD002A416</v>
          </cell>
          <cell r="B273" t="str">
            <v>CONST</v>
          </cell>
        </row>
        <row r="274">
          <cell r="A274" t="str">
            <v>BUD002A418</v>
          </cell>
          <cell r="B274" t="str">
            <v>CONST</v>
          </cell>
        </row>
        <row r="275">
          <cell r="A275" t="str">
            <v>BUD002A421</v>
          </cell>
          <cell r="B275" t="str">
            <v>CONST</v>
          </cell>
        </row>
        <row r="276">
          <cell r="A276" t="str">
            <v>BUD002A423</v>
          </cell>
          <cell r="B276" t="str">
            <v>CONST</v>
          </cell>
        </row>
        <row r="277">
          <cell r="A277" t="str">
            <v>BUD002A436</v>
          </cell>
          <cell r="B277" t="str">
            <v>CONST</v>
          </cell>
        </row>
        <row r="278">
          <cell r="A278" t="str">
            <v>BUD002A451</v>
          </cell>
          <cell r="B278" t="str">
            <v>CONST</v>
          </cell>
        </row>
        <row r="279">
          <cell r="A279" t="str">
            <v>BUD002A600</v>
          </cell>
          <cell r="B279" t="str">
            <v>CONST</v>
          </cell>
        </row>
        <row r="280">
          <cell r="A280" t="str">
            <v>BUD002A601</v>
          </cell>
          <cell r="B280" t="str">
            <v>CONST</v>
          </cell>
        </row>
        <row r="281">
          <cell r="A281" t="str">
            <v>BUD002A602</v>
          </cell>
          <cell r="B281" t="str">
            <v>CONST</v>
          </cell>
        </row>
        <row r="282">
          <cell r="A282" t="str">
            <v>BUD002A603</v>
          </cell>
          <cell r="B282" t="str">
            <v>CONST</v>
          </cell>
        </row>
        <row r="283">
          <cell r="A283" t="str">
            <v>BUD002A604</v>
          </cell>
          <cell r="B283" t="str">
            <v>RETIR</v>
          </cell>
        </row>
        <row r="284">
          <cell r="A284" t="str">
            <v>BUD002A605</v>
          </cell>
          <cell r="B284" t="str">
            <v>RETIR</v>
          </cell>
        </row>
        <row r="285">
          <cell r="A285" t="str">
            <v>BUD002A606</v>
          </cell>
          <cell r="B285" t="str">
            <v>CONST</v>
          </cell>
        </row>
        <row r="286">
          <cell r="A286" t="str">
            <v>BUD002A607</v>
          </cell>
          <cell r="B286" t="str">
            <v>CONST</v>
          </cell>
        </row>
        <row r="287">
          <cell r="A287" t="str">
            <v>BUD002A609</v>
          </cell>
          <cell r="B287" t="str">
            <v>RETIR</v>
          </cell>
        </row>
        <row r="288">
          <cell r="A288" t="str">
            <v>BUD002A619</v>
          </cell>
          <cell r="B288" t="str">
            <v>CONST</v>
          </cell>
        </row>
        <row r="289">
          <cell r="A289" t="str">
            <v>BUD002A620</v>
          </cell>
          <cell r="B289" t="str">
            <v>CITGU</v>
          </cell>
        </row>
        <row r="290">
          <cell r="A290" t="str">
            <v>BUD002A621</v>
          </cell>
          <cell r="B290" t="str">
            <v>TRNCH</v>
          </cell>
        </row>
        <row r="291">
          <cell r="A291" t="str">
            <v>BUD002A622</v>
          </cell>
          <cell r="B291" t="str">
            <v>CSTAD</v>
          </cell>
        </row>
        <row r="292">
          <cell r="A292" t="str">
            <v>BUD002A623</v>
          </cell>
          <cell r="B292" t="str">
            <v>CATGU</v>
          </cell>
        </row>
        <row r="293">
          <cell r="A293" t="str">
            <v>BUD002A624</v>
          </cell>
          <cell r="B293" t="str">
            <v>NCTGU</v>
          </cell>
        </row>
        <row r="294">
          <cell r="A294" t="str">
            <v>BUD002A625</v>
          </cell>
          <cell r="B294" t="str">
            <v>CONST</v>
          </cell>
        </row>
        <row r="295">
          <cell r="A295" t="str">
            <v>BUD002A626</v>
          </cell>
          <cell r="B295" t="str">
            <v>CONST</v>
          </cell>
        </row>
        <row r="296">
          <cell r="A296" t="str">
            <v>BUD002A627</v>
          </cell>
          <cell r="B296" t="str">
            <v>CONST</v>
          </cell>
        </row>
        <row r="297">
          <cell r="A297" t="str">
            <v>BUD002A703</v>
          </cell>
          <cell r="B297" t="str">
            <v>CONST</v>
          </cell>
        </row>
        <row r="298">
          <cell r="A298" t="str">
            <v>BUD002A704</v>
          </cell>
          <cell r="B298" t="str">
            <v>CONST</v>
          </cell>
        </row>
        <row r="299">
          <cell r="A299" t="str">
            <v>BUD002A705</v>
          </cell>
          <cell r="B299" t="str">
            <v>CONST</v>
          </cell>
        </row>
        <row r="300">
          <cell r="A300" t="str">
            <v>BUD002A709</v>
          </cell>
          <cell r="B300" t="str">
            <v>CONST</v>
          </cell>
        </row>
        <row r="301">
          <cell r="A301" t="str">
            <v>BUD002A900</v>
          </cell>
          <cell r="B301" t="str">
            <v>CONST</v>
          </cell>
        </row>
        <row r="302">
          <cell r="A302" t="str">
            <v>BUD002A905</v>
          </cell>
          <cell r="B302" t="str">
            <v>CONST</v>
          </cell>
        </row>
        <row r="303">
          <cell r="A303" t="str">
            <v>BUD002A916</v>
          </cell>
          <cell r="B303" t="str">
            <v>CONST</v>
          </cell>
        </row>
        <row r="304">
          <cell r="A304" t="str">
            <v>BUD002A917</v>
          </cell>
          <cell r="B304" t="str">
            <v>VACAT</v>
          </cell>
        </row>
        <row r="305">
          <cell r="A305" t="str">
            <v>BUD002A922</v>
          </cell>
          <cell r="B305" t="str">
            <v>NPLAB</v>
          </cell>
        </row>
        <row r="306">
          <cell r="A306" t="str">
            <v>BUD003A100</v>
          </cell>
          <cell r="B306" t="str">
            <v>CONST</v>
          </cell>
        </row>
        <row r="307">
          <cell r="A307" t="str">
            <v>BUD003A103</v>
          </cell>
          <cell r="B307" t="str">
            <v>CONST</v>
          </cell>
        </row>
        <row r="308">
          <cell r="A308" t="str">
            <v>BUD003A105</v>
          </cell>
          <cell r="B308" t="str">
            <v>CONST</v>
          </cell>
        </row>
        <row r="309">
          <cell r="A309" t="str">
            <v>BUD003A107</v>
          </cell>
          <cell r="B309" t="str">
            <v>CONST</v>
          </cell>
        </row>
        <row r="310">
          <cell r="A310" t="str">
            <v>BUD003A108</v>
          </cell>
          <cell r="B310" t="str">
            <v>CONST</v>
          </cell>
        </row>
        <row r="311">
          <cell r="A311" t="str">
            <v>BUD003A109</v>
          </cell>
          <cell r="B311" t="str">
            <v>CONST</v>
          </cell>
        </row>
        <row r="312">
          <cell r="A312" t="str">
            <v>BUD003A110</v>
          </cell>
          <cell r="B312" t="str">
            <v>CONST</v>
          </cell>
        </row>
        <row r="313">
          <cell r="A313" t="str">
            <v>BUD003A111</v>
          </cell>
          <cell r="B313" t="str">
            <v>CONST</v>
          </cell>
        </row>
        <row r="314">
          <cell r="A314" t="str">
            <v>BUD003A300</v>
          </cell>
          <cell r="B314" t="str">
            <v>CONST</v>
          </cell>
        </row>
        <row r="315">
          <cell r="A315" t="str">
            <v>BUD003A301</v>
          </cell>
          <cell r="B315" t="str">
            <v>CONST</v>
          </cell>
        </row>
        <row r="316">
          <cell r="A316" t="str">
            <v>BUD003A302</v>
          </cell>
          <cell r="B316" t="str">
            <v>CONST</v>
          </cell>
        </row>
        <row r="317">
          <cell r="A317" t="str">
            <v>BUD003A303</v>
          </cell>
          <cell r="B317" t="str">
            <v>CONST</v>
          </cell>
        </row>
        <row r="318">
          <cell r="A318" t="str">
            <v>BUD003A304</v>
          </cell>
          <cell r="B318" t="str">
            <v>CONST</v>
          </cell>
        </row>
        <row r="319">
          <cell r="A319" t="str">
            <v>BUD003A306</v>
          </cell>
          <cell r="B319" t="str">
            <v>CONST</v>
          </cell>
        </row>
        <row r="320">
          <cell r="A320" t="str">
            <v>BUD003A307</v>
          </cell>
          <cell r="B320" t="str">
            <v>CONST</v>
          </cell>
        </row>
        <row r="321">
          <cell r="A321" t="str">
            <v>BUD003A308</v>
          </cell>
          <cell r="B321" t="str">
            <v>CONST</v>
          </cell>
        </row>
        <row r="322">
          <cell r="A322" t="str">
            <v>BUD003A309</v>
          </cell>
          <cell r="B322" t="str">
            <v>CONST</v>
          </cell>
        </row>
        <row r="323">
          <cell r="A323" t="str">
            <v>BUD003A310</v>
          </cell>
          <cell r="B323" t="str">
            <v>CONST</v>
          </cell>
        </row>
        <row r="324">
          <cell r="A324" t="str">
            <v>BUD003A311</v>
          </cell>
          <cell r="B324" t="str">
            <v>CONST</v>
          </cell>
        </row>
        <row r="325">
          <cell r="A325" t="str">
            <v>BUD003A312</v>
          </cell>
          <cell r="B325" t="str">
            <v>CONST</v>
          </cell>
        </row>
        <row r="326">
          <cell r="A326" t="str">
            <v>BUD003A313</v>
          </cell>
          <cell r="B326" t="str">
            <v>CONST</v>
          </cell>
        </row>
        <row r="327">
          <cell r="A327" t="str">
            <v>BUD003A316</v>
          </cell>
          <cell r="B327" t="str">
            <v>CONST</v>
          </cell>
        </row>
        <row r="328">
          <cell r="A328" t="str">
            <v>BUD003A317</v>
          </cell>
          <cell r="B328" t="str">
            <v>CONST</v>
          </cell>
        </row>
        <row r="329">
          <cell r="A329" t="str">
            <v>BUD003A319</v>
          </cell>
          <cell r="B329" t="str">
            <v>CONST</v>
          </cell>
        </row>
        <row r="330">
          <cell r="A330" t="str">
            <v>BUD003A320</v>
          </cell>
          <cell r="B330" t="str">
            <v>CONST</v>
          </cell>
        </row>
        <row r="331">
          <cell r="A331" t="str">
            <v>BUD003A323</v>
          </cell>
          <cell r="B331" t="str">
            <v>CONST</v>
          </cell>
        </row>
        <row r="332">
          <cell r="A332" t="str">
            <v>BUD003A324</v>
          </cell>
          <cell r="B332" t="str">
            <v>CONST</v>
          </cell>
        </row>
        <row r="333">
          <cell r="A333" t="str">
            <v>BUD003A332</v>
          </cell>
          <cell r="B333" t="str">
            <v>CONST</v>
          </cell>
        </row>
        <row r="334">
          <cell r="A334" t="str">
            <v>BUD003A335</v>
          </cell>
          <cell r="B334" t="str">
            <v>CONST</v>
          </cell>
        </row>
        <row r="335">
          <cell r="A335" t="str">
            <v>BUD003A336</v>
          </cell>
          <cell r="B335" t="str">
            <v>CONST</v>
          </cell>
        </row>
        <row r="336">
          <cell r="A336" t="str">
            <v>BUD003A339</v>
          </cell>
          <cell r="B336" t="str">
            <v>CONST</v>
          </cell>
        </row>
        <row r="337">
          <cell r="A337" t="str">
            <v>BUD003A340</v>
          </cell>
          <cell r="B337" t="str">
            <v>CONST</v>
          </cell>
        </row>
        <row r="338">
          <cell r="A338" t="str">
            <v>BUD003A341</v>
          </cell>
          <cell r="B338" t="str">
            <v>CONST</v>
          </cell>
        </row>
        <row r="339">
          <cell r="A339" t="str">
            <v>BUD003A342</v>
          </cell>
          <cell r="B339" t="str">
            <v>CONST</v>
          </cell>
        </row>
        <row r="340">
          <cell r="A340" t="str">
            <v>BUD003A343</v>
          </cell>
          <cell r="B340" t="str">
            <v>CONST</v>
          </cell>
        </row>
        <row r="341">
          <cell r="A341" t="str">
            <v>BUD003A344</v>
          </cell>
          <cell r="B341" t="str">
            <v>CONST</v>
          </cell>
        </row>
        <row r="342">
          <cell r="A342" t="str">
            <v>BUD003A345</v>
          </cell>
          <cell r="B342" t="str">
            <v>CONST</v>
          </cell>
        </row>
        <row r="343">
          <cell r="A343" t="str">
            <v>BUD003A346</v>
          </cell>
          <cell r="B343" t="str">
            <v>CONST</v>
          </cell>
        </row>
        <row r="344">
          <cell r="A344" t="str">
            <v>BUD003A349</v>
          </cell>
          <cell r="B344" t="str">
            <v>CONST</v>
          </cell>
        </row>
        <row r="345">
          <cell r="A345" t="str">
            <v>BUD003A350</v>
          </cell>
          <cell r="B345" t="str">
            <v>CONST</v>
          </cell>
        </row>
        <row r="346">
          <cell r="A346" t="str">
            <v>BUD003A352</v>
          </cell>
          <cell r="B346" t="str">
            <v>CONST</v>
          </cell>
        </row>
        <row r="347">
          <cell r="A347" t="str">
            <v>BUD003A353</v>
          </cell>
          <cell r="B347" t="str">
            <v>CONST</v>
          </cell>
        </row>
        <row r="348">
          <cell r="A348" t="str">
            <v>BUD003A356</v>
          </cell>
          <cell r="B348" t="str">
            <v>CONST</v>
          </cell>
        </row>
        <row r="349">
          <cell r="A349" t="str">
            <v>BUD003A357</v>
          </cell>
          <cell r="B349" t="str">
            <v>CONST</v>
          </cell>
        </row>
        <row r="350">
          <cell r="A350" t="str">
            <v>BUD003A358</v>
          </cell>
          <cell r="B350" t="str">
            <v>CONST</v>
          </cell>
        </row>
        <row r="351">
          <cell r="A351" t="str">
            <v>BUD003A359</v>
          </cell>
          <cell r="B351" t="str">
            <v>CONST</v>
          </cell>
        </row>
        <row r="352">
          <cell r="A352" t="str">
            <v>BUD003A361</v>
          </cell>
          <cell r="B352" t="str">
            <v>CONST</v>
          </cell>
        </row>
        <row r="353">
          <cell r="A353" t="str">
            <v>BUD003A362</v>
          </cell>
          <cell r="B353" t="str">
            <v>CONST</v>
          </cell>
        </row>
        <row r="354">
          <cell r="A354" t="str">
            <v>BUD003A365</v>
          </cell>
          <cell r="B354" t="str">
            <v>CONST</v>
          </cell>
        </row>
        <row r="355">
          <cell r="A355" t="str">
            <v>BUD003A368</v>
          </cell>
          <cell r="B355" t="str">
            <v>CONST</v>
          </cell>
        </row>
        <row r="356">
          <cell r="A356" t="str">
            <v>BUD003A369</v>
          </cell>
          <cell r="B356" t="str">
            <v>CONST</v>
          </cell>
        </row>
        <row r="357">
          <cell r="A357" t="str">
            <v>BUD003A371</v>
          </cell>
          <cell r="B357" t="str">
            <v>CONST</v>
          </cell>
        </row>
        <row r="358">
          <cell r="A358" t="str">
            <v>BUD003A373</v>
          </cell>
          <cell r="B358" t="str">
            <v>CONST</v>
          </cell>
        </row>
        <row r="359">
          <cell r="A359" t="str">
            <v>BUD003A375</v>
          </cell>
          <cell r="B359" t="str">
            <v>CONST</v>
          </cell>
        </row>
        <row r="360">
          <cell r="A360" t="str">
            <v>BUD003A376</v>
          </cell>
          <cell r="B360" t="str">
            <v>CONST</v>
          </cell>
        </row>
        <row r="361">
          <cell r="A361" t="str">
            <v>BUD003A377</v>
          </cell>
          <cell r="B361" t="str">
            <v>CONST</v>
          </cell>
        </row>
        <row r="362">
          <cell r="A362" t="str">
            <v>BUD003A380</v>
          </cell>
          <cell r="B362" t="str">
            <v>CONST</v>
          </cell>
        </row>
        <row r="363">
          <cell r="A363" t="str">
            <v>BUD003A381</v>
          </cell>
          <cell r="B363" t="str">
            <v>CONST</v>
          </cell>
        </row>
        <row r="364">
          <cell r="A364" t="str">
            <v>BUD003A383</v>
          </cell>
          <cell r="B364" t="str">
            <v>CONST</v>
          </cell>
        </row>
        <row r="365">
          <cell r="A365" t="str">
            <v>BUD003A385</v>
          </cell>
          <cell r="B365" t="str">
            <v>CONST</v>
          </cell>
        </row>
        <row r="366">
          <cell r="A366" t="str">
            <v>BUD003A387</v>
          </cell>
          <cell r="B366" t="str">
            <v>CONST</v>
          </cell>
        </row>
        <row r="367">
          <cell r="A367" t="str">
            <v>BUD003A388</v>
          </cell>
          <cell r="B367" t="str">
            <v>CONST</v>
          </cell>
        </row>
        <row r="368">
          <cell r="A368" t="str">
            <v>BUD003A389</v>
          </cell>
          <cell r="B368" t="str">
            <v>CONST</v>
          </cell>
        </row>
        <row r="369">
          <cell r="A369" t="str">
            <v>BUD003A390</v>
          </cell>
          <cell r="B369" t="str">
            <v>CONST</v>
          </cell>
        </row>
        <row r="370">
          <cell r="A370" t="str">
            <v>BUD003A392</v>
          </cell>
          <cell r="B370" t="str">
            <v>CONST</v>
          </cell>
        </row>
        <row r="371">
          <cell r="A371" t="str">
            <v>BUD003A394</v>
          </cell>
          <cell r="B371" t="str">
            <v>CONST</v>
          </cell>
        </row>
        <row r="372">
          <cell r="A372" t="str">
            <v>BUD003A397</v>
          </cell>
          <cell r="B372" t="str">
            <v>CONST</v>
          </cell>
        </row>
        <row r="373">
          <cell r="A373" t="str">
            <v>BUD003A398</v>
          </cell>
          <cell r="B373" t="str">
            <v>CONST</v>
          </cell>
        </row>
        <row r="374">
          <cell r="A374" t="str">
            <v>BUD003A399</v>
          </cell>
          <cell r="B374" t="str">
            <v>CONST</v>
          </cell>
        </row>
        <row r="375">
          <cell r="A375" t="str">
            <v>BUD003A400</v>
          </cell>
          <cell r="B375" t="str">
            <v>CONST</v>
          </cell>
        </row>
        <row r="376">
          <cell r="A376" t="str">
            <v>BUD003A401</v>
          </cell>
          <cell r="B376" t="str">
            <v>CONST</v>
          </cell>
        </row>
        <row r="377">
          <cell r="A377" t="str">
            <v>BUD003A402</v>
          </cell>
          <cell r="B377" t="str">
            <v>CONST</v>
          </cell>
        </row>
        <row r="378">
          <cell r="A378" t="str">
            <v>BUD003A403</v>
          </cell>
          <cell r="B378" t="str">
            <v>CONST</v>
          </cell>
        </row>
        <row r="379">
          <cell r="A379" t="str">
            <v>BUD003A408</v>
          </cell>
          <cell r="B379" t="str">
            <v>CONST</v>
          </cell>
        </row>
        <row r="380">
          <cell r="A380" t="str">
            <v>BUD003A410</v>
          </cell>
          <cell r="B380" t="str">
            <v>CONST</v>
          </cell>
        </row>
        <row r="381">
          <cell r="A381" t="str">
            <v>BUD003A413</v>
          </cell>
          <cell r="B381" t="str">
            <v>CONST</v>
          </cell>
        </row>
        <row r="382">
          <cell r="A382" t="str">
            <v>BUD003A415</v>
          </cell>
          <cell r="B382" t="str">
            <v>CONST</v>
          </cell>
        </row>
        <row r="383">
          <cell r="A383" t="str">
            <v>BUD003A416</v>
          </cell>
          <cell r="B383" t="str">
            <v>CONST</v>
          </cell>
        </row>
        <row r="384">
          <cell r="A384" t="str">
            <v>BUD003A418</v>
          </cell>
          <cell r="B384" t="str">
            <v>CONST</v>
          </cell>
        </row>
        <row r="385">
          <cell r="A385" t="str">
            <v>BUD003A421</v>
          </cell>
          <cell r="B385" t="str">
            <v>CONST</v>
          </cell>
        </row>
        <row r="386">
          <cell r="A386" t="str">
            <v>BUD003A423</v>
          </cell>
          <cell r="B386" t="str">
            <v>CONST</v>
          </cell>
        </row>
        <row r="387">
          <cell r="A387" t="str">
            <v>BUD003A430</v>
          </cell>
          <cell r="B387" t="str">
            <v>CONST</v>
          </cell>
        </row>
        <row r="388">
          <cell r="A388" t="str">
            <v>BUD003A436</v>
          </cell>
          <cell r="B388" t="str">
            <v>CONST</v>
          </cell>
        </row>
        <row r="389">
          <cell r="A389" t="str">
            <v>BUD003A456</v>
          </cell>
          <cell r="B389" t="str">
            <v>CONST</v>
          </cell>
        </row>
        <row r="390">
          <cell r="A390" t="str">
            <v>BUD003A459</v>
          </cell>
          <cell r="B390" t="str">
            <v>CONST</v>
          </cell>
        </row>
        <row r="391">
          <cell r="A391" t="str">
            <v>BUD003A460</v>
          </cell>
          <cell r="B391" t="str">
            <v>CONST</v>
          </cell>
        </row>
        <row r="392">
          <cell r="A392" t="str">
            <v>BUD003A600</v>
          </cell>
          <cell r="B392" t="str">
            <v>CONST</v>
          </cell>
        </row>
        <row r="393">
          <cell r="A393" t="str">
            <v>BUD003A601</v>
          </cell>
          <cell r="B393" t="str">
            <v>CONST</v>
          </cell>
        </row>
        <row r="394">
          <cell r="A394" t="str">
            <v>BUD003A602</v>
          </cell>
          <cell r="B394" t="str">
            <v>CONST</v>
          </cell>
        </row>
        <row r="395">
          <cell r="A395" t="str">
            <v>BUD003A603</v>
          </cell>
          <cell r="B395" t="str">
            <v>CONST</v>
          </cell>
        </row>
        <row r="396">
          <cell r="A396" t="str">
            <v>BUD003A604</v>
          </cell>
          <cell r="B396" t="str">
            <v>RETIR</v>
          </cell>
        </row>
        <row r="397">
          <cell r="A397" t="str">
            <v>BUD003A605</v>
          </cell>
          <cell r="B397" t="str">
            <v>RETIR</v>
          </cell>
        </row>
        <row r="398">
          <cell r="A398" t="str">
            <v>BUD003A606</v>
          </cell>
          <cell r="B398" t="str">
            <v>CONST</v>
          </cell>
        </row>
        <row r="399">
          <cell r="A399" t="str">
            <v>BUD003A607</v>
          </cell>
          <cell r="B399" t="str">
            <v>CONST</v>
          </cell>
        </row>
        <row r="400">
          <cell r="A400" t="str">
            <v>BUD003A609</v>
          </cell>
          <cell r="B400" t="str">
            <v>RETIR</v>
          </cell>
        </row>
        <row r="401">
          <cell r="A401" t="str">
            <v>BUD003A620</v>
          </cell>
          <cell r="B401" t="str">
            <v>CITGU</v>
          </cell>
        </row>
        <row r="402">
          <cell r="A402" t="str">
            <v>BUD003A621</v>
          </cell>
          <cell r="B402" t="str">
            <v>TRNCH</v>
          </cell>
        </row>
        <row r="403">
          <cell r="A403" t="str">
            <v>BUD003A622</v>
          </cell>
          <cell r="B403" t="str">
            <v>CSTAD</v>
          </cell>
        </row>
        <row r="404">
          <cell r="A404" t="str">
            <v>BUD003A623</v>
          </cell>
          <cell r="B404" t="str">
            <v>CATGU</v>
          </cell>
        </row>
        <row r="405">
          <cell r="A405" t="str">
            <v>BUD003A624</v>
          </cell>
          <cell r="B405" t="str">
            <v>NCTGU</v>
          </cell>
        </row>
        <row r="406">
          <cell r="A406" t="str">
            <v>BUD003A625</v>
          </cell>
          <cell r="B406" t="str">
            <v>CONST</v>
          </cell>
        </row>
        <row r="407">
          <cell r="A407" t="str">
            <v>BUD003A626</v>
          </cell>
          <cell r="B407" t="str">
            <v>CONST</v>
          </cell>
        </row>
        <row r="408">
          <cell r="A408" t="str">
            <v>BUD003A627</v>
          </cell>
          <cell r="B408" t="str">
            <v>CONST</v>
          </cell>
        </row>
        <row r="409">
          <cell r="A409" t="str">
            <v>BUD003A701</v>
          </cell>
          <cell r="B409" t="str">
            <v>CONST</v>
          </cell>
        </row>
        <row r="410">
          <cell r="A410" t="str">
            <v>BUD003A703</v>
          </cell>
          <cell r="B410" t="str">
            <v>CONST</v>
          </cell>
        </row>
        <row r="411">
          <cell r="A411" t="str">
            <v>BUD003A704</v>
          </cell>
          <cell r="B411" t="str">
            <v>CONST</v>
          </cell>
        </row>
        <row r="412">
          <cell r="A412" t="str">
            <v>BUD003A707</v>
          </cell>
          <cell r="B412" t="str">
            <v>CONST</v>
          </cell>
        </row>
        <row r="413">
          <cell r="A413" t="str">
            <v>BUD003A709</v>
          </cell>
          <cell r="B413" t="str">
            <v>CONST</v>
          </cell>
        </row>
        <row r="414">
          <cell r="A414" t="str">
            <v>BUD003A900</v>
          </cell>
          <cell r="B414" t="str">
            <v>CONST</v>
          </cell>
        </row>
        <row r="415">
          <cell r="A415" t="str">
            <v>BUD003A901</v>
          </cell>
          <cell r="B415" t="str">
            <v>CONST</v>
          </cell>
        </row>
        <row r="416">
          <cell r="A416" t="str">
            <v>BUD003A905</v>
          </cell>
          <cell r="B416" t="str">
            <v>CONST</v>
          </cell>
        </row>
        <row r="417">
          <cell r="A417" t="str">
            <v>BUD003A916</v>
          </cell>
          <cell r="B417" t="str">
            <v>CONST</v>
          </cell>
        </row>
        <row r="418">
          <cell r="A418" t="str">
            <v>BUD003A917</v>
          </cell>
          <cell r="B418" t="str">
            <v>VACAT</v>
          </cell>
        </row>
        <row r="419">
          <cell r="A419" t="str">
            <v>BUD003A922</v>
          </cell>
          <cell r="B419" t="str">
            <v>NPLAB</v>
          </cell>
        </row>
        <row r="420">
          <cell r="A420" t="str">
            <v>BUD003P1100</v>
          </cell>
          <cell r="B420" t="str">
            <v>CONST</v>
          </cell>
        </row>
        <row r="421">
          <cell r="A421" t="str">
            <v>BUD003P1110</v>
          </cell>
          <cell r="B421" t="str">
            <v>CONST</v>
          </cell>
        </row>
        <row r="422">
          <cell r="A422" t="str">
            <v>BUD003P1120</v>
          </cell>
          <cell r="B422" t="str">
            <v>CONST</v>
          </cell>
        </row>
        <row r="423">
          <cell r="A423" t="str">
            <v>BUD003P1130</v>
          </cell>
          <cell r="B423" t="str">
            <v>CONST</v>
          </cell>
        </row>
        <row r="424">
          <cell r="A424" t="str">
            <v>BUD003P1140</v>
          </cell>
          <cell r="B424" t="str">
            <v>CONST</v>
          </cell>
        </row>
        <row r="425">
          <cell r="A425" t="str">
            <v>BUD003P1150</v>
          </cell>
          <cell r="B425" t="str">
            <v>CONST</v>
          </cell>
        </row>
        <row r="426">
          <cell r="A426" t="str">
            <v>BUD003P1160</v>
          </cell>
          <cell r="B426" t="str">
            <v>CONST</v>
          </cell>
        </row>
        <row r="427">
          <cell r="A427" t="str">
            <v>BUD003P1170</v>
          </cell>
          <cell r="B427" t="str">
            <v>CONST</v>
          </cell>
        </row>
        <row r="428">
          <cell r="A428" t="str">
            <v>BUD003P1200</v>
          </cell>
          <cell r="B428" t="str">
            <v>CONST</v>
          </cell>
        </row>
        <row r="429">
          <cell r="A429" t="str">
            <v>BUD003P1230</v>
          </cell>
          <cell r="B429" t="str">
            <v>CONST</v>
          </cell>
        </row>
        <row r="430">
          <cell r="A430" t="str">
            <v>BUD003P1300</v>
          </cell>
          <cell r="B430" t="str">
            <v>CONST</v>
          </cell>
        </row>
        <row r="431">
          <cell r="A431" t="str">
            <v>BUD003P1320</v>
          </cell>
          <cell r="B431" t="str">
            <v>CONST</v>
          </cell>
        </row>
        <row r="432">
          <cell r="A432" t="str">
            <v>BUD003P1340</v>
          </cell>
          <cell r="B432" t="str">
            <v>CONST</v>
          </cell>
        </row>
        <row r="433">
          <cell r="A433" t="str">
            <v>BUD003P1360</v>
          </cell>
          <cell r="B433" t="str">
            <v>CONST</v>
          </cell>
        </row>
        <row r="434">
          <cell r="A434" t="str">
            <v>BUD003P1400</v>
          </cell>
          <cell r="B434" t="str">
            <v>CONST</v>
          </cell>
        </row>
        <row r="435">
          <cell r="A435" t="str">
            <v>BUD003P1410</v>
          </cell>
          <cell r="B435" t="str">
            <v>CONST</v>
          </cell>
        </row>
        <row r="436">
          <cell r="A436" t="str">
            <v>BUD003P1420</v>
          </cell>
          <cell r="B436" t="str">
            <v>CONST</v>
          </cell>
        </row>
        <row r="437">
          <cell r="A437" t="str">
            <v>BUD003P2100</v>
          </cell>
          <cell r="B437" t="str">
            <v>CONST</v>
          </cell>
        </row>
        <row r="438">
          <cell r="A438" t="str">
            <v>BUD003P2200</v>
          </cell>
          <cell r="B438" t="str">
            <v>CONST</v>
          </cell>
        </row>
        <row r="439">
          <cell r="A439" t="str">
            <v>BUD003P2300</v>
          </cell>
          <cell r="B439" t="str">
            <v>CONST</v>
          </cell>
        </row>
        <row r="440">
          <cell r="A440" t="str">
            <v>BUD003P2400</v>
          </cell>
          <cell r="B440" t="str">
            <v>CONST</v>
          </cell>
        </row>
        <row r="441">
          <cell r="A441" t="str">
            <v>BUD003P2520</v>
          </cell>
          <cell r="B441" t="str">
            <v>CONST</v>
          </cell>
        </row>
        <row r="442">
          <cell r="A442" t="str">
            <v>BUD003P2550</v>
          </cell>
          <cell r="B442" t="str">
            <v>CONST</v>
          </cell>
        </row>
        <row r="443">
          <cell r="A443" t="str">
            <v>BUD003P2560</v>
          </cell>
          <cell r="B443" t="str">
            <v>CONST</v>
          </cell>
        </row>
        <row r="444">
          <cell r="A444" t="str">
            <v>BUD003P2570</v>
          </cell>
          <cell r="B444" t="str">
            <v>CONST</v>
          </cell>
        </row>
        <row r="445">
          <cell r="A445" t="str">
            <v>BUD003P2575</v>
          </cell>
          <cell r="B445" t="str">
            <v>RETIR</v>
          </cell>
        </row>
        <row r="446">
          <cell r="A446" t="str">
            <v>BUD003P2590</v>
          </cell>
          <cell r="B446" t="str">
            <v>CONST</v>
          </cell>
        </row>
        <row r="447">
          <cell r="A447" t="str">
            <v>BUD003P2600</v>
          </cell>
          <cell r="B447" t="str">
            <v>CONST</v>
          </cell>
        </row>
        <row r="448">
          <cell r="A448" t="str">
            <v>BUD003P2700</v>
          </cell>
          <cell r="B448" t="str">
            <v>CONST</v>
          </cell>
        </row>
        <row r="449">
          <cell r="A449" t="str">
            <v>BUD003P2800</v>
          </cell>
          <cell r="B449" t="str">
            <v>CONST</v>
          </cell>
        </row>
        <row r="450">
          <cell r="A450" t="str">
            <v>BUD003P2900</v>
          </cell>
          <cell r="B450" t="str">
            <v>CONST</v>
          </cell>
        </row>
        <row r="451">
          <cell r="A451" t="str">
            <v>BUD003P3000</v>
          </cell>
          <cell r="B451" t="str">
            <v>CONST</v>
          </cell>
        </row>
        <row r="452">
          <cell r="A452" t="str">
            <v>BUD003P3100</v>
          </cell>
          <cell r="B452" t="str">
            <v>CONST</v>
          </cell>
        </row>
        <row r="453">
          <cell r="A453" t="str">
            <v>BUD003P3200</v>
          </cell>
          <cell r="B453" t="str">
            <v>CONST</v>
          </cell>
        </row>
        <row r="454">
          <cell r="A454" t="str">
            <v>BUD003P3300</v>
          </cell>
          <cell r="B454" t="str">
            <v>CONST</v>
          </cell>
        </row>
        <row r="455">
          <cell r="A455" t="str">
            <v>BUD003P3400</v>
          </cell>
          <cell r="B455" t="str">
            <v>CONST</v>
          </cell>
        </row>
        <row r="456">
          <cell r="A456" t="str">
            <v>BUD003P3453</v>
          </cell>
          <cell r="B456" t="str">
            <v>CONST</v>
          </cell>
        </row>
        <row r="457">
          <cell r="A457" t="str">
            <v>BUD003P3457</v>
          </cell>
          <cell r="B457" t="str">
            <v>CONST</v>
          </cell>
        </row>
        <row r="458">
          <cell r="A458" t="str">
            <v>BUD003P3461</v>
          </cell>
          <cell r="B458" t="str">
            <v>CONST</v>
          </cell>
        </row>
        <row r="459">
          <cell r="A459" t="str">
            <v>BUD003P3463</v>
          </cell>
          <cell r="B459" t="str">
            <v>CONST</v>
          </cell>
        </row>
        <row r="460">
          <cell r="A460" t="str">
            <v>BUD003P3467</v>
          </cell>
          <cell r="B460" t="str">
            <v>CONST</v>
          </cell>
        </row>
        <row r="461">
          <cell r="A461" t="str">
            <v>BUD003P3477</v>
          </cell>
          <cell r="B461" t="str">
            <v>CONST</v>
          </cell>
        </row>
        <row r="462">
          <cell r="A462" t="str">
            <v>BUD003P3487</v>
          </cell>
          <cell r="B462" t="str">
            <v>CONST</v>
          </cell>
        </row>
        <row r="463">
          <cell r="A463" t="str">
            <v>BUD003P3493</v>
          </cell>
          <cell r="B463" t="str">
            <v>CONST</v>
          </cell>
        </row>
        <row r="464">
          <cell r="A464" t="str">
            <v>BUD003P3495</v>
          </cell>
          <cell r="B464" t="str">
            <v>CONST</v>
          </cell>
        </row>
        <row r="465">
          <cell r="A465" t="str">
            <v>BUD003P3496</v>
          </cell>
          <cell r="B465" t="str">
            <v>CONST</v>
          </cell>
        </row>
        <row r="466">
          <cell r="A466" t="str">
            <v>BUD003P3600</v>
          </cell>
          <cell r="B466" t="str">
            <v>CONST</v>
          </cell>
        </row>
        <row r="467">
          <cell r="A467" t="str">
            <v>BUD003P3800</v>
          </cell>
          <cell r="B467" t="str">
            <v>CONST</v>
          </cell>
        </row>
        <row r="468">
          <cell r="A468" t="str">
            <v>BUD003P3830</v>
          </cell>
          <cell r="B468" t="str">
            <v>RETIR</v>
          </cell>
        </row>
        <row r="469">
          <cell r="A469" t="str">
            <v>BUD003P3900</v>
          </cell>
          <cell r="B469" t="str">
            <v>CONST</v>
          </cell>
        </row>
        <row r="470">
          <cell r="A470" t="str">
            <v>BUD003P4210</v>
          </cell>
          <cell r="B470" t="str">
            <v>CONST</v>
          </cell>
        </row>
        <row r="471">
          <cell r="A471" t="str">
            <v>BUD003P4220</v>
          </cell>
          <cell r="B471" t="str">
            <v>CONST</v>
          </cell>
        </row>
        <row r="472">
          <cell r="A472" t="str">
            <v>BUD003P4230</v>
          </cell>
          <cell r="B472" t="str">
            <v>CONST</v>
          </cell>
        </row>
        <row r="473">
          <cell r="A473" t="str">
            <v>BUD003P4300</v>
          </cell>
          <cell r="B473" t="str">
            <v>CONST</v>
          </cell>
        </row>
        <row r="474">
          <cell r="A474" t="str">
            <v>BUD003P4400</v>
          </cell>
          <cell r="B474" t="str">
            <v>CONST</v>
          </cell>
        </row>
        <row r="475">
          <cell r="A475" t="str">
            <v>BUD003P4500</v>
          </cell>
          <cell r="B475" t="str">
            <v>CONST</v>
          </cell>
        </row>
        <row r="476">
          <cell r="A476" t="str">
            <v>BUD003P4600</v>
          </cell>
          <cell r="B476" t="str">
            <v>CONST</v>
          </cell>
        </row>
        <row r="477">
          <cell r="A477" t="str">
            <v>BUD003P5100</v>
          </cell>
          <cell r="B477" t="str">
            <v>CONST</v>
          </cell>
        </row>
        <row r="478">
          <cell r="A478" t="str">
            <v>BUD003P5200</v>
          </cell>
          <cell r="B478" t="str">
            <v>CONST</v>
          </cell>
        </row>
        <row r="479">
          <cell r="A479" t="str">
            <v>BUD003P5281</v>
          </cell>
          <cell r="B479" t="str">
            <v>CONST</v>
          </cell>
        </row>
        <row r="480">
          <cell r="A480" t="str">
            <v>BUD003P5282</v>
          </cell>
          <cell r="B480" t="str">
            <v>CONST</v>
          </cell>
        </row>
        <row r="481">
          <cell r="A481" t="str">
            <v>BUD003P5283</v>
          </cell>
          <cell r="B481" t="str">
            <v>CONST</v>
          </cell>
        </row>
        <row r="482">
          <cell r="A482" t="str">
            <v>BUD003P5284</v>
          </cell>
          <cell r="B482" t="str">
            <v>CONST</v>
          </cell>
        </row>
        <row r="483">
          <cell r="A483" t="str">
            <v>BUD003P5285</v>
          </cell>
          <cell r="B483" t="str">
            <v>CONST</v>
          </cell>
        </row>
        <row r="484">
          <cell r="A484" t="str">
            <v>BUD003P5286</v>
          </cell>
          <cell r="B484" t="str">
            <v>CONST</v>
          </cell>
        </row>
        <row r="485">
          <cell r="A485" t="str">
            <v>BUD003P5287</v>
          </cell>
          <cell r="B485" t="str">
            <v>CONST</v>
          </cell>
        </row>
        <row r="486">
          <cell r="A486" t="str">
            <v>BUD003P5300</v>
          </cell>
          <cell r="B486" t="str">
            <v>CONST</v>
          </cell>
        </row>
        <row r="487">
          <cell r="A487" t="str">
            <v>BUD003P5400</v>
          </cell>
          <cell r="B487" t="str">
            <v>CONST</v>
          </cell>
        </row>
        <row r="488">
          <cell r="A488" t="str">
            <v>BUD003P6100</v>
          </cell>
          <cell r="B488" t="str">
            <v>CONST</v>
          </cell>
        </row>
        <row r="489">
          <cell r="A489" t="str">
            <v>BUD003P6200</v>
          </cell>
          <cell r="B489" t="str">
            <v>CONST</v>
          </cell>
        </row>
        <row r="490">
          <cell r="A490" t="str">
            <v>BUD003P6300</v>
          </cell>
          <cell r="B490" t="str">
            <v>CONST</v>
          </cell>
        </row>
        <row r="491">
          <cell r="A491" t="str">
            <v>BUD003P6800</v>
          </cell>
          <cell r="B491" t="str">
            <v>CONST</v>
          </cell>
        </row>
        <row r="492">
          <cell r="A492" t="str">
            <v>BUD003P6830</v>
          </cell>
          <cell r="B492" t="str">
            <v>RETIR</v>
          </cell>
        </row>
        <row r="493">
          <cell r="A493" t="str">
            <v>BUD003P7100</v>
          </cell>
          <cell r="B493" t="str">
            <v>CONST</v>
          </cell>
        </row>
        <row r="494">
          <cell r="A494" t="str">
            <v>BUD003P7101</v>
          </cell>
          <cell r="B494" t="str">
            <v>CONST</v>
          </cell>
        </row>
        <row r="495">
          <cell r="A495" t="str">
            <v>BUD003P7400</v>
          </cell>
          <cell r="B495" t="str">
            <v>CONST</v>
          </cell>
        </row>
        <row r="496">
          <cell r="A496" t="str">
            <v>BUD003P7500</v>
          </cell>
          <cell r="B496" t="str">
            <v>CONST</v>
          </cell>
        </row>
        <row r="497">
          <cell r="A497" t="str">
            <v>BUD003P7510</v>
          </cell>
          <cell r="B497" t="str">
            <v>CONST</v>
          </cell>
        </row>
        <row r="498">
          <cell r="A498" t="str">
            <v>BUD003P8300</v>
          </cell>
          <cell r="B498" t="str">
            <v>CONST</v>
          </cell>
        </row>
        <row r="499">
          <cell r="A499" t="str">
            <v>BUD003P8800</v>
          </cell>
          <cell r="B499" t="str">
            <v>CONST</v>
          </cell>
        </row>
        <row r="500">
          <cell r="A500" t="str">
            <v>BUD003P8900</v>
          </cell>
          <cell r="B500" t="str">
            <v>CONST</v>
          </cell>
        </row>
        <row r="501">
          <cell r="A501" t="str">
            <v>BUD003P8930</v>
          </cell>
          <cell r="B501" t="str">
            <v>RETIR</v>
          </cell>
        </row>
        <row r="502">
          <cell r="A502" t="str">
            <v>BUD003P9100</v>
          </cell>
          <cell r="B502" t="str">
            <v>CONST</v>
          </cell>
        </row>
        <row r="503">
          <cell r="A503" t="str">
            <v>BUD003P9110</v>
          </cell>
          <cell r="B503" t="str">
            <v>CONST</v>
          </cell>
        </row>
        <row r="504">
          <cell r="A504" t="str">
            <v>BUD003P9120</v>
          </cell>
          <cell r="B504" t="str">
            <v>CONST</v>
          </cell>
        </row>
        <row r="505">
          <cell r="A505" t="str">
            <v>BUD003P9130</v>
          </cell>
          <cell r="B505" t="str">
            <v>CONST</v>
          </cell>
        </row>
        <row r="506">
          <cell r="A506" t="str">
            <v>BUD003P9140</v>
          </cell>
          <cell r="B506" t="str">
            <v>CONST</v>
          </cell>
        </row>
        <row r="507">
          <cell r="A507" t="str">
            <v>BUD003P9160</v>
          </cell>
          <cell r="B507" t="str">
            <v>CONST</v>
          </cell>
        </row>
        <row r="508">
          <cell r="A508" t="str">
            <v>BUD003P9180</v>
          </cell>
          <cell r="B508" t="str">
            <v>CONST</v>
          </cell>
        </row>
        <row r="509">
          <cell r="A509" t="str">
            <v>BUD003P9182</v>
          </cell>
          <cell r="B509" t="str">
            <v>CONST</v>
          </cell>
        </row>
        <row r="510">
          <cell r="A510" t="str">
            <v>BUD003P9184</v>
          </cell>
          <cell r="B510" t="str">
            <v>CONST</v>
          </cell>
        </row>
        <row r="511">
          <cell r="A511" t="str">
            <v>BUD003P9186</v>
          </cell>
          <cell r="B511" t="str">
            <v>CONST</v>
          </cell>
        </row>
        <row r="512">
          <cell r="A512" t="str">
            <v>BUD003P9188</v>
          </cell>
          <cell r="B512" t="str">
            <v>CONST</v>
          </cell>
        </row>
        <row r="513">
          <cell r="A513" t="str">
            <v>BUD003P9190</v>
          </cell>
          <cell r="B513" t="str">
            <v>CONST</v>
          </cell>
        </row>
        <row r="514">
          <cell r="A514" t="str">
            <v>BUD003P9300</v>
          </cell>
          <cell r="B514" t="str">
            <v>CONST</v>
          </cell>
        </row>
        <row r="515">
          <cell r="A515" t="str">
            <v>BUD004A100</v>
          </cell>
          <cell r="B515" t="str">
            <v>CONST</v>
          </cell>
        </row>
        <row r="516">
          <cell r="A516" t="str">
            <v>BUD004A103</v>
          </cell>
          <cell r="B516" t="str">
            <v>CONST</v>
          </cell>
        </row>
        <row r="517">
          <cell r="A517" t="str">
            <v>BUD004A105</v>
          </cell>
          <cell r="B517" t="str">
            <v>CONST</v>
          </cell>
        </row>
        <row r="518">
          <cell r="A518" t="str">
            <v>BUD004A108</v>
          </cell>
          <cell r="B518" t="str">
            <v>CONST</v>
          </cell>
        </row>
        <row r="519">
          <cell r="A519" t="str">
            <v>BUD004A109</v>
          </cell>
          <cell r="B519" t="str">
            <v>CONST</v>
          </cell>
        </row>
        <row r="520">
          <cell r="A520" t="str">
            <v>BUD004A110</v>
          </cell>
          <cell r="B520" t="str">
            <v>MNT</v>
          </cell>
        </row>
        <row r="521">
          <cell r="A521" t="str">
            <v>BUD004A111</v>
          </cell>
          <cell r="B521" t="str">
            <v>CONST</v>
          </cell>
        </row>
        <row r="522">
          <cell r="A522" t="str">
            <v>BUD004A300</v>
          </cell>
          <cell r="B522" t="str">
            <v>CONST</v>
          </cell>
        </row>
        <row r="523">
          <cell r="A523" t="str">
            <v>BUD004A301</v>
          </cell>
          <cell r="B523" t="str">
            <v>CONST</v>
          </cell>
        </row>
        <row r="524">
          <cell r="A524" t="str">
            <v>BUD004A302</v>
          </cell>
          <cell r="B524" t="str">
            <v>CONST</v>
          </cell>
        </row>
        <row r="525">
          <cell r="A525" t="str">
            <v>BUD004A303</v>
          </cell>
          <cell r="B525" t="str">
            <v>CONST</v>
          </cell>
        </row>
        <row r="526">
          <cell r="A526" t="str">
            <v>BUD004A304</v>
          </cell>
          <cell r="B526" t="str">
            <v>CONST</v>
          </cell>
        </row>
        <row r="527">
          <cell r="A527" t="str">
            <v>BUD004A306</v>
          </cell>
          <cell r="B527" t="str">
            <v>CONST</v>
          </cell>
        </row>
        <row r="528">
          <cell r="A528" t="str">
            <v>BUD004A307</v>
          </cell>
          <cell r="B528" t="str">
            <v>CONST</v>
          </cell>
        </row>
        <row r="529">
          <cell r="A529" t="str">
            <v>BUD004A308</v>
          </cell>
          <cell r="B529" t="str">
            <v>CONST</v>
          </cell>
        </row>
        <row r="530">
          <cell r="A530" t="str">
            <v>BUD004A309</v>
          </cell>
          <cell r="B530" t="str">
            <v>CONST</v>
          </cell>
        </row>
        <row r="531">
          <cell r="A531" t="str">
            <v>BUD004A311</v>
          </cell>
          <cell r="B531" t="str">
            <v>CONST</v>
          </cell>
        </row>
        <row r="532">
          <cell r="A532" t="str">
            <v>BUD004A313</v>
          </cell>
          <cell r="B532" t="str">
            <v>CONST</v>
          </cell>
        </row>
        <row r="533">
          <cell r="A533" t="str">
            <v>BUD004A316</v>
          </cell>
          <cell r="B533" t="str">
            <v>CONST</v>
          </cell>
        </row>
        <row r="534">
          <cell r="A534" t="str">
            <v>BUD004A317</v>
          </cell>
          <cell r="B534" t="str">
            <v>CONST</v>
          </cell>
        </row>
        <row r="535">
          <cell r="A535" t="str">
            <v>BUD004A320</v>
          </cell>
          <cell r="B535" t="str">
            <v>CONST</v>
          </cell>
        </row>
        <row r="536">
          <cell r="A536" t="str">
            <v>BUD004A323</v>
          </cell>
          <cell r="B536" t="str">
            <v>CONST</v>
          </cell>
        </row>
        <row r="537">
          <cell r="A537" t="str">
            <v>BUD004A324</v>
          </cell>
          <cell r="B537" t="str">
            <v>CONST</v>
          </cell>
        </row>
        <row r="538">
          <cell r="A538" t="str">
            <v>BUD004A336</v>
          </cell>
          <cell r="B538" t="str">
            <v>CONST</v>
          </cell>
        </row>
        <row r="539">
          <cell r="A539" t="str">
            <v>BUD004A340</v>
          </cell>
          <cell r="B539" t="str">
            <v>CONST</v>
          </cell>
        </row>
        <row r="540">
          <cell r="A540" t="str">
            <v>BUD004A341</v>
          </cell>
          <cell r="B540" t="str">
            <v>CONST</v>
          </cell>
        </row>
        <row r="541">
          <cell r="A541" t="str">
            <v>BUD004A343</v>
          </cell>
          <cell r="B541" t="str">
            <v>CONST</v>
          </cell>
        </row>
        <row r="542">
          <cell r="A542" t="str">
            <v>BUD004A344</v>
          </cell>
          <cell r="B542" t="str">
            <v>CONST</v>
          </cell>
        </row>
        <row r="543">
          <cell r="A543" t="str">
            <v>BUD004A345</v>
          </cell>
          <cell r="B543" t="str">
            <v>CONST</v>
          </cell>
        </row>
        <row r="544">
          <cell r="A544" t="str">
            <v>BUD004A346</v>
          </cell>
          <cell r="B544" t="str">
            <v>CONST</v>
          </cell>
        </row>
        <row r="545">
          <cell r="A545" t="str">
            <v>BUD004A349</v>
          </cell>
          <cell r="B545" t="str">
            <v>CONST</v>
          </cell>
        </row>
        <row r="546">
          <cell r="A546" t="str">
            <v>BUD004A350</v>
          </cell>
          <cell r="B546" t="str">
            <v>CONST</v>
          </cell>
        </row>
        <row r="547">
          <cell r="A547" t="str">
            <v>BUD004A352</v>
          </cell>
          <cell r="B547" t="str">
            <v>CONST</v>
          </cell>
        </row>
        <row r="548">
          <cell r="A548" t="str">
            <v>BUD004A357</v>
          </cell>
          <cell r="B548" t="str">
            <v>CONST</v>
          </cell>
        </row>
        <row r="549">
          <cell r="A549" t="str">
            <v>BUD004A358</v>
          </cell>
          <cell r="B549" t="str">
            <v>CONST</v>
          </cell>
        </row>
        <row r="550">
          <cell r="A550" t="str">
            <v>BUD004A359</v>
          </cell>
          <cell r="B550" t="str">
            <v>CONST</v>
          </cell>
        </row>
        <row r="551">
          <cell r="A551" t="str">
            <v>BUD004A360</v>
          </cell>
          <cell r="B551" t="str">
            <v>CONST</v>
          </cell>
        </row>
        <row r="552">
          <cell r="A552" t="str">
            <v>BUD004A368</v>
          </cell>
          <cell r="B552" t="str">
            <v>CONST</v>
          </cell>
        </row>
        <row r="553">
          <cell r="A553" t="str">
            <v>BUD004A369</v>
          </cell>
          <cell r="B553" t="str">
            <v>CONST</v>
          </cell>
        </row>
        <row r="554">
          <cell r="A554" t="str">
            <v>BUD004A373</v>
          </cell>
          <cell r="B554" t="str">
            <v>CONST</v>
          </cell>
        </row>
        <row r="555">
          <cell r="A555" t="str">
            <v>BUD004A375</v>
          </cell>
          <cell r="B555" t="str">
            <v>CONST</v>
          </cell>
        </row>
        <row r="556">
          <cell r="A556" t="str">
            <v>BUD004A376</v>
          </cell>
          <cell r="B556" t="str">
            <v>CONST</v>
          </cell>
        </row>
        <row r="557">
          <cell r="A557" t="str">
            <v>BUD004A380</v>
          </cell>
          <cell r="B557" t="str">
            <v>CONST</v>
          </cell>
        </row>
        <row r="558">
          <cell r="A558" t="str">
            <v>BUD004A381</v>
          </cell>
          <cell r="B558" t="str">
            <v>CONST</v>
          </cell>
        </row>
        <row r="559">
          <cell r="A559" t="str">
            <v>BUD004A385</v>
          </cell>
          <cell r="B559" t="str">
            <v>CONST</v>
          </cell>
        </row>
        <row r="560">
          <cell r="A560" t="str">
            <v>BUD004A388</v>
          </cell>
          <cell r="B560" t="str">
            <v>CONST</v>
          </cell>
        </row>
        <row r="561">
          <cell r="A561" t="str">
            <v>BUD004A389</v>
          </cell>
          <cell r="B561" t="str">
            <v>CONST</v>
          </cell>
        </row>
        <row r="562">
          <cell r="A562" t="str">
            <v>BUD004A390</v>
          </cell>
          <cell r="B562" t="str">
            <v>CONST</v>
          </cell>
        </row>
        <row r="563">
          <cell r="A563" t="str">
            <v>BUD004A392</v>
          </cell>
          <cell r="B563" t="str">
            <v>CONST</v>
          </cell>
        </row>
        <row r="564">
          <cell r="A564" t="str">
            <v>BUD004A394</v>
          </cell>
          <cell r="B564" t="str">
            <v>CONST</v>
          </cell>
        </row>
        <row r="565">
          <cell r="A565" t="str">
            <v>BUD004A397</v>
          </cell>
          <cell r="B565" t="str">
            <v>CONST</v>
          </cell>
        </row>
        <row r="566">
          <cell r="A566" t="str">
            <v>BUD004A399</v>
          </cell>
          <cell r="B566" t="str">
            <v>CONST</v>
          </cell>
        </row>
        <row r="567">
          <cell r="A567" t="str">
            <v>BUD004A401</v>
          </cell>
          <cell r="B567" t="str">
            <v>CONST</v>
          </cell>
        </row>
        <row r="568">
          <cell r="A568" t="str">
            <v>BUD004A403</v>
          </cell>
          <cell r="B568" t="str">
            <v>CONST</v>
          </cell>
        </row>
        <row r="569">
          <cell r="A569" t="str">
            <v>BUD004A408</v>
          </cell>
          <cell r="B569" t="str">
            <v>CONST</v>
          </cell>
        </row>
        <row r="570">
          <cell r="A570" t="str">
            <v>BUD004A415</v>
          </cell>
          <cell r="B570" t="str">
            <v>CONST</v>
          </cell>
        </row>
        <row r="571">
          <cell r="A571" t="str">
            <v>BUD004A416</v>
          </cell>
          <cell r="B571" t="str">
            <v>CONST</v>
          </cell>
        </row>
        <row r="572">
          <cell r="A572" t="str">
            <v>BUD004A421</v>
          </cell>
          <cell r="B572" t="str">
            <v>CONST</v>
          </cell>
        </row>
        <row r="573">
          <cell r="A573" t="str">
            <v>BUD004A423</v>
          </cell>
          <cell r="B573" t="str">
            <v>CONST</v>
          </cell>
        </row>
        <row r="574">
          <cell r="A574" t="str">
            <v>BUD004A429</v>
          </cell>
          <cell r="B574" t="str">
            <v>CONST</v>
          </cell>
        </row>
        <row r="575">
          <cell r="A575" t="str">
            <v>BUD004A430</v>
          </cell>
          <cell r="B575" t="str">
            <v>CONST</v>
          </cell>
        </row>
        <row r="576">
          <cell r="A576" t="str">
            <v>BUD004A434</v>
          </cell>
          <cell r="B576" t="str">
            <v>CONST</v>
          </cell>
        </row>
        <row r="577">
          <cell r="A577" t="str">
            <v>BUD004A456</v>
          </cell>
          <cell r="B577" t="str">
            <v>CONST</v>
          </cell>
        </row>
        <row r="578">
          <cell r="A578" t="str">
            <v>BUD004A459</v>
          </cell>
          <cell r="B578" t="str">
            <v>CONST</v>
          </cell>
        </row>
        <row r="579">
          <cell r="A579" t="str">
            <v>BUD004A460</v>
          </cell>
          <cell r="B579" t="str">
            <v>CONST</v>
          </cell>
        </row>
        <row r="580">
          <cell r="A580" t="str">
            <v>BUD004A600</v>
          </cell>
          <cell r="B580" t="str">
            <v>CONST</v>
          </cell>
        </row>
        <row r="581">
          <cell r="A581" t="str">
            <v>BUD004A601</v>
          </cell>
          <cell r="B581" t="str">
            <v>CONST</v>
          </cell>
        </row>
        <row r="582">
          <cell r="A582" t="str">
            <v>BUD004A603</v>
          </cell>
          <cell r="B582" t="str">
            <v>CONST</v>
          </cell>
        </row>
        <row r="583">
          <cell r="A583" t="str">
            <v>BUD004A604</v>
          </cell>
          <cell r="B583" t="str">
            <v>RETIR</v>
          </cell>
        </row>
        <row r="584">
          <cell r="A584" t="str">
            <v>BUD004A605</v>
          </cell>
          <cell r="B584" t="str">
            <v>RETIR</v>
          </cell>
        </row>
        <row r="585">
          <cell r="A585" t="str">
            <v>BUD004A607</v>
          </cell>
          <cell r="B585" t="str">
            <v>CONST</v>
          </cell>
        </row>
        <row r="586">
          <cell r="A586" t="str">
            <v>BUD004A609</v>
          </cell>
          <cell r="B586" t="str">
            <v>RETIR</v>
          </cell>
        </row>
        <row r="587">
          <cell r="A587" t="str">
            <v>BUD004A620</v>
          </cell>
          <cell r="B587" t="str">
            <v>CITGU</v>
          </cell>
        </row>
        <row r="588">
          <cell r="A588" t="str">
            <v>BUD004A621</v>
          </cell>
          <cell r="B588" t="str">
            <v>TRNCH</v>
          </cell>
        </row>
        <row r="589">
          <cell r="A589" t="str">
            <v>BUD004A622</v>
          </cell>
          <cell r="B589" t="str">
            <v>CSTAD</v>
          </cell>
        </row>
        <row r="590">
          <cell r="A590" t="str">
            <v>BUD004A623</v>
          </cell>
          <cell r="B590" t="str">
            <v>CATGU</v>
          </cell>
        </row>
        <row r="591">
          <cell r="A591" t="str">
            <v>BUD004A624</v>
          </cell>
          <cell r="B591" t="str">
            <v>NCTGU</v>
          </cell>
        </row>
        <row r="592">
          <cell r="A592" t="str">
            <v>BUD004A626</v>
          </cell>
          <cell r="B592" t="str">
            <v>CONST</v>
          </cell>
        </row>
        <row r="593">
          <cell r="A593" t="str">
            <v>BUD004A627</v>
          </cell>
          <cell r="B593" t="str">
            <v>CONST</v>
          </cell>
        </row>
        <row r="594">
          <cell r="A594" t="str">
            <v>BUD004A709</v>
          </cell>
          <cell r="B594" t="str">
            <v>CONST</v>
          </cell>
        </row>
        <row r="595">
          <cell r="A595" t="str">
            <v>BUD004A916</v>
          </cell>
          <cell r="B595" t="str">
            <v>CONST</v>
          </cell>
        </row>
        <row r="596">
          <cell r="A596" t="str">
            <v>BUD004A917</v>
          </cell>
          <cell r="B596" t="str">
            <v>VACAT</v>
          </cell>
        </row>
        <row r="597">
          <cell r="A597" t="str">
            <v>BUD004CONST</v>
          </cell>
          <cell r="B597" t="str">
            <v>CONST</v>
          </cell>
        </row>
        <row r="598">
          <cell r="A598" t="str">
            <v>BUD004P1100</v>
          </cell>
          <cell r="B598" t="str">
            <v>CONST</v>
          </cell>
        </row>
        <row r="599">
          <cell r="A599" t="str">
            <v>BUD004P1110</v>
          </cell>
          <cell r="B599" t="str">
            <v>CONST</v>
          </cell>
        </row>
        <row r="600">
          <cell r="A600" t="str">
            <v>BUD004P1120</v>
          </cell>
          <cell r="B600" t="str">
            <v>CONST</v>
          </cell>
        </row>
        <row r="601">
          <cell r="A601" t="str">
            <v>BUD004P1130</v>
          </cell>
          <cell r="B601" t="str">
            <v>CONST</v>
          </cell>
        </row>
        <row r="602">
          <cell r="A602" t="str">
            <v>BUD004P1140</v>
          </cell>
          <cell r="B602" t="str">
            <v>CONST</v>
          </cell>
        </row>
        <row r="603">
          <cell r="A603" t="str">
            <v>BUD004P1150</v>
          </cell>
          <cell r="B603" t="str">
            <v>CONST</v>
          </cell>
        </row>
        <row r="604">
          <cell r="A604" t="str">
            <v>BUD004P1160</v>
          </cell>
          <cell r="B604" t="str">
            <v>CONST</v>
          </cell>
        </row>
        <row r="605">
          <cell r="A605" t="str">
            <v>BUD004P1170</v>
          </cell>
          <cell r="B605" t="str">
            <v>CONST</v>
          </cell>
        </row>
        <row r="606">
          <cell r="A606" t="str">
            <v>BUD004P1200</v>
          </cell>
          <cell r="B606" t="str">
            <v>CONST</v>
          </cell>
        </row>
        <row r="607">
          <cell r="A607" t="str">
            <v>BUD004P1230</v>
          </cell>
          <cell r="B607" t="str">
            <v>CONST</v>
          </cell>
        </row>
        <row r="608">
          <cell r="A608" t="str">
            <v>BUD004P1300</v>
          </cell>
          <cell r="B608" t="str">
            <v>CONST</v>
          </cell>
        </row>
        <row r="609">
          <cell r="A609" t="str">
            <v>BUD004P1320</v>
          </cell>
          <cell r="B609" t="str">
            <v>CONST</v>
          </cell>
        </row>
        <row r="610">
          <cell r="A610" t="str">
            <v>BUD004P1340</v>
          </cell>
          <cell r="B610" t="str">
            <v>CONST</v>
          </cell>
        </row>
        <row r="611">
          <cell r="A611" t="str">
            <v>BUD004P1360</v>
          </cell>
          <cell r="B611" t="str">
            <v>CONST</v>
          </cell>
        </row>
        <row r="612">
          <cell r="A612" t="str">
            <v>BUD004P1400</v>
          </cell>
          <cell r="B612" t="str">
            <v>CONST</v>
          </cell>
        </row>
        <row r="613">
          <cell r="A613" t="str">
            <v>BUD004P1410</v>
          </cell>
          <cell r="B613" t="str">
            <v>CONST</v>
          </cell>
        </row>
        <row r="614">
          <cell r="A614" t="str">
            <v>BUD004P1420</v>
          </cell>
          <cell r="B614" t="str">
            <v>CONST</v>
          </cell>
        </row>
        <row r="615">
          <cell r="A615" t="str">
            <v>BUD004P2100</v>
          </cell>
          <cell r="B615" t="str">
            <v>CONST</v>
          </cell>
        </row>
        <row r="616">
          <cell r="A616" t="str">
            <v>BUD004P2200</v>
          </cell>
          <cell r="B616" t="str">
            <v>CONST</v>
          </cell>
        </row>
        <row r="617">
          <cell r="A617" t="str">
            <v>BUD004P2300</v>
          </cell>
          <cell r="B617" t="str">
            <v>CONST</v>
          </cell>
        </row>
        <row r="618">
          <cell r="A618" t="str">
            <v>BUD004P2400</v>
          </cell>
          <cell r="B618" t="str">
            <v>CONST</v>
          </cell>
        </row>
        <row r="619">
          <cell r="A619" t="str">
            <v>BUD004P2520</v>
          </cell>
          <cell r="B619" t="str">
            <v>CONST</v>
          </cell>
        </row>
        <row r="620">
          <cell r="A620" t="str">
            <v>BUD004P2550</v>
          </cell>
          <cell r="B620" t="str">
            <v>CONST</v>
          </cell>
        </row>
        <row r="621">
          <cell r="A621" t="str">
            <v>BUD004P2560</v>
          </cell>
          <cell r="B621" t="str">
            <v>CONST</v>
          </cell>
        </row>
        <row r="622">
          <cell r="A622" t="str">
            <v>BUD004P2570</v>
          </cell>
          <cell r="B622" t="str">
            <v>CONST</v>
          </cell>
        </row>
        <row r="623">
          <cell r="A623" t="str">
            <v>BUD004P2575</v>
          </cell>
          <cell r="B623" t="str">
            <v>RETIR</v>
          </cell>
        </row>
        <row r="624">
          <cell r="A624" t="str">
            <v>BUD004P2590</v>
          </cell>
          <cell r="B624" t="str">
            <v>CONST</v>
          </cell>
        </row>
        <row r="625">
          <cell r="A625" t="str">
            <v>BUD004P2600</v>
          </cell>
          <cell r="B625" t="str">
            <v>CONST</v>
          </cell>
        </row>
        <row r="626">
          <cell r="A626" t="str">
            <v>BUD004P2700</v>
          </cell>
          <cell r="B626" t="str">
            <v>CONST</v>
          </cell>
        </row>
        <row r="627">
          <cell r="A627" t="str">
            <v>BUD004P2800</v>
          </cell>
          <cell r="B627" t="str">
            <v>CONST</v>
          </cell>
        </row>
        <row r="628">
          <cell r="A628" t="str">
            <v>BUD004P2900</v>
          </cell>
          <cell r="B628" t="str">
            <v>CONST</v>
          </cell>
        </row>
        <row r="629">
          <cell r="A629" t="str">
            <v>BUD004P3000</v>
          </cell>
          <cell r="B629" t="str">
            <v>CONST</v>
          </cell>
        </row>
        <row r="630">
          <cell r="A630" t="str">
            <v>BUD004P3100</v>
          </cell>
          <cell r="B630" t="str">
            <v>CONST</v>
          </cell>
        </row>
        <row r="631">
          <cell r="A631" t="str">
            <v>BUD004P3200</v>
          </cell>
          <cell r="B631" t="str">
            <v>CONST</v>
          </cell>
        </row>
        <row r="632">
          <cell r="A632" t="str">
            <v>BUD004P3300</v>
          </cell>
          <cell r="B632" t="str">
            <v>CONST</v>
          </cell>
        </row>
        <row r="633">
          <cell r="A633" t="str">
            <v>BUD004P3400</v>
          </cell>
          <cell r="B633" t="str">
            <v>CONST</v>
          </cell>
        </row>
        <row r="634">
          <cell r="A634" t="str">
            <v>BUD004P3453</v>
          </cell>
          <cell r="B634" t="str">
            <v>CONST</v>
          </cell>
        </row>
        <row r="635">
          <cell r="A635" t="str">
            <v>BUD004P3457</v>
          </cell>
          <cell r="B635" t="str">
            <v>CONST</v>
          </cell>
        </row>
        <row r="636">
          <cell r="A636" t="str">
            <v>BUD004P3461</v>
          </cell>
          <cell r="B636" t="str">
            <v>CONST</v>
          </cell>
        </row>
        <row r="637">
          <cell r="A637" t="str">
            <v>BUD004P3463</v>
          </cell>
          <cell r="B637" t="str">
            <v>CONST</v>
          </cell>
        </row>
        <row r="638">
          <cell r="A638" t="str">
            <v>BUD004P3467</v>
          </cell>
          <cell r="B638" t="str">
            <v>CONST</v>
          </cell>
        </row>
        <row r="639">
          <cell r="A639" t="str">
            <v>BUD004P3477</v>
          </cell>
          <cell r="B639" t="str">
            <v>CONST</v>
          </cell>
        </row>
        <row r="640">
          <cell r="A640" t="str">
            <v>BUD004P3487</v>
          </cell>
          <cell r="B640" t="str">
            <v>CONST</v>
          </cell>
        </row>
        <row r="641">
          <cell r="A641" t="str">
            <v>BUD004P3493</v>
          </cell>
          <cell r="B641" t="str">
            <v>CONST</v>
          </cell>
        </row>
        <row r="642">
          <cell r="A642" t="str">
            <v>BUD004P3495</v>
          </cell>
          <cell r="B642" t="str">
            <v>CONST</v>
          </cell>
        </row>
        <row r="643">
          <cell r="A643" t="str">
            <v>BUD004P3496</v>
          </cell>
          <cell r="B643" t="str">
            <v>CONST</v>
          </cell>
        </row>
        <row r="644">
          <cell r="A644" t="str">
            <v>BUD004P3600</v>
          </cell>
          <cell r="B644" t="str">
            <v>CONST</v>
          </cell>
        </row>
        <row r="645">
          <cell r="A645" t="str">
            <v>BUD004P3800</v>
          </cell>
          <cell r="B645" t="str">
            <v>CONST</v>
          </cell>
        </row>
        <row r="646">
          <cell r="A646" t="str">
            <v>BUD004P3830</v>
          </cell>
          <cell r="B646" t="str">
            <v>RETIR</v>
          </cell>
        </row>
        <row r="647">
          <cell r="A647" t="str">
            <v>BUD004P3900</v>
          </cell>
          <cell r="B647" t="str">
            <v>CONST</v>
          </cell>
        </row>
        <row r="648">
          <cell r="A648" t="str">
            <v>BUD004P4210</v>
          </cell>
          <cell r="B648" t="str">
            <v>CONST</v>
          </cell>
        </row>
        <row r="649">
          <cell r="A649" t="str">
            <v>BUD004P4220</v>
          </cell>
          <cell r="B649" t="str">
            <v>CONST</v>
          </cell>
        </row>
        <row r="650">
          <cell r="A650" t="str">
            <v>BUD004P4230</v>
          </cell>
          <cell r="B650" t="str">
            <v>CONST</v>
          </cell>
        </row>
        <row r="651">
          <cell r="A651" t="str">
            <v>BUD004P4300</v>
          </cell>
          <cell r="B651" t="str">
            <v>CONST</v>
          </cell>
        </row>
        <row r="652">
          <cell r="A652" t="str">
            <v>BUD004P4400</v>
          </cell>
          <cell r="B652" t="str">
            <v>CONST</v>
          </cell>
        </row>
        <row r="653">
          <cell r="A653" t="str">
            <v>BUD004P4500</v>
          </cell>
          <cell r="B653" t="str">
            <v>CONST</v>
          </cell>
        </row>
        <row r="654">
          <cell r="A654" t="str">
            <v>BUD004P4600</v>
          </cell>
          <cell r="B654" t="str">
            <v>CONST</v>
          </cell>
        </row>
        <row r="655">
          <cell r="A655" t="str">
            <v>BUD004P5100</v>
          </cell>
          <cell r="B655" t="str">
            <v>CONST</v>
          </cell>
        </row>
        <row r="656">
          <cell r="A656" t="str">
            <v>BUD004P5200</v>
          </cell>
          <cell r="B656" t="str">
            <v>CONST</v>
          </cell>
        </row>
        <row r="657">
          <cell r="A657" t="str">
            <v>BUD004P5281</v>
          </cell>
          <cell r="B657" t="str">
            <v>CONST</v>
          </cell>
        </row>
        <row r="658">
          <cell r="A658" t="str">
            <v>BUD004P5282</v>
          </cell>
          <cell r="B658" t="str">
            <v>CONST</v>
          </cell>
        </row>
        <row r="659">
          <cell r="A659" t="str">
            <v>BUD004P5283</v>
          </cell>
          <cell r="B659" t="str">
            <v>CONST</v>
          </cell>
        </row>
        <row r="660">
          <cell r="A660" t="str">
            <v>BUD004P5284</v>
          </cell>
          <cell r="B660" t="str">
            <v>CONST</v>
          </cell>
        </row>
        <row r="661">
          <cell r="A661" t="str">
            <v>BUD004P5285</v>
          </cell>
          <cell r="B661" t="str">
            <v>CONST</v>
          </cell>
        </row>
        <row r="662">
          <cell r="A662" t="str">
            <v>BUD004P5286</v>
          </cell>
          <cell r="B662" t="str">
            <v>CONST</v>
          </cell>
        </row>
        <row r="663">
          <cell r="A663" t="str">
            <v>BUD004P5287</v>
          </cell>
          <cell r="B663" t="str">
            <v>CONST</v>
          </cell>
        </row>
        <row r="664">
          <cell r="A664" t="str">
            <v>BUD004P5300</v>
          </cell>
          <cell r="B664" t="str">
            <v>CONST</v>
          </cell>
        </row>
        <row r="665">
          <cell r="A665" t="str">
            <v>BUD004P5400</v>
          </cell>
          <cell r="B665" t="str">
            <v>CONST</v>
          </cell>
        </row>
        <row r="666">
          <cell r="A666" t="str">
            <v>BUD004P5500</v>
          </cell>
          <cell r="B666" t="str">
            <v>CONST</v>
          </cell>
        </row>
        <row r="667">
          <cell r="A667" t="str">
            <v>BUD004P5600</v>
          </cell>
          <cell r="B667" t="str">
            <v>CONST</v>
          </cell>
        </row>
        <row r="668">
          <cell r="A668" t="str">
            <v>BUD004P5700</v>
          </cell>
          <cell r="B668" t="str">
            <v>CONST</v>
          </cell>
        </row>
        <row r="669">
          <cell r="A669" t="str">
            <v>BUD004P5800</v>
          </cell>
          <cell r="B669" t="str">
            <v>CONST</v>
          </cell>
        </row>
        <row r="670">
          <cell r="A670" t="str">
            <v>BUD004P5900</v>
          </cell>
          <cell r="B670" t="str">
            <v>CONST</v>
          </cell>
        </row>
        <row r="671">
          <cell r="A671" t="str">
            <v>BUD004P5930</v>
          </cell>
          <cell r="B671" t="str">
            <v>CONST</v>
          </cell>
        </row>
        <row r="672">
          <cell r="A672" t="str">
            <v>BUD004P6100</v>
          </cell>
          <cell r="B672" t="str">
            <v>CONST</v>
          </cell>
        </row>
        <row r="673">
          <cell r="A673" t="str">
            <v>BUD004P6200</v>
          </cell>
          <cell r="B673" t="str">
            <v>CONST</v>
          </cell>
        </row>
        <row r="674">
          <cell r="A674" t="str">
            <v>BUD004P6300</v>
          </cell>
          <cell r="B674" t="str">
            <v>CONST</v>
          </cell>
        </row>
        <row r="675">
          <cell r="A675" t="str">
            <v>BUD004P6800</v>
          </cell>
          <cell r="B675" t="str">
            <v>CONST</v>
          </cell>
        </row>
        <row r="676">
          <cell r="A676" t="str">
            <v>BUD004P6830</v>
          </cell>
          <cell r="B676" t="str">
            <v>RETIR</v>
          </cell>
        </row>
        <row r="677">
          <cell r="A677" t="str">
            <v>BUD004P7100</v>
          </cell>
          <cell r="B677" t="str">
            <v>CONST</v>
          </cell>
        </row>
        <row r="678">
          <cell r="A678" t="str">
            <v>BUD004P7101</v>
          </cell>
          <cell r="B678" t="str">
            <v>CONST</v>
          </cell>
        </row>
        <row r="679">
          <cell r="A679" t="str">
            <v>BUD004P7400</v>
          </cell>
          <cell r="B679" t="str">
            <v>CONST</v>
          </cell>
        </row>
        <row r="680">
          <cell r="A680" t="str">
            <v>BUD004P7500</v>
          </cell>
          <cell r="B680" t="str">
            <v>CONST</v>
          </cell>
        </row>
        <row r="681">
          <cell r="A681" t="str">
            <v>BUD004P7510</v>
          </cell>
          <cell r="B681" t="str">
            <v>CONST</v>
          </cell>
        </row>
        <row r="682">
          <cell r="A682" t="str">
            <v>BUD004P8300</v>
          </cell>
          <cell r="B682" t="str">
            <v>CONST</v>
          </cell>
        </row>
        <row r="683">
          <cell r="A683" t="str">
            <v>BUD004P8800</v>
          </cell>
          <cell r="B683" t="str">
            <v>CONST</v>
          </cell>
        </row>
        <row r="684">
          <cell r="A684" t="str">
            <v>BUD004P8900</v>
          </cell>
          <cell r="B684" t="str">
            <v>CONST</v>
          </cell>
        </row>
        <row r="685">
          <cell r="A685" t="str">
            <v>BUD004P8930</v>
          </cell>
          <cell r="B685" t="str">
            <v>RETIR</v>
          </cell>
        </row>
        <row r="686">
          <cell r="A686" t="str">
            <v>BUD004P9100</v>
          </cell>
          <cell r="B686" t="str">
            <v>CONST</v>
          </cell>
        </row>
        <row r="687">
          <cell r="A687" t="str">
            <v>BUD004P9110</v>
          </cell>
          <cell r="B687" t="str">
            <v>CONST</v>
          </cell>
        </row>
        <row r="688">
          <cell r="A688" t="str">
            <v>BUD004P9115</v>
          </cell>
          <cell r="B688" t="str">
            <v>CONST</v>
          </cell>
        </row>
        <row r="689">
          <cell r="A689" t="str">
            <v>BUD004P9116</v>
          </cell>
          <cell r="B689" t="str">
            <v>CONST</v>
          </cell>
        </row>
        <row r="690">
          <cell r="A690" t="str">
            <v>BUD004P9120</v>
          </cell>
          <cell r="B690" t="str">
            <v>CONST</v>
          </cell>
        </row>
        <row r="691">
          <cell r="A691" t="str">
            <v>BUD004P9130</v>
          </cell>
          <cell r="B691" t="str">
            <v>CONST</v>
          </cell>
        </row>
        <row r="692">
          <cell r="A692" t="str">
            <v>BUD004P9140</v>
          </cell>
          <cell r="B692" t="str">
            <v>CONST</v>
          </cell>
        </row>
        <row r="693">
          <cell r="A693" t="str">
            <v>BUD004P9160</v>
          </cell>
          <cell r="B693" t="str">
            <v>CONST</v>
          </cell>
        </row>
        <row r="694">
          <cell r="A694" t="str">
            <v>BUD004P9180</v>
          </cell>
          <cell r="B694" t="str">
            <v>CONST</v>
          </cell>
        </row>
        <row r="695">
          <cell r="A695" t="str">
            <v>BUD004P9182</v>
          </cell>
          <cell r="B695" t="str">
            <v>CONST</v>
          </cell>
        </row>
        <row r="696">
          <cell r="A696" t="str">
            <v>BUD004P9184</v>
          </cell>
          <cell r="B696" t="str">
            <v>CONST</v>
          </cell>
        </row>
        <row r="697">
          <cell r="A697" t="str">
            <v>BUD004P9186</v>
          </cell>
          <cell r="B697" t="str">
            <v>CONST</v>
          </cell>
        </row>
        <row r="698">
          <cell r="A698" t="str">
            <v>BUD004P9188</v>
          </cell>
          <cell r="B698" t="str">
            <v>CONST</v>
          </cell>
        </row>
        <row r="699">
          <cell r="A699" t="str">
            <v>BUD004P9190</v>
          </cell>
          <cell r="B699" t="str">
            <v>CONST</v>
          </cell>
        </row>
        <row r="700">
          <cell r="A700" t="str">
            <v>BUD004P9300</v>
          </cell>
          <cell r="B700" t="str">
            <v>CONST</v>
          </cell>
        </row>
        <row r="701">
          <cell r="A701" t="str">
            <v>BUD005A100</v>
          </cell>
          <cell r="B701" t="str">
            <v>CONST</v>
          </cell>
        </row>
        <row r="702">
          <cell r="A702" t="str">
            <v>BUD005A103</v>
          </cell>
          <cell r="B702" t="str">
            <v>CONST</v>
          </cell>
        </row>
        <row r="703">
          <cell r="A703" t="str">
            <v>BUD005A105</v>
          </cell>
          <cell r="B703" t="str">
            <v>CONST</v>
          </cell>
        </row>
        <row r="704">
          <cell r="A704" t="str">
            <v>BUD005A107</v>
          </cell>
          <cell r="B704" t="str">
            <v>CONST</v>
          </cell>
        </row>
        <row r="705">
          <cell r="A705" t="str">
            <v>BUD005A108</v>
          </cell>
          <cell r="B705" t="str">
            <v>CONST</v>
          </cell>
        </row>
        <row r="706">
          <cell r="A706" t="str">
            <v>BUD005A111</v>
          </cell>
          <cell r="B706" t="str">
            <v>CONST</v>
          </cell>
        </row>
        <row r="707">
          <cell r="A707" t="str">
            <v>BUD005A112</v>
          </cell>
          <cell r="B707" t="str">
            <v>CONST</v>
          </cell>
        </row>
        <row r="708">
          <cell r="A708" t="str">
            <v>BUD005A300</v>
          </cell>
          <cell r="B708" t="str">
            <v>CONST</v>
          </cell>
        </row>
        <row r="709">
          <cell r="A709" t="str">
            <v>BUD005A301</v>
          </cell>
          <cell r="B709" t="str">
            <v>CONST</v>
          </cell>
        </row>
        <row r="710">
          <cell r="A710" t="str">
            <v>BUD005A302</v>
          </cell>
          <cell r="B710" t="str">
            <v>CONST</v>
          </cell>
        </row>
        <row r="711">
          <cell r="A711" t="str">
            <v>BUD005A303</v>
          </cell>
          <cell r="B711" t="str">
            <v>CONST</v>
          </cell>
        </row>
        <row r="712">
          <cell r="A712" t="str">
            <v>BUD005A304</v>
          </cell>
          <cell r="B712" t="str">
            <v>CONST</v>
          </cell>
        </row>
        <row r="713">
          <cell r="A713" t="str">
            <v>BUD005A306</v>
          </cell>
          <cell r="B713" t="str">
            <v>CONST</v>
          </cell>
        </row>
        <row r="714">
          <cell r="A714" t="str">
            <v>BUD005A308</v>
          </cell>
          <cell r="B714" t="str">
            <v>CONST</v>
          </cell>
        </row>
        <row r="715">
          <cell r="A715" t="str">
            <v>BUD005A309</v>
          </cell>
          <cell r="B715" t="str">
            <v>CONST</v>
          </cell>
        </row>
        <row r="716">
          <cell r="A716" t="str">
            <v>BUD005A310</v>
          </cell>
          <cell r="B716" t="str">
            <v>CONST</v>
          </cell>
        </row>
        <row r="717">
          <cell r="A717" t="str">
            <v>BUD005A311</v>
          </cell>
          <cell r="B717" t="str">
            <v>CONST</v>
          </cell>
        </row>
        <row r="718">
          <cell r="A718" t="str">
            <v>BUD005A312</v>
          </cell>
          <cell r="B718" t="str">
            <v>OPRSE</v>
          </cell>
        </row>
        <row r="719">
          <cell r="A719" t="str">
            <v>BUD005A313</v>
          </cell>
          <cell r="B719" t="str">
            <v>CONST</v>
          </cell>
        </row>
        <row r="720">
          <cell r="A720" t="str">
            <v>BUD005A316</v>
          </cell>
          <cell r="B720" t="str">
            <v>CONST</v>
          </cell>
        </row>
        <row r="721">
          <cell r="A721" t="str">
            <v>BUD005A319</v>
          </cell>
          <cell r="B721" t="str">
            <v>CONST</v>
          </cell>
        </row>
        <row r="722">
          <cell r="A722" t="str">
            <v>BUD005A323</v>
          </cell>
          <cell r="B722" t="str">
            <v>CONST</v>
          </cell>
        </row>
        <row r="723">
          <cell r="A723" t="str">
            <v>BUD005A324</v>
          </cell>
          <cell r="B723" t="str">
            <v>CONST</v>
          </cell>
        </row>
        <row r="724">
          <cell r="A724" t="str">
            <v>BUD005A332</v>
          </cell>
          <cell r="B724" t="str">
            <v>CONST</v>
          </cell>
        </row>
        <row r="725">
          <cell r="A725" t="str">
            <v>BUD005A335</v>
          </cell>
          <cell r="B725" t="str">
            <v>CONST</v>
          </cell>
        </row>
        <row r="726">
          <cell r="A726" t="str">
            <v>BUD005A336</v>
          </cell>
          <cell r="B726" t="str">
            <v>CONST</v>
          </cell>
        </row>
        <row r="727">
          <cell r="A727" t="str">
            <v>BUD005A340</v>
          </cell>
          <cell r="B727" t="str">
            <v>CONST</v>
          </cell>
        </row>
        <row r="728">
          <cell r="A728" t="str">
            <v>BUD005A341</v>
          </cell>
          <cell r="B728" t="str">
            <v>CONST</v>
          </cell>
        </row>
        <row r="729">
          <cell r="A729" t="str">
            <v>BUD005A343</v>
          </cell>
          <cell r="B729" t="str">
            <v>CONST</v>
          </cell>
        </row>
        <row r="730">
          <cell r="A730" t="str">
            <v>BUD005A345</v>
          </cell>
          <cell r="B730" t="str">
            <v>CONST</v>
          </cell>
        </row>
        <row r="731">
          <cell r="A731" t="str">
            <v>BUD005A346</v>
          </cell>
          <cell r="B731" t="str">
            <v>CONST</v>
          </cell>
        </row>
        <row r="732">
          <cell r="A732" t="str">
            <v>BUD005A349</v>
          </cell>
          <cell r="B732" t="str">
            <v>CONST</v>
          </cell>
        </row>
        <row r="733">
          <cell r="A733" t="str">
            <v>BUD005A350</v>
          </cell>
          <cell r="B733" t="str">
            <v>CONST</v>
          </cell>
        </row>
        <row r="734">
          <cell r="A734" t="str">
            <v>BUD005A352</v>
          </cell>
          <cell r="B734" t="str">
            <v>CONST</v>
          </cell>
        </row>
        <row r="735">
          <cell r="A735" t="str">
            <v>BUD005A353</v>
          </cell>
          <cell r="B735" t="str">
            <v>CONST</v>
          </cell>
        </row>
        <row r="736">
          <cell r="A736" t="str">
            <v>BUD005A357</v>
          </cell>
          <cell r="B736" t="str">
            <v>CONST</v>
          </cell>
        </row>
        <row r="737">
          <cell r="A737" t="str">
            <v>BUD005A358</v>
          </cell>
          <cell r="B737" t="str">
            <v>CONST</v>
          </cell>
        </row>
        <row r="738">
          <cell r="A738" t="str">
            <v>BUD005A359</v>
          </cell>
          <cell r="B738" t="str">
            <v>CONST</v>
          </cell>
        </row>
        <row r="739">
          <cell r="A739" t="str">
            <v>BUD005A369</v>
          </cell>
          <cell r="B739" t="str">
            <v>CONST</v>
          </cell>
        </row>
        <row r="740">
          <cell r="A740" t="str">
            <v>BUD005A373</v>
          </cell>
          <cell r="B740" t="str">
            <v>CONST</v>
          </cell>
        </row>
        <row r="741">
          <cell r="A741" t="str">
            <v>BUD005A376</v>
          </cell>
          <cell r="B741" t="str">
            <v>CONST</v>
          </cell>
        </row>
        <row r="742">
          <cell r="A742" t="str">
            <v>BUD005A380</v>
          </cell>
          <cell r="B742" t="str">
            <v>CONST</v>
          </cell>
        </row>
        <row r="743">
          <cell r="A743" t="str">
            <v>BUD005A385</v>
          </cell>
          <cell r="B743" t="str">
            <v>CONST</v>
          </cell>
        </row>
        <row r="744">
          <cell r="A744" t="str">
            <v>BUD005A388</v>
          </cell>
          <cell r="B744" t="str">
            <v>CONST</v>
          </cell>
        </row>
        <row r="745">
          <cell r="A745" t="str">
            <v>BUD005A389</v>
          </cell>
          <cell r="B745" t="str">
            <v>CONST</v>
          </cell>
        </row>
        <row r="746">
          <cell r="A746" t="str">
            <v>BUD005A390</v>
          </cell>
          <cell r="B746" t="str">
            <v>CONST</v>
          </cell>
        </row>
        <row r="747">
          <cell r="A747" t="str">
            <v>BUD005A392</v>
          </cell>
          <cell r="B747" t="str">
            <v>CONST</v>
          </cell>
        </row>
        <row r="748">
          <cell r="A748" t="str">
            <v>BUD005A394</v>
          </cell>
          <cell r="B748" t="str">
            <v>CONST</v>
          </cell>
        </row>
        <row r="749">
          <cell r="A749" t="str">
            <v>BUD005A397</v>
          </cell>
          <cell r="B749" t="str">
            <v>CONST</v>
          </cell>
        </row>
        <row r="750">
          <cell r="A750" t="str">
            <v>BUD005A401</v>
          </cell>
          <cell r="B750" t="str">
            <v>CONST</v>
          </cell>
        </row>
        <row r="751">
          <cell r="A751" t="str">
            <v>BUD005A403</v>
          </cell>
          <cell r="B751" t="str">
            <v>CONST</v>
          </cell>
        </row>
        <row r="752">
          <cell r="A752" t="str">
            <v>BUD005A415</v>
          </cell>
          <cell r="B752" t="str">
            <v>CONST</v>
          </cell>
        </row>
        <row r="753">
          <cell r="A753" t="str">
            <v>BUD005A416</v>
          </cell>
          <cell r="B753" t="str">
            <v>CONST</v>
          </cell>
        </row>
        <row r="754">
          <cell r="A754" t="str">
            <v>BUD005A423</v>
          </cell>
          <cell r="B754" t="str">
            <v>CONST</v>
          </cell>
        </row>
        <row r="755">
          <cell r="A755" t="str">
            <v>BUD005A453</v>
          </cell>
          <cell r="B755" t="str">
            <v>CONST</v>
          </cell>
        </row>
        <row r="756">
          <cell r="A756" t="str">
            <v>BUD005A601</v>
          </cell>
          <cell r="B756" t="str">
            <v>CONST</v>
          </cell>
        </row>
        <row r="757">
          <cell r="A757" t="str">
            <v>BUD005A603</v>
          </cell>
          <cell r="B757" t="str">
            <v>CONST</v>
          </cell>
        </row>
        <row r="758">
          <cell r="A758" t="str">
            <v>BUD005A604</v>
          </cell>
          <cell r="B758" t="str">
            <v>RETIR</v>
          </cell>
        </row>
        <row r="759">
          <cell r="A759" t="str">
            <v>BUD005A605</v>
          </cell>
          <cell r="B759" t="str">
            <v>RETIR</v>
          </cell>
        </row>
        <row r="760">
          <cell r="A760" t="str">
            <v>BUD005A704</v>
          </cell>
          <cell r="B760" t="str">
            <v>CONST</v>
          </cell>
        </row>
        <row r="761">
          <cell r="A761" t="str">
            <v>BUD005A709</v>
          </cell>
          <cell r="B761" t="str">
            <v>CONST</v>
          </cell>
        </row>
        <row r="762">
          <cell r="A762" t="str">
            <v>BUD005A916</v>
          </cell>
          <cell r="B762" t="str">
            <v>CONST</v>
          </cell>
        </row>
        <row r="763">
          <cell r="A763" t="str">
            <v>BUD005A917</v>
          </cell>
          <cell r="B763" t="str">
            <v>VACAT</v>
          </cell>
        </row>
        <row r="764">
          <cell r="A764" t="str">
            <v>BUD005P9100</v>
          </cell>
          <cell r="B764" t="str">
            <v>CONST</v>
          </cell>
        </row>
        <row r="765">
          <cell r="A765" t="str">
            <v>BUD005P9110</v>
          </cell>
          <cell r="B765" t="str">
            <v>CONST</v>
          </cell>
        </row>
        <row r="766">
          <cell r="A766" t="str">
            <v>BUD005P9120</v>
          </cell>
          <cell r="B766" t="str">
            <v>CONST</v>
          </cell>
        </row>
        <row r="767">
          <cell r="A767" t="str">
            <v>BUD005P9140</v>
          </cell>
          <cell r="B767" t="str">
            <v>CONST</v>
          </cell>
        </row>
        <row r="768">
          <cell r="A768" t="str">
            <v>BUD005P9160</v>
          </cell>
          <cell r="B768" t="str">
            <v>CONST</v>
          </cell>
        </row>
        <row r="769">
          <cell r="A769" t="str">
            <v>BUD005P9180</v>
          </cell>
          <cell r="B769" t="str">
            <v>CONST</v>
          </cell>
        </row>
        <row r="770">
          <cell r="A770" t="str">
            <v>BUD005P9182</v>
          </cell>
          <cell r="B770" t="str">
            <v>CONST</v>
          </cell>
        </row>
        <row r="771">
          <cell r="A771" t="str">
            <v>BUD005P9184</v>
          </cell>
          <cell r="B771" t="str">
            <v>CONST</v>
          </cell>
        </row>
        <row r="772">
          <cell r="A772" t="str">
            <v>BUD005P9186</v>
          </cell>
          <cell r="B772" t="str">
            <v>CONST</v>
          </cell>
        </row>
        <row r="773">
          <cell r="A773" t="str">
            <v>BUD005P9188</v>
          </cell>
          <cell r="B773" t="str">
            <v>CONST</v>
          </cell>
        </row>
        <row r="774">
          <cell r="A774" t="str">
            <v>BUD005P9190</v>
          </cell>
          <cell r="B774" t="str">
            <v>CONST</v>
          </cell>
        </row>
        <row r="775">
          <cell r="A775" t="str">
            <v>BUD006A100</v>
          </cell>
          <cell r="B775" t="str">
            <v>CONST</v>
          </cell>
        </row>
        <row r="776">
          <cell r="A776" t="str">
            <v>BUD006A103</v>
          </cell>
          <cell r="B776" t="str">
            <v>CONST</v>
          </cell>
        </row>
        <row r="777">
          <cell r="A777" t="str">
            <v>BUD006A105</v>
          </cell>
          <cell r="B777" t="str">
            <v>CONST</v>
          </cell>
        </row>
        <row r="778">
          <cell r="A778" t="str">
            <v>BUD006A108</v>
          </cell>
          <cell r="B778" t="str">
            <v>CONST</v>
          </cell>
        </row>
        <row r="779">
          <cell r="A779" t="str">
            <v>BUD006A300</v>
          </cell>
          <cell r="B779" t="str">
            <v>CONST</v>
          </cell>
        </row>
        <row r="780">
          <cell r="A780" t="str">
            <v>BUD006A301</v>
          </cell>
          <cell r="B780" t="str">
            <v>CONST</v>
          </cell>
        </row>
        <row r="781">
          <cell r="A781" t="str">
            <v>BUD006A302</v>
          </cell>
          <cell r="B781" t="str">
            <v>CONST</v>
          </cell>
        </row>
        <row r="782">
          <cell r="A782" t="str">
            <v>BUD006A303</v>
          </cell>
          <cell r="B782" t="str">
            <v>CONST</v>
          </cell>
        </row>
        <row r="783">
          <cell r="A783" t="str">
            <v>BUD006A304</v>
          </cell>
          <cell r="B783" t="str">
            <v>CONST</v>
          </cell>
        </row>
        <row r="784">
          <cell r="A784" t="str">
            <v>BUD006A306</v>
          </cell>
          <cell r="B784" t="str">
            <v>CONST</v>
          </cell>
        </row>
        <row r="785">
          <cell r="A785" t="str">
            <v>BUD006A308</v>
          </cell>
          <cell r="B785" t="str">
            <v>CONST</v>
          </cell>
        </row>
        <row r="786">
          <cell r="A786" t="str">
            <v>BUD006A309</v>
          </cell>
          <cell r="B786" t="str">
            <v>CONST</v>
          </cell>
        </row>
        <row r="787">
          <cell r="A787" t="str">
            <v>BUD006A311</v>
          </cell>
          <cell r="B787" t="str">
            <v>CONST</v>
          </cell>
        </row>
        <row r="788">
          <cell r="A788" t="str">
            <v>BUD006A312</v>
          </cell>
          <cell r="B788" t="str">
            <v>CONST</v>
          </cell>
        </row>
        <row r="789">
          <cell r="A789" t="str">
            <v>BUD006A313</v>
          </cell>
          <cell r="B789" t="str">
            <v>CONST</v>
          </cell>
        </row>
        <row r="790">
          <cell r="A790" t="str">
            <v>BUD006A316</v>
          </cell>
          <cell r="B790" t="str">
            <v>CONST</v>
          </cell>
        </row>
        <row r="791">
          <cell r="A791" t="str">
            <v>BUD006A317</v>
          </cell>
          <cell r="B791" t="str">
            <v>CONST</v>
          </cell>
        </row>
        <row r="792">
          <cell r="A792" t="str">
            <v>BUD006A319</v>
          </cell>
          <cell r="B792" t="str">
            <v>CONST</v>
          </cell>
        </row>
        <row r="793">
          <cell r="A793" t="str">
            <v>BUD006A320</v>
          </cell>
          <cell r="B793" t="str">
            <v>CONST</v>
          </cell>
        </row>
        <row r="794">
          <cell r="A794" t="str">
            <v>BUD006A321</v>
          </cell>
          <cell r="B794" t="str">
            <v>CONST</v>
          </cell>
        </row>
        <row r="795">
          <cell r="A795" t="str">
            <v>BUD006A322</v>
          </cell>
          <cell r="B795" t="str">
            <v>CONST</v>
          </cell>
        </row>
        <row r="796">
          <cell r="A796" t="str">
            <v>BUD006A323</v>
          </cell>
          <cell r="B796" t="str">
            <v>CONST</v>
          </cell>
        </row>
        <row r="797">
          <cell r="A797" t="str">
            <v>BUD006A324</v>
          </cell>
          <cell r="B797" t="str">
            <v>CONST</v>
          </cell>
        </row>
        <row r="798">
          <cell r="A798" t="str">
            <v>BUD006A336</v>
          </cell>
          <cell r="B798" t="str">
            <v>CONST</v>
          </cell>
        </row>
        <row r="799">
          <cell r="A799" t="str">
            <v>BUD006A340</v>
          </cell>
          <cell r="B799" t="str">
            <v>CONST</v>
          </cell>
        </row>
        <row r="800">
          <cell r="A800" t="str">
            <v>BUD006A341</v>
          </cell>
          <cell r="B800" t="str">
            <v>CONST</v>
          </cell>
        </row>
        <row r="801">
          <cell r="A801" t="str">
            <v>BUD006A343</v>
          </cell>
          <cell r="B801" t="str">
            <v>CONST</v>
          </cell>
        </row>
        <row r="802">
          <cell r="A802" t="str">
            <v>BUD006A344</v>
          </cell>
          <cell r="B802" t="str">
            <v>CONST</v>
          </cell>
        </row>
        <row r="803">
          <cell r="A803" t="str">
            <v>BUD006A346</v>
          </cell>
          <cell r="B803" t="str">
            <v>CONST</v>
          </cell>
        </row>
        <row r="804">
          <cell r="A804" t="str">
            <v>BUD006A349</v>
          </cell>
          <cell r="B804" t="str">
            <v>CONST</v>
          </cell>
        </row>
        <row r="805">
          <cell r="A805" t="str">
            <v>BUD006A350</v>
          </cell>
          <cell r="B805" t="str">
            <v>CONST</v>
          </cell>
        </row>
        <row r="806">
          <cell r="A806" t="str">
            <v>BUD006A352</v>
          </cell>
          <cell r="B806" t="str">
            <v>CONST</v>
          </cell>
        </row>
        <row r="807">
          <cell r="A807" t="str">
            <v>BUD006A355</v>
          </cell>
          <cell r="B807" t="str">
            <v>CONST</v>
          </cell>
        </row>
        <row r="808">
          <cell r="A808" t="str">
            <v>BUD006A357</v>
          </cell>
          <cell r="B808" t="str">
            <v>CONST</v>
          </cell>
        </row>
        <row r="809">
          <cell r="A809" t="str">
            <v>BUD006A361</v>
          </cell>
          <cell r="B809" t="str">
            <v>CONST</v>
          </cell>
        </row>
        <row r="810">
          <cell r="A810" t="str">
            <v>BUD006A364</v>
          </cell>
          <cell r="B810" t="str">
            <v>CONST</v>
          </cell>
        </row>
        <row r="811">
          <cell r="A811" t="str">
            <v>BUD006A367</v>
          </cell>
          <cell r="B811" t="str">
            <v>CONST</v>
          </cell>
        </row>
        <row r="812">
          <cell r="A812" t="str">
            <v>BUD006A368</v>
          </cell>
          <cell r="B812" t="str">
            <v>CONST</v>
          </cell>
        </row>
        <row r="813">
          <cell r="A813" t="str">
            <v>BUD006A369</v>
          </cell>
          <cell r="B813" t="str">
            <v>CONST</v>
          </cell>
        </row>
        <row r="814">
          <cell r="A814" t="str">
            <v>BUD006A373</v>
          </cell>
          <cell r="B814" t="str">
            <v>CONST</v>
          </cell>
        </row>
        <row r="815">
          <cell r="A815" t="str">
            <v>BUD006A375</v>
          </cell>
          <cell r="B815" t="str">
            <v>CONST</v>
          </cell>
        </row>
        <row r="816">
          <cell r="A816" t="str">
            <v>BUD006A380</v>
          </cell>
          <cell r="B816" t="str">
            <v>CONST</v>
          </cell>
        </row>
        <row r="817">
          <cell r="A817" t="str">
            <v>BUD006A381</v>
          </cell>
          <cell r="B817" t="str">
            <v>CONST</v>
          </cell>
        </row>
        <row r="818">
          <cell r="A818" t="str">
            <v>BUD006A382</v>
          </cell>
          <cell r="B818" t="str">
            <v>CONST</v>
          </cell>
        </row>
        <row r="819">
          <cell r="A819" t="str">
            <v>BUD006A385</v>
          </cell>
          <cell r="B819" t="str">
            <v>CONST</v>
          </cell>
        </row>
        <row r="820">
          <cell r="A820" t="str">
            <v>BUD006A388</v>
          </cell>
          <cell r="B820" t="str">
            <v>CONST</v>
          </cell>
        </row>
        <row r="821">
          <cell r="A821" t="str">
            <v>BUD006A389</v>
          </cell>
          <cell r="B821" t="str">
            <v>CONST</v>
          </cell>
        </row>
        <row r="822">
          <cell r="A822" t="str">
            <v>BUD006A397</v>
          </cell>
          <cell r="B822" t="str">
            <v>CONST</v>
          </cell>
        </row>
        <row r="823">
          <cell r="A823" t="str">
            <v>BUD006A399</v>
          </cell>
          <cell r="B823" t="str">
            <v>CONST</v>
          </cell>
        </row>
        <row r="824">
          <cell r="A824" t="str">
            <v>BUD006A401</v>
          </cell>
          <cell r="B824" t="str">
            <v>CONST</v>
          </cell>
        </row>
        <row r="825">
          <cell r="A825" t="str">
            <v>BUD006A403</v>
          </cell>
          <cell r="B825" t="str">
            <v>CONST</v>
          </cell>
        </row>
        <row r="826">
          <cell r="A826" t="str">
            <v>BUD006A408</v>
          </cell>
          <cell r="B826" t="str">
            <v>CONST</v>
          </cell>
        </row>
        <row r="827">
          <cell r="A827" t="str">
            <v>BUD006A413</v>
          </cell>
          <cell r="B827" t="str">
            <v>CONST</v>
          </cell>
        </row>
        <row r="828">
          <cell r="A828" t="str">
            <v>BUD006A415</v>
          </cell>
          <cell r="B828" t="str">
            <v>CONST</v>
          </cell>
        </row>
        <row r="829">
          <cell r="A829" t="str">
            <v>BUD006A416</v>
          </cell>
          <cell r="B829" t="str">
            <v>CONST</v>
          </cell>
        </row>
        <row r="830">
          <cell r="A830" t="str">
            <v>BUD006A420</v>
          </cell>
          <cell r="B830" t="str">
            <v>CONST</v>
          </cell>
        </row>
        <row r="831">
          <cell r="A831" t="str">
            <v>BUD006A421</v>
          </cell>
          <cell r="B831" t="str">
            <v>CONST</v>
          </cell>
        </row>
        <row r="832">
          <cell r="A832" t="str">
            <v>BUD006A430</v>
          </cell>
          <cell r="B832" t="str">
            <v>CONST</v>
          </cell>
        </row>
        <row r="833">
          <cell r="A833" t="str">
            <v>BUD006A436</v>
          </cell>
          <cell r="B833" t="str">
            <v>CONST</v>
          </cell>
        </row>
        <row r="834">
          <cell r="A834" t="str">
            <v>BUD006A474</v>
          </cell>
          <cell r="B834" t="str">
            <v>CONST</v>
          </cell>
        </row>
        <row r="835">
          <cell r="A835" t="str">
            <v>BUD006A601</v>
          </cell>
          <cell r="B835" t="str">
            <v>CONST</v>
          </cell>
        </row>
        <row r="836">
          <cell r="A836" t="str">
            <v>BUD006A603</v>
          </cell>
          <cell r="B836" t="str">
            <v>CONST</v>
          </cell>
        </row>
        <row r="837">
          <cell r="A837" t="str">
            <v>BUD006A604</v>
          </cell>
          <cell r="B837" t="str">
            <v>RETIR</v>
          </cell>
        </row>
        <row r="838">
          <cell r="A838" t="str">
            <v>BUD006A605</v>
          </cell>
          <cell r="B838" t="str">
            <v>RETIR</v>
          </cell>
        </row>
        <row r="839">
          <cell r="A839" t="str">
            <v>BUD006A700</v>
          </cell>
          <cell r="B839" t="str">
            <v>CONST</v>
          </cell>
        </row>
        <row r="840">
          <cell r="A840" t="str">
            <v>BUD006A704</v>
          </cell>
          <cell r="B840" t="str">
            <v>CONST</v>
          </cell>
        </row>
        <row r="841">
          <cell r="A841" t="str">
            <v>BUD006A707</v>
          </cell>
          <cell r="B841" t="str">
            <v>CONST</v>
          </cell>
        </row>
        <row r="842">
          <cell r="A842" t="str">
            <v>BUD006A709</v>
          </cell>
          <cell r="B842" t="str">
            <v>CONST</v>
          </cell>
        </row>
        <row r="843">
          <cell r="A843" t="str">
            <v>BUD006A901</v>
          </cell>
          <cell r="B843" t="str">
            <v>CONST</v>
          </cell>
        </row>
        <row r="844">
          <cell r="A844" t="str">
            <v>BUD006A916</v>
          </cell>
          <cell r="B844" t="str">
            <v>CONST</v>
          </cell>
        </row>
        <row r="845">
          <cell r="A845" t="str">
            <v>BUD006A917</v>
          </cell>
          <cell r="B845" t="str">
            <v>VACAT</v>
          </cell>
        </row>
        <row r="846">
          <cell r="A846" t="str">
            <v>BUD006P7100</v>
          </cell>
          <cell r="B846" t="str">
            <v>CONST</v>
          </cell>
        </row>
        <row r="847">
          <cell r="A847" t="str">
            <v>BUD006P7400</v>
          </cell>
          <cell r="B847" t="str">
            <v>CONST</v>
          </cell>
        </row>
        <row r="848">
          <cell r="A848" t="str">
            <v>BUD006P7500</v>
          </cell>
          <cell r="B848" t="str">
            <v>CONST</v>
          </cell>
        </row>
        <row r="849">
          <cell r="A849" t="str">
            <v>BUD006P8800</v>
          </cell>
          <cell r="B849" t="str">
            <v>CONST</v>
          </cell>
        </row>
        <row r="850">
          <cell r="A850" t="str">
            <v>BUD006P8900</v>
          </cell>
          <cell r="B850" t="str">
            <v>CONST</v>
          </cell>
        </row>
        <row r="851">
          <cell r="A851" t="str">
            <v>BUD006P8930</v>
          </cell>
          <cell r="B851" t="str">
            <v>RETIR</v>
          </cell>
        </row>
        <row r="852">
          <cell r="A852" t="str">
            <v>BUD007A100</v>
          </cell>
          <cell r="B852" t="str">
            <v>AR</v>
          </cell>
        </row>
        <row r="853">
          <cell r="A853" t="str">
            <v>BUD007A101</v>
          </cell>
          <cell r="B853" t="str">
            <v>AR</v>
          </cell>
        </row>
        <row r="854">
          <cell r="A854" t="str">
            <v>BUD007A103</v>
          </cell>
          <cell r="B854" t="str">
            <v>AR</v>
          </cell>
        </row>
        <row r="855">
          <cell r="A855" t="str">
            <v>BUD007A105</v>
          </cell>
          <cell r="B855" t="str">
            <v>AR</v>
          </cell>
        </row>
        <row r="856">
          <cell r="A856" t="str">
            <v>BUD007A107</v>
          </cell>
          <cell r="B856" t="str">
            <v>AR</v>
          </cell>
        </row>
        <row r="857">
          <cell r="A857" t="str">
            <v>BUD007A108</v>
          </cell>
          <cell r="B857" t="str">
            <v>AR</v>
          </cell>
        </row>
        <row r="858">
          <cell r="A858" t="str">
            <v>BUD007A109</v>
          </cell>
          <cell r="B858" t="str">
            <v>AR</v>
          </cell>
        </row>
        <row r="859">
          <cell r="A859" t="str">
            <v>BUD007A110</v>
          </cell>
          <cell r="B859" t="str">
            <v>AR</v>
          </cell>
        </row>
        <row r="860">
          <cell r="A860" t="str">
            <v>BUD007A111</v>
          </cell>
          <cell r="B860" t="str">
            <v>AR</v>
          </cell>
        </row>
        <row r="861">
          <cell r="A861" t="str">
            <v>BUD007A300</v>
          </cell>
          <cell r="B861" t="str">
            <v>AR</v>
          </cell>
        </row>
        <row r="862">
          <cell r="A862" t="str">
            <v>BUD007A301</v>
          </cell>
          <cell r="B862" t="str">
            <v>AR</v>
          </cell>
        </row>
        <row r="863">
          <cell r="A863" t="str">
            <v>BUD007A302</v>
          </cell>
          <cell r="B863" t="str">
            <v>AR</v>
          </cell>
        </row>
        <row r="864">
          <cell r="A864" t="str">
            <v>BUD007A303</v>
          </cell>
          <cell r="B864" t="str">
            <v>AR</v>
          </cell>
        </row>
        <row r="865">
          <cell r="A865" t="str">
            <v>BUD007A304</v>
          </cell>
          <cell r="B865" t="str">
            <v>AR</v>
          </cell>
        </row>
        <row r="866">
          <cell r="A866" t="str">
            <v>BUD007A306</v>
          </cell>
          <cell r="B866" t="str">
            <v>AR</v>
          </cell>
        </row>
        <row r="867">
          <cell r="A867" t="str">
            <v>BUD007A307</v>
          </cell>
          <cell r="B867" t="str">
            <v>AR</v>
          </cell>
        </row>
        <row r="868">
          <cell r="A868" t="str">
            <v>BUD007A308</v>
          </cell>
          <cell r="B868" t="str">
            <v>AR</v>
          </cell>
        </row>
        <row r="869">
          <cell r="A869" t="str">
            <v>BUD007A309</v>
          </cell>
          <cell r="B869" t="str">
            <v>AR</v>
          </cell>
        </row>
        <row r="870">
          <cell r="A870" t="str">
            <v>BUD007A310</v>
          </cell>
          <cell r="B870" t="str">
            <v>AR</v>
          </cell>
        </row>
        <row r="871">
          <cell r="A871" t="str">
            <v>BUD007A311</v>
          </cell>
          <cell r="B871" t="str">
            <v>AR</v>
          </cell>
        </row>
        <row r="872">
          <cell r="A872" t="str">
            <v>BUD007A313</v>
          </cell>
          <cell r="B872" t="str">
            <v>AR</v>
          </cell>
        </row>
        <row r="873">
          <cell r="A873" t="str">
            <v>BUD007A316</v>
          </cell>
          <cell r="B873" t="str">
            <v>AR</v>
          </cell>
        </row>
        <row r="874">
          <cell r="A874" t="str">
            <v>BUD007A319</v>
          </cell>
          <cell r="B874" t="str">
            <v>AR</v>
          </cell>
        </row>
        <row r="875">
          <cell r="A875" t="str">
            <v>BUD007A320</v>
          </cell>
          <cell r="B875" t="str">
            <v>AR</v>
          </cell>
        </row>
        <row r="876">
          <cell r="A876" t="str">
            <v>BUD007A321</v>
          </cell>
          <cell r="B876" t="str">
            <v>AR</v>
          </cell>
        </row>
        <row r="877">
          <cell r="A877" t="str">
            <v>BUD007A322</v>
          </cell>
          <cell r="B877" t="str">
            <v>AR</v>
          </cell>
        </row>
        <row r="878">
          <cell r="A878" t="str">
            <v>BUD007A324</v>
          </cell>
          <cell r="B878" t="str">
            <v>AR</v>
          </cell>
        </row>
        <row r="879">
          <cell r="A879" t="str">
            <v>BUD007A326</v>
          </cell>
          <cell r="B879" t="str">
            <v>AR</v>
          </cell>
        </row>
        <row r="880">
          <cell r="A880" t="str">
            <v>BUD007A330</v>
          </cell>
          <cell r="B880" t="str">
            <v>AR</v>
          </cell>
        </row>
        <row r="881">
          <cell r="A881" t="str">
            <v>BUD007A334</v>
          </cell>
          <cell r="B881" t="str">
            <v>AR</v>
          </cell>
        </row>
        <row r="882">
          <cell r="A882" t="str">
            <v>BUD007A335</v>
          </cell>
          <cell r="B882" t="str">
            <v>AR</v>
          </cell>
        </row>
        <row r="883">
          <cell r="A883" t="str">
            <v>BUD007A336</v>
          </cell>
          <cell r="B883" t="str">
            <v>AR</v>
          </cell>
        </row>
        <row r="884">
          <cell r="A884" t="str">
            <v>BUD007A341</v>
          </cell>
          <cell r="B884" t="str">
            <v>AR</v>
          </cell>
        </row>
        <row r="885">
          <cell r="A885" t="str">
            <v>BUD007A343</v>
          </cell>
          <cell r="B885" t="str">
            <v>AR</v>
          </cell>
        </row>
        <row r="886">
          <cell r="A886" t="str">
            <v>BUD007A346</v>
          </cell>
          <cell r="B886" t="str">
            <v>AR</v>
          </cell>
        </row>
        <row r="887">
          <cell r="A887" t="str">
            <v>BUD007A347</v>
          </cell>
          <cell r="B887" t="str">
            <v>AR</v>
          </cell>
        </row>
        <row r="888">
          <cell r="A888" t="str">
            <v>BUD007A349</v>
          </cell>
          <cell r="B888" t="str">
            <v>AR</v>
          </cell>
        </row>
        <row r="889">
          <cell r="A889" t="str">
            <v>BUD007A350</v>
          </cell>
          <cell r="B889" t="str">
            <v>AR</v>
          </cell>
        </row>
        <row r="890">
          <cell r="A890" t="str">
            <v>BUD007A352</v>
          </cell>
          <cell r="B890" t="str">
            <v>AR</v>
          </cell>
        </row>
        <row r="891">
          <cell r="A891" t="str">
            <v>BUD007A353</v>
          </cell>
          <cell r="B891" t="str">
            <v>AR</v>
          </cell>
        </row>
        <row r="892">
          <cell r="A892" t="str">
            <v>BUD007A356</v>
          </cell>
          <cell r="B892" t="str">
            <v>AR</v>
          </cell>
        </row>
        <row r="893">
          <cell r="A893" t="str">
            <v>BUD007A357</v>
          </cell>
          <cell r="B893" t="str">
            <v>AR</v>
          </cell>
        </row>
        <row r="894">
          <cell r="A894" t="str">
            <v>BUD007A360</v>
          </cell>
          <cell r="B894" t="str">
            <v>AR</v>
          </cell>
        </row>
        <row r="895">
          <cell r="A895" t="str">
            <v>BUD007A364</v>
          </cell>
          <cell r="B895" t="str">
            <v>AR</v>
          </cell>
        </row>
        <row r="896">
          <cell r="A896" t="str">
            <v>BUD007A365</v>
          </cell>
          <cell r="B896" t="str">
            <v>AR</v>
          </cell>
        </row>
        <row r="897">
          <cell r="A897" t="str">
            <v>BUD007A369</v>
          </cell>
          <cell r="B897" t="str">
            <v>AR</v>
          </cell>
        </row>
        <row r="898">
          <cell r="A898" t="str">
            <v>BUD007A371</v>
          </cell>
          <cell r="B898" t="str">
            <v>AR</v>
          </cell>
        </row>
        <row r="899">
          <cell r="A899" t="str">
            <v>BUD007A373</v>
          </cell>
          <cell r="B899" t="str">
            <v>AR</v>
          </cell>
        </row>
        <row r="900">
          <cell r="A900" t="str">
            <v>BUD007A375</v>
          </cell>
          <cell r="B900" t="str">
            <v>AR</v>
          </cell>
        </row>
        <row r="901">
          <cell r="A901" t="str">
            <v>BUD007A379</v>
          </cell>
          <cell r="B901" t="str">
            <v>AR</v>
          </cell>
        </row>
        <row r="902">
          <cell r="A902" t="str">
            <v>BUD007A380</v>
          </cell>
          <cell r="B902" t="str">
            <v>AR</v>
          </cell>
        </row>
        <row r="903">
          <cell r="A903" t="str">
            <v>BUD007A384</v>
          </cell>
          <cell r="B903" t="str">
            <v>AR</v>
          </cell>
        </row>
        <row r="904">
          <cell r="A904" t="str">
            <v>BUD007A385</v>
          </cell>
          <cell r="B904" t="str">
            <v>AR</v>
          </cell>
        </row>
        <row r="905">
          <cell r="A905" t="str">
            <v>BUD007A388</v>
          </cell>
          <cell r="B905" t="str">
            <v>AR</v>
          </cell>
        </row>
        <row r="906">
          <cell r="A906" t="str">
            <v>BUD007A389</v>
          </cell>
          <cell r="B906" t="str">
            <v>AR</v>
          </cell>
        </row>
        <row r="907">
          <cell r="A907" t="str">
            <v>BUD007A392</v>
          </cell>
          <cell r="B907" t="str">
            <v>AR</v>
          </cell>
        </row>
        <row r="908">
          <cell r="A908" t="str">
            <v>BUD007A397</v>
          </cell>
          <cell r="B908" t="str">
            <v>AR</v>
          </cell>
        </row>
        <row r="909">
          <cell r="A909" t="str">
            <v>BUD007A399</v>
          </cell>
          <cell r="B909" t="str">
            <v>AR</v>
          </cell>
        </row>
        <row r="910">
          <cell r="A910" t="str">
            <v>BUD007A400</v>
          </cell>
          <cell r="B910" t="str">
            <v>AR</v>
          </cell>
        </row>
        <row r="911">
          <cell r="A911" t="str">
            <v>BUD007A401</v>
          </cell>
          <cell r="B911" t="str">
            <v>AR</v>
          </cell>
        </row>
        <row r="912">
          <cell r="A912" t="str">
            <v>BUD007A403</v>
          </cell>
          <cell r="B912" t="str">
            <v>AR</v>
          </cell>
        </row>
        <row r="913">
          <cell r="A913" t="str">
            <v>BUD007A404</v>
          </cell>
          <cell r="B913" t="str">
            <v>AR</v>
          </cell>
        </row>
        <row r="914">
          <cell r="A914" t="str">
            <v>BUD007A410</v>
          </cell>
          <cell r="B914" t="str">
            <v>AR</v>
          </cell>
        </row>
        <row r="915">
          <cell r="A915" t="str">
            <v>BUD007A415</v>
          </cell>
          <cell r="B915" t="str">
            <v>AR</v>
          </cell>
        </row>
        <row r="916">
          <cell r="A916" t="str">
            <v>BUD007A416</v>
          </cell>
          <cell r="B916" t="str">
            <v>AR</v>
          </cell>
        </row>
        <row r="917">
          <cell r="A917" t="str">
            <v>BUD007A421</v>
          </cell>
          <cell r="B917" t="str">
            <v>AR</v>
          </cell>
        </row>
        <row r="918">
          <cell r="A918" t="str">
            <v>BUD007A423</v>
          </cell>
          <cell r="B918" t="str">
            <v>AR</v>
          </cell>
        </row>
        <row r="919">
          <cell r="A919" t="str">
            <v>BUD007A434</v>
          </cell>
          <cell r="B919" t="str">
            <v>AR</v>
          </cell>
        </row>
        <row r="920">
          <cell r="A920" t="str">
            <v>BUD007A458</v>
          </cell>
          <cell r="B920" t="str">
            <v>AR</v>
          </cell>
        </row>
        <row r="921">
          <cell r="A921" t="str">
            <v>BUD007A459</v>
          </cell>
          <cell r="B921" t="str">
            <v>AR</v>
          </cell>
        </row>
        <row r="922">
          <cell r="A922" t="str">
            <v>BUD007A460</v>
          </cell>
          <cell r="B922" t="str">
            <v>AR</v>
          </cell>
        </row>
        <row r="923">
          <cell r="A923" t="str">
            <v>BUD007A461</v>
          </cell>
          <cell r="B923" t="str">
            <v>AR</v>
          </cell>
        </row>
        <row r="924">
          <cell r="A924" t="str">
            <v>BUD007A474</v>
          </cell>
          <cell r="B924" t="str">
            <v>AR</v>
          </cell>
        </row>
        <row r="925">
          <cell r="A925" t="str">
            <v>BUD007A600</v>
          </cell>
          <cell r="B925" t="str">
            <v>AR</v>
          </cell>
        </row>
        <row r="926">
          <cell r="A926" t="str">
            <v>BUD007A601</v>
          </cell>
          <cell r="B926" t="str">
            <v>AR</v>
          </cell>
        </row>
        <row r="927">
          <cell r="A927" t="str">
            <v>BUD007A603</v>
          </cell>
          <cell r="B927" t="str">
            <v>AR</v>
          </cell>
        </row>
        <row r="928">
          <cell r="A928" t="str">
            <v>BUD007A604</v>
          </cell>
          <cell r="B928" t="str">
            <v>AR</v>
          </cell>
        </row>
        <row r="929">
          <cell r="A929" t="str">
            <v>BUD007A605</v>
          </cell>
          <cell r="B929" t="str">
            <v>AR</v>
          </cell>
        </row>
        <row r="930">
          <cell r="A930" t="str">
            <v>BUD007A606</v>
          </cell>
          <cell r="B930" t="str">
            <v>AR</v>
          </cell>
        </row>
        <row r="931">
          <cell r="A931" t="str">
            <v>BUD007A607</v>
          </cell>
          <cell r="B931" t="str">
            <v>AR</v>
          </cell>
        </row>
        <row r="932">
          <cell r="A932" t="str">
            <v>BUD007A609</v>
          </cell>
          <cell r="B932" t="str">
            <v>AR</v>
          </cell>
        </row>
        <row r="933">
          <cell r="A933" t="str">
            <v>BUD007A626</v>
          </cell>
          <cell r="B933" t="str">
            <v>AR</v>
          </cell>
        </row>
        <row r="934">
          <cell r="A934" t="str">
            <v>BUD007A627</v>
          </cell>
          <cell r="B934" t="str">
            <v>AR</v>
          </cell>
        </row>
        <row r="935">
          <cell r="A935" t="str">
            <v>BUD007A709</v>
          </cell>
          <cell r="B935" t="str">
            <v>AR</v>
          </cell>
        </row>
        <row r="936">
          <cell r="A936" t="str">
            <v>BUD007A916</v>
          </cell>
          <cell r="B936" t="str">
            <v>AR</v>
          </cell>
        </row>
        <row r="937">
          <cell r="A937" t="str">
            <v>BUD007A917</v>
          </cell>
          <cell r="B937" t="str">
            <v>VACAT</v>
          </cell>
        </row>
        <row r="938">
          <cell r="A938" t="str">
            <v>BUD007A922</v>
          </cell>
          <cell r="B938" t="str">
            <v>AR</v>
          </cell>
        </row>
        <row r="939">
          <cell r="A939" t="str">
            <v>BUD008A103</v>
          </cell>
          <cell r="B939" t="str">
            <v>CLEAR</v>
          </cell>
        </row>
        <row r="940">
          <cell r="A940" t="str">
            <v>BUD008A105</v>
          </cell>
          <cell r="B940" t="str">
            <v>CLEAR</v>
          </cell>
        </row>
        <row r="941">
          <cell r="A941" t="str">
            <v>BUD008A301</v>
          </cell>
          <cell r="B941" t="str">
            <v>CLEAR</v>
          </cell>
        </row>
        <row r="942">
          <cell r="A942" t="str">
            <v>BUD008A303</v>
          </cell>
          <cell r="B942" t="str">
            <v>CLEAR</v>
          </cell>
        </row>
        <row r="943">
          <cell r="A943" t="str">
            <v>BUD008A304</v>
          </cell>
          <cell r="B943" t="str">
            <v>CLEAR</v>
          </cell>
        </row>
        <row r="944">
          <cell r="A944" t="str">
            <v>BUD008A306</v>
          </cell>
          <cell r="B944" t="str">
            <v>LIC</v>
          </cell>
        </row>
        <row r="945">
          <cell r="A945" t="str">
            <v>BUD008A307</v>
          </cell>
          <cell r="B945" t="str">
            <v>CLEAR</v>
          </cell>
        </row>
        <row r="946">
          <cell r="A946" t="str">
            <v>BUD008A310</v>
          </cell>
          <cell r="B946" t="str">
            <v>CLEAR</v>
          </cell>
        </row>
        <row r="947">
          <cell r="A947" t="str">
            <v>BUD008A313</v>
          </cell>
          <cell r="B947" t="str">
            <v>CLEAR</v>
          </cell>
        </row>
        <row r="948">
          <cell r="A948" t="str">
            <v>BUD008A316</v>
          </cell>
          <cell r="B948" t="str">
            <v>CLEAR</v>
          </cell>
        </row>
        <row r="949">
          <cell r="A949" t="str">
            <v>BUD008A319</v>
          </cell>
          <cell r="B949" t="str">
            <v>CLEAR</v>
          </cell>
        </row>
        <row r="950">
          <cell r="A950" t="str">
            <v>BUD008A322</v>
          </cell>
          <cell r="B950" t="str">
            <v>CLEAR</v>
          </cell>
        </row>
        <row r="951">
          <cell r="A951" t="str">
            <v>BUD008A323</v>
          </cell>
          <cell r="B951" t="str">
            <v>CLEAR</v>
          </cell>
        </row>
        <row r="952">
          <cell r="A952" t="str">
            <v>BUD008A330</v>
          </cell>
          <cell r="B952" t="str">
            <v>CLEAR</v>
          </cell>
        </row>
        <row r="953">
          <cell r="A953" t="str">
            <v>BUD008A331</v>
          </cell>
          <cell r="B953" t="str">
            <v>FUEL</v>
          </cell>
        </row>
        <row r="954">
          <cell r="A954" t="str">
            <v>BUD008A335</v>
          </cell>
          <cell r="B954" t="str">
            <v>CLEAR</v>
          </cell>
        </row>
        <row r="955">
          <cell r="A955" t="str">
            <v>BUD008A336</v>
          </cell>
          <cell r="B955" t="str">
            <v>CLEAR</v>
          </cell>
        </row>
        <row r="956">
          <cell r="A956" t="str">
            <v>BUD008A339</v>
          </cell>
          <cell r="B956" t="str">
            <v>CLEAR</v>
          </cell>
        </row>
        <row r="957">
          <cell r="A957" t="str">
            <v>BUD008A340</v>
          </cell>
          <cell r="B957" t="str">
            <v>CLEAR</v>
          </cell>
        </row>
        <row r="958">
          <cell r="A958" t="str">
            <v>BUD008A341</v>
          </cell>
          <cell r="B958" t="str">
            <v>CLEAR</v>
          </cell>
        </row>
        <row r="959">
          <cell r="A959" t="str">
            <v>BUD008A343</v>
          </cell>
          <cell r="B959" t="str">
            <v>CLEAR</v>
          </cell>
        </row>
        <row r="960">
          <cell r="A960" t="str">
            <v>BUD008A350</v>
          </cell>
          <cell r="B960" t="str">
            <v>CLEAR</v>
          </cell>
        </row>
        <row r="961">
          <cell r="A961" t="str">
            <v>BUD008A352</v>
          </cell>
          <cell r="B961" t="str">
            <v>CLEAR</v>
          </cell>
        </row>
        <row r="962">
          <cell r="A962" t="str">
            <v>BUD008A354</v>
          </cell>
          <cell r="B962" t="str">
            <v>CLEAR</v>
          </cell>
        </row>
        <row r="963">
          <cell r="A963" t="str">
            <v>BUD008A360</v>
          </cell>
          <cell r="B963" t="str">
            <v>CLEAR</v>
          </cell>
        </row>
        <row r="964">
          <cell r="A964" t="str">
            <v>BUD008A366</v>
          </cell>
          <cell r="B964" t="str">
            <v>CLEAR</v>
          </cell>
        </row>
        <row r="965">
          <cell r="A965" t="str">
            <v>BUD008A368</v>
          </cell>
          <cell r="B965" t="str">
            <v>CLEAR</v>
          </cell>
        </row>
        <row r="966">
          <cell r="A966" t="str">
            <v>BUD008A369</v>
          </cell>
          <cell r="B966" t="str">
            <v>CLEAR</v>
          </cell>
        </row>
        <row r="967">
          <cell r="A967" t="str">
            <v>BUD008A371</v>
          </cell>
          <cell r="B967" t="str">
            <v>CLEAR</v>
          </cell>
        </row>
        <row r="968">
          <cell r="A968" t="str">
            <v>BUD008A373</v>
          </cell>
          <cell r="B968" t="str">
            <v>CLEAR</v>
          </cell>
        </row>
        <row r="969">
          <cell r="A969" t="str">
            <v>BUD008A375</v>
          </cell>
          <cell r="B969" t="str">
            <v>CLEAR</v>
          </cell>
        </row>
        <row r="970">
          <cell r="A970" t="str">
            <v>BUD008A378</v>
          </cell>
          <cell r="B970" t="str">
            <v>CLEAR</v>
          </cell>
        </row>
        <row r="971">
          <cell r="A971" t="str">
            <v>BUD008A379</v>
          </cell>
          <cell r="B971" t="str">
            <v>CLEAR</v>
          </cell>
        </row>
        <row r="972">
          <cell r="A972" t="str">
            <v>BUD008A380</v>
          </cell>
          <cell r="B972" t="str">
            <v>CLEAR</v>
          </cell>
        </row>
        <row r="973">
          <cell r="A973" t="str">
            <v>BUD008A381</v>
          </cell>
          <cell r="B973" t="str">
            <v>CLEAR</v>
          </cell>
        </row>
        <row r="974">
          <cell r="A974" t="str">
            <v>BUD008A391</v>
          </cell>
          <cell r="B974" t="str">
            <v>CLEAR</v>
          </cell>
        </row>
        <row r="975">
          <cell r="A975" t="str">
            <v>BUD008A392</v>
          </cell>
          <cell r="B975" t="str">
            <v>CLEAR</v>
          </cell>
        </row>
        <row r="976">
          <cell r="A976" t="str">
            <v>BUD008A397</v>
          </cell>
          <cell r="B976" t="str">
            <v>CLEAR</v>
          </cell>
        </row>
        <row r="977">
          <cell r="A977" t="str">
            <v>BUD008A401</v>
          </cell>
          <cell r="B977" t="str">
            <v>CLEAR</v>
          </cell>
        </row>
        <row r="978">
          <cell r="A978" t="str">
            <v>BUD008A402</v>
          </cell>
          <cell r="B978" t="str">
            <v>CLEAR</v>
          </cell>
        </row>
        <row r="979">
          <cell r="A979" t="str">
            <v>BUD008A403</v>
          </cell>
          <cell r="B979" t="str">
            <v>CLEAR</v>
          </cell>
        </row>
        <row r="980">
          <cell r="A980" t="str">
            <v>BUD008A408</v>
          </cell>
          <cell r="B980" t="str">
            <v>CLEAR</v>
          </cell>
        </row>
        <row r="981">
          <cell r="A981" t="str">
            <v>BUD008A414</v>
          </cell>
          <cell r="B981" t="str">
            <v>CLEAR</v>
          </cell>
        </row>
        <row r="982">
          <cell r="A982" t="str">
            <v>BUD008A415</v>
          </cell>
          <cell r="B982" t="str">
            <v>CLEAR</v>
          </cell>
        </row>
        <row r="983">
          <cell r="A983" t="str">
            <v>BUD008A416</v>
          </cell>
          <cell r="B983" t="str">
            <v>CLEAR</v>
          </cell>
        </row>
        <row r="984">
          <cell r="A984" t="str">
            <v>BUD008A417</v>
          </cell>
          <cell r="B984" t="str">
            <v>CLEAR</v>
          </cell>
        </row>
        <row r="985">
          <cell r="A985" t="str">
            <v>BUD008A418</v>
          </cell>
          <cell r="B985" t="str">
            <v>CLEAR</v>
          </cell>
        </row>
        <row r="986">
          <cell r="A986" t="str">
            <v>BUD008A422</v>
          </cell>
          <cell r="B986" t="str">
            <v>CLEAR</v>
          </cell>
        </row>
        <row r="987">
          <cell r="A987" t="str">
            <v>BUD008A424</v>
          </cell>
          <cell r="B987" t="str">
            <v>CLEAR</v>
          </cell>
        </row>
        <row r="988">
          <cell r="A988" t="str">
            <v>BUD008A425</v>
          </cell>
          <cell r="B988" t="str">
            <v>CLEAR</v>
          </cell>
        </row>
        <row r="989">
          <cell r="A989" t="str">
            <v>BUD008A426</v>
          </cell>
          <cell r="B989" t="str">
            <v>CLEAR</v>
          </cell>
        </row>
        <row r="990">
          <cell r="A990" t="str">
            <v>BUD008A427</v>
          </cell>
          <cell r="B990" t="str">
            <v>CLEAR</v>
          </cell>
        </row>
        <row r="991">
          <cell r="A991" t="str">
            <v>BUD008A428</v>
          </cell>
          <cell r="B991" t="str">
            <v>CLEAR</v>
          </cell>
        </row>
        <row r="992">
          <cell r="A992" t="str">
            <v>BUD008A429</v>
          </cell>
          <cell r="B992" t="str">
            <v>CLEAR</v>
          </cell>
        </row>
        <row r="993">
          <cell r="A993" t="str">
            <v>BUD008A431</v>
          </cell>
          <cell r="B993" t="str">
            <v>CLEAR</v>
          </cell>
        </row>
        <row r="994">
          <cell r="A994" t="str">
            <v>BUD008A438</v>
          </cell>
          <cell r="B994" t="str">
            <v>CLEAR</v>
          </cell>
        </row>
        <row r="995">
          <cell r="A995" t="str">
            <v>BUD008A451</v>
          </cell>
          <cell r="B995" t="str">
            <v>FUEL</v>
          </cell>
        </row>
        <row r="996">
          <cell r="A996" t="str">
            <v>BUD008A453</v>
          </cell>
          <cell r="B996" t="str">
            <v>FUEL</v>
          </cell>
        </row>
        <row r="997">
          <cell r="A997" t="str">
            <v>BUD008A454</v>
          </cell>
          <cell r="B997" t="str">
            <v>FUEL</v>
          </cell>
        </row>
        <row r="998">
          <cell r="A998" t="str">
            <v>BUD008A455</v>
          </cell>
          <cell r="B998" t="str">
            <v>FUEL</v>
          </cell>
        </row>
        <row r="999">
          <cell r="A999" t="str">
            <v>BUD008A458</v>
          </cell>
          <cell r="B999" t="str">
            <v>CLEAR</v>
          </cell>
        </row>
        <row r="1000">
          <cell r="A1000" t="str">
            <v>BUD008A462</v>
          </cell>
          <cell r="B1000" t="str">
            <v>CLEAR</v>
          </cell>
        </row>
        <row r="1001">
          <cell r="A1001" t="str">
            <v>BUD008A463</v>
          </cell>
          <cell r="B1001" t="str">
            <v>CLEAR</v>
          </cell>
        </row>
        <row r="1002">
          <cell r="A1002" t="str">
            <v>BUD008A464</v>
          </cell>
          <cell r="B1002" t="str">
            <v>CLEAR</v>
          </cell>
        </row>
        <row r="1003">
          <cell r="A1003" t="str">
            <v>BUD008A470</v>
          </cell>
          <cell r="B1003" t="str">
            <v>CLEAR</v>
          </cell>
        </row>
        <row r="1004">
          <cell r="A1004" t="str">
            <v>BUD008A604</v>
          </cell>
          <cell r="B1004" t="str">
            <v>CLEAR</v>
          </cell>
        </row>
        <row r="1005">
          <cell r="A1005" t="str">
            <v>BUD008A605</v>
          </cell>
          <cell r="B1005" t="str">
            <v>CLEAR</v>
          </cell>
        </row>
        <row r="1006">
          <cell r="A1006" t="str">
            <v>BUD008A700</v>
          </cell>
          <cell r="B1006" t="str">
            <v>CLEAR</v>
          </cell>
        </row>
        <row r="1007">
          <cell r="A1007" t="str">
            <v>BUD008A901</v>
          </cell>
          <cell r="B1007" t="str">
            <v>CLEAR</v>
          </cell>
        </row>
        <row r="1008">
          <cell r="A1008" t="str">
            <v>BUD008A902</v>
          </cell>
          <cell r="B1008" t="str">
            <v>CLEAR</v>
          </cell>
        </row>
        <row r="1009">
          <cell r="A1009" t="str">
            <v>BUD008A903</v>
          </cell>
          <cell r="B1009" t="str">
            <v>DFCMP</v>
          </cell>
        </row>
        <row r="1010">
          <cell r="A1010" t="str">
            <v>BUD008A914</v>
          </cell>
          <cell r="B1010" t="str">
            <v>CLEAR</v>
          </cell>
        </row>
        <row r="1011">
          <cell r="A1011" t="str">
            <v>BUD008A916</v>
          </cell>
          <cell r="B1011" t="str">
            <v>NONOP</v>
          </cell>
        </row>
        <row r="1012">
          <cell r="A1012" t="str">
            <v>BUD008A917</v>
          </cell>
          <cell r="B1012" t="str">
            <v>VACAT</v>
          </cell>
        </row>
        <row r="1013">
          <cell r="A1013" t="str">
            <v>BUD008A918</v>
          </cell>
          <cell r="B1013" t="str">
            <v>PRADV</v>
          </cell>
        </row>
        <row r="1014">
          <cell r="A1014" t="str">
            <v>BUD008A919</v>
          </cell>
          <cell r="B1014" t="str">
            <v>PDTO</v>
          </cell>
        </row>
        <row r="1015">
          <cell r="A1015" t="str">
            <v>BUD008A920</v>
          </cell>
          <cell r="B1015" t="str">
            <v>PFSHR</v>
          </cell>
        </row>
        <row r="1016">
          <cell r="A1016" t="str">
            <v>BUD008A921</v>
          </cell>
          <cell r="B1016" t="str">
            <v>TIA</v>
          </cell>
        </row>
        <row r="1017">
          <cell r="A1017" t="str">
            <v>BUD008A922</v>
          </cell>
          <cell r="B1017" t="str">
            <v>NPLAB</v>
          </cell>
        </row>
        <row r="1018">
          <cell r="A1018" t="str">
            <v>BUD010A303</v>
          </cell>
          <cell r="B1018" t="str">
            <v>JFEXP</v>
          </cell>
        </row>
        <row r="1019">
          <cell r="A1019" t="str">
            <v>BUD010A307</v>
          </cell>
          <cell r="B1019" t="str">
            <v>AR</v>
          </cell>
        </row>
        <row r="1020">
          <cell r="A1020" t="str">
            <v>BUD010A336</v>
          </cell>
          <cell r="B1020" t="str">
            <v>NONOP</v>
          </cell>
        </row>
        <row r="1021">
          <cell r="A1021" t="str">
            <v>BUD010A339</v>
          </cell>
          <cell r="B1021" t="str">
            <v>NONOP</v>
          </cell>
        </row>
        <row r="1022">
          <cell r="A1022" t="str">
            <v>BUD010A343</v>
          </cell>
          <cell r="B1022" t="str">
            <v>NONOP</v>
          </cell>
        </row>
        <row r="1023">
          <cell r="A1023" t="str">
            <v>BUD010A356</v>
          </cell>
          <cell r="B1023" t="str">
            <v>JFEXP</v>
          </cell>
        </row>
        <row r="1024">
          <cell r="A1024" t="str">
            <v>BUD010A369</v>
          </cell>
          <cell r="B1024" t="str">
            <v>NONOP</v>
          </cell>
        </row>
        <row r="1025">
          <cell r="A1025" t="str">
            <v>BUD010A381</v>
          </cell>
          <cell r="B1025" t="str">
            <v>NONOP</v>
          </cell>
        </row>
        <row r="1026">
          <cell r="A1026" t="str">
            <v>BUD010A390</v>
          </cell>
          <cell r="B1026" t="str">
            <v>SCHED</v>
          </cell>
        </row>
        <row r="1027">
          <cell r="A1027" t="str">
            <v>BUD010A408</v>
          </cell>
          <cell r="B1027" t="str">
            <v>RENT</v>
          </cell>
        </row>
        <row r="1028">
          <cell r="A1028" t="str">
            <v>BUD010A418</v>
          </cell>
          <cell r="B1028" t="str">
            <v>ADVRT</v>
          </cell>
        </row>
        <row r="1029">
          <cell r="A1029" t="str">
            <v>BUD010A420</v>
          </cell>
          <cell r="B1029" t="str">
            <v>NONOP</v>
          </cell>
        </row>
        <row r="1030">
          <cell r="A1030" t="str">
            <v>BUD010A435</v>
          </cell>
          <cell r="B1030" t="str">
            <v>PWRSL</v>
          </cell>
        </row>
        <row r="1031">
          <cell r="A1031" t="str">
            <v>BUD010A436</v>
          </cell>
          <cell r="B1031" t="str">
            <v>SCHED</v>
          </cell>
        </row>
        <row r="1032">
          <cell r="A1032" t="str">
            <v>BUD010A445</v>
          </cell>
          <cell r="B1032" t="str">
            <v>INSUR</v>
          </cell>
        </row>
        <row r="1033">
          <cell r="A1033" t="str">
            <v>BUD010A469</v>
          </cell>
          <cell r="B1033" t="str">
            <v>RENT</v>
          </cell>
        </row>
        <row r="1034">
          <cell r="A1034" t="str">
            <v>BUD010A500</v>
          </cell>
          <cell r="B1034" t="str">
            <v>NONOP</v>
          </cell>
        </row>
        <row r="1035">
          <cell r="A1035" t="str">
            <v>BUD010A501</v>
          </cell>
          <cell r="B1035" t="str">
            <v>NONOP</v>
          </cell>
        </row>
        <row r="1036">
          <cell r="A1036" t="str">
            <v>BUD010A700</v>
          </cell>
          <cell r="B1036" t="str">
            <v>DEPRN</v>
          </cell>
        </row>
        <row r="1037">
          <cell r="A1037" t="str">
            <v>BUD010A701</v>
          </cell>
          <cell r="B1037" t="str">
            <v>OPR</v>
          </cell>
        </row>
        <row r="1038">
          <cell r="A1038" t="str">
            <v>BUD010A702</v>
          </cell>
          <cell r="B1038" t="str">
            <v>DEBIT</v>
          </cell>
        </row>
        <row r="1039">
          <cell r="A1039" t="str">
            <v>BUD010A703</v>
          </cell>
          <cell r="B1039" t="str">
            <v>CREDT</v>
          </cell>
        </row>
        <row r="1040">
          <cell r="A1040" t="str">
            <v>BUD010A704</v>
          </cell>
          <cell r="B1040" t="str">
            <v>TAXES</v>
          </cell>
        </row>
        <row r="1041">
          <cell r="A1041" t="str">
            <v>BUD010A705</v>
          </cell>
          <cell r="B1041" t="str">
            <v>CREDT</v>
          </cell>
        </row>
        <row r="1042">
          <cell r="A1042" t="str">
            <v>BUD010A706</v>
          </cell>
          <cell r="B1042" t="str">
            <v>DEBIT</v>
          </cell>
        </row>
        <row r="1043">
          <cell r="A1043" t="str">
            <v>BUD010A707</v>
          </cell>
          <cell r="B1043" t="str">
            <v>OPR</v>
          </cell>
        </row>
        <row r="1044">
          <cell r="A1044" t="str">
            <v>BUD010A709</v>
          </cell>
          <cell r="B1044" t="str">
            <v>AFUDC</v>
          </cell>
        </row>
        <row r="1045">
          <cell r="A1045" t="str">
            <v>BUD010A710</v>
          </cell>
          <cell r="B1045" t="str">
            <v>OPR</v>
          </cell>
        </row>
        <row r="1046">
          <cell r="A1046" t="str">
            <v>BUD010A711</v>
          </cell>
          <cell r="B1046" t="str">
            <v>OPR</v>
          </cell>
        </row>
        <row r="1047">
          <cell r="A1047" t="str">
            <v>BUD010A712</v>
          </cell>
          <cell r="B1047" t="str">
            <v>OPR</v>
          </cell>
        </row>
        <row r="1048">
          <cell r="A1048" t="str">
            <v>BUD010A749</v>
          </cell>
          <cell r="B1048" t="str">
            <v>RRSLE</v>
          </cell>
        </row>
        <row r="1049">
          <cell r="A1049" t="str">
            <v>BUD010A750</v>
          </cell>
          <cell r="B1049" t="str">
            <v>RRSLE</v>
          </cell>
        </row>
        <row r="1050">
          <cell r="A1050" t="str">
            <v>BUD010A751</v>
          </cell>
          <cell r="B1050" t="str">
            <v>RRSLE</v>
          </cell>
        </row>
        <row r="1051">
          <cell r="A1051" t="str">
            <v>BUD010A752</v>
          </cell>
          <cell r="B1051" t="str">
            <v>RRSLE</v>
          </cell>
        </row>
        <row r="1052">
          <cell r="A1052" t="str">
            <v>BUD010A753</v>
          </cell>
          <cell r="B1052" t="str">
            <v>CREDT</v>
          </cell>
        </row>
        <row r="1053">
          <cell r="A1053" t="str">
            <v>BUD010A754</v>
          </cell>
          <cell r="B1053" t="str">
            <v>CREDT</v>
          </cell>
        </row>
        <row r="1054">
          <cell r="A1054" t="str">
            <v>BUD010A755</v>
          </cell>
          <cell r="B1054" t="str">
            <v>CREDT</v>
          </cell>
        </row>
        <row r="1055">
          <cell r="A1055" t="str">
            <v>BUD010A756</v>
          </cell>
          <cell r="B1055" t="str">
            <v>CREDT</v>
          </cell>
        </row>
        <row r="1056">
          <cell r="A1056" t="str">
            <v>BUD010A757</v>
          </cell>
          <cell r="B1056" t="str">
            <v>CREDT</v>
          </cell>
        </row>
        <row r="1057">
          <cell r="A1057" t="str">
            <v>BUD010A758</v>
          </cell>
          <cell r="B1057" t="str">
            <v>CREDT</v>
          </cell>
        </row>
        <row r="1058">
          <cell r="A1058" t="str">
            <v>BUD010A759</v>
          </cell>
          <cell r="B1058" t="str">
            <v>CREDT</v>
          </cell>
        </row>
        <row r="1059">
          <cell r="A1059" t="str">
            <v>BUD010A760</v>
          </cell>
          <cell r="B1059" t="str">
            <v>CREDT</v>
          </cell>
        </row>
        <row r="1060">
          <cell r="A1060" t="str">
            <v>BUD010A761</v>
          </cell>
          <cell r="B1060" t="str">
            <v>CREDT</v>
          </cell>
        </row>
        <row r="1061">
          <cell r="A1061" t="str">
            <v>BUD010A762</v>
          </cell>
          <cell r="B1061" t="str">
            <v>CREDT</v>
          </cell>
        </row>
        <row r="1062">
          <cell r="A1062" t="str">
            <v>BUD010A763</v>
          </cell>
          <cell r="B1062" t="str">
            <v>CREDT</v>
          </cell>
        </row>
        <row r="1063">
          <cell r="A1063" t="str">
            <v>BUD010A764</v>
          </cell>
          <cell r="B1063" t="str">
            <v>DEMND</v>
          </cell>
        </row>
        <row r="1064">
          <cell r="A1064" t="str">
            <v>BUD010A765</v>
          </cell>
          <cell r="B1064" t="str">
            <v>DDMND</v>
          </cell>
        </row>
        <row r="1065">
          <cell r="A1065" t="str">
            <v>BUD010A766</v>
          </cell>
          <cell r="B1065" t="str">
            <v>RRSLE</v>
          </cell>
        </row>
        <row r="1066">
          <cell r="A1066" t="str">
            <v>BUD010A900</v>
          </cell>
          <cell r="B1066" t="str">
            <v>CIVIC</v>
          </cell>
        </row>
        <row r="1067">
          <cell r="A1067" t="str">
            <v>BUD010A901</v>
          </cell>
          <cell r="B1067" t="str">
            <v>DONAT</v>
          </cell>
        </row>
        <row r="1068">
          <cell r="A1068" t="str">
            <v>BUD010A902</v>
          </cell>
          <cell r="B1068" t="str">
            <v>EVENT</v>
          </cell>
        </row>
        <row r="1069">
          <cell r="A1069" t="str">
            <v>BUD010A903</v>
          </cell>
          <cell r="B1069" t="str">
            <v>DFCMP</v>
          </cell>
        </row>
        <row r="1070">
          <cell r="A1070" t="str">
            <v>BUD010A904</v>
          </cell>
          <cell r="B1070" t="str">
            <v>LOBBY</v>
          </cell>
        </row>
        <row r="1071">
          <cell r="A1071" t="str">
            <v>BUD010A905</v>
          </cell>
          <cell r="B1071" t="str">
            <v>NONOP</v>
          </cell>
        </row>
      </sheetData>
      <sheetData sheetId="9">
        <row r="2">
          <cell r="A2" t="str">
            <v>BILLAARLABORC104</v>
          </cell>
          <cell r="B2" t="str">
            <v>186201</v>
          </cell>
        </row>
        <row r="3">
          <cell r="A3" t="str">
            <v>BILLAARLABORC108</v>
          </cell>
          <cell r="B3" t="str">
            <v>186201</v>
          </cell>
        </row>
        <row r="4">
          <cell r="A4" t="str">
            <v>BILLAARLABORC116</v>
          </cell>
          <cell r="B4" t="str">
            <v>186201</v>
          </cell>
        </row>
        <row r="5">
          <cell r="A5" t="str">
            <v>BILLAARLABORC125</v>
          </cell>
          <cell r="B5" t="str">
            <v>186201</v>
          </cell>
        </row>
        <row r="6">
          <cell r="A6" t="str">
            <v>BILLAARLABORC126</v>
          </cell>
          <cell r="B6" t="str">
            <v>186201</v>
          </cell>
        </row>
        <row r="7">
          <cell r="A7" t="str">
            <v>BILLAARLABORC127</v>
          </cell>
          <cell r="B7" t="str">
            <v>186201</v>
          </cell>
        </row>
        <row r="8">
          <cell r="A8" t="str">
            <v>BILLAARLABORC128</v>
          </cell>
          <cell r="B8" t="str">
            <v>186201</v>
          </cell>
        </row>
        <row r="9">
          <cell r="A9" t="str">
            <v>BILLAARLABORC129</v>
          </cell>
          <cell r="B9" t="str">
            <v>186201</v>
          </cell>
        </row>
        <row r="10">
          <cell r="A10" t="str">
            <v>BILLAARLABORC130</v>
          </cell>
          <cell r="B10" t="str">
            <v>186201</v>
          </cell>
        </row>
        <row r="11">
          <cell r="A11" t="str">
            <v>BILLAARLABORC154</v>
          </cell>
          <cell r="B11" t="str">
            <v>186201</v>
          </cell>
        </row>
        <row r="12">
          <cell r="A12" t="str">
            <v>BILLAARLABORC157</v>
          </cell>
          <cell r="B12" t="str">
            <v>186201</v>
          </cell>
        </row>
        <row r="13">
          <cell r="A13" t="str">
            <v>BILLAARLABORC158</v>
          </cell>
          <cell r="B13" t="str">
            <v>186201</v>
          </cell>
        </row>
        <row r="14">
          <cell r="A14" t="str">
            <v>BILLAARLABORC166</v>
          </cell>
          <cell r="B14" t="str">
            <v>186201</v>
          </cell>
        </row>
        <row r="15">
          <cell r="A15" t="str">
            <v>BILLAARLABORC167</v>
          </cell>
          <cell r="B15" t="str">
            <v>186201</v>
          </cell>
        </row>
        <row r="16">
          <cell r="A16" t="str">
            <v>BILLAARLABORC168</v>
          </cell>
          <cell r="B16" t="str">
            <v>186201</v>
          </cell>
        </row>
        <row r="17">
          <cell r="A17" t="str">
            <v>BILLAARLABORC169</v>
          </cell>
          <cell r="B17" t="str">
            <v>186201</v>
          </cell>
        </row>
        <row r="18">
          <cell r="A18" t="str">
            <v>BILLAARLABORC171</v>
          </cell>
          <cell r="B18" t="str">
            <v>186201</v>
          </cell>
        </row>
        <row r="19">
          <cell r="A19" t="str">
            <v>BILLAARLABORC200</v>
          </cell>
          <cell r="B19" t="str">
            <v>186201</v>
          </cell>
        </row>
        <row r="20">
          <cell r="A20" t="str">
            <v>BILLAARLABORC201</v>
          </cell>
          <cell r="B20" t="str">
            <v>186201</v>
          </cell>
        </row>
        <row r="21">
          <cell r="A21" t="str">
            <v>BILLAARLABORC202</v>
          </cell>
          <cell r="B21" t="str">
            <v>186201</v>
          </cell>
        </row>
        <row r="22">
          <cell r="A22" t="str">
            <v>BILLAARLABORC203</v>
          </cell>
          <cell r="B22" t="str">
            <v>186201</v>
          </cell>
        </row>
        <row r="23">
          <cell r="A23" t="str">
            <v>BILLAARLABORC303</v>
          </cell>
          <cell r="B23" t="str">
            <v>186201</v>
          </cell>
        </row>
        <row r="24">
          <cell r="A24" t="str">
            <v>BILLAARLABORC304</v>
          </cell>
          <cell r="B24" t="str">
            <v>186201</v>
          </cell>
        </row>
        <row r="25">
          <cell r="A25" t="str">
            <v>BILLAARLABORC305</v>
          </cell>
          <cell r="B25" t="str">
            <v>186201</v>
          </cell>
        </row>
        <row r="26">
          <cell r="A26" t="str">
            <v>BILLAARLABORC306</v>
          </cell>
          <cell r="B26" t="str">
            <v>186201</v>
          </cell>
        </row>
        <row r="27">
          <cell r="A27" t="str">
            <v>BILLAARLABORC307</v>
          </cell>
          <cell r="B27" t="str">
            <v>186201</v>
          </cell>
        </row>
        <row r="28">
          <cell r="A28" t="str">
            <v>BILLAARLABORC308</v>
          </cell>
          <cell r="B28" t="str">
            <v>186201</v>
          </cell>
        </row>
        <row r="29">
          <cell r="A29" t="str">
            <v>BILLAARLABORC309</v>
          </cell>
          <cell r="B29" t="str">
            <v>186201</v>
          </cell>
        </row>
        <row r="30">
          <cell r="A30" t="str">
            <v>BILLAARLABORC310</v>
          </cell>
          <cell r="B30" t="str">
            <v>186201</v>
          </cell>
        </row>
        <row r="31">
          <cell r="A31" t="str">
            <v>BILLAARLABORC311</v>
          </cell>
          <cell r="B31" t="str">
            <v>186201</v>
          </cell>
        </row>
        <row r="32">
          <cell r="A32" t="str">
            <v>BILLAARLABORC312</v>
          </cell>
          <cell r="B32" t="str">
            <v>186201</v>
          </cell>
        </row>
        <row r="33">
          <cell r="A33" t="str">
            <v>BILLAARLABORC314</v>
          </cell>
          <cell r="B33" t="str">
            <v>186201</v>
          </cell>
        </row>
        <row r="34">
          <cell r="A34" t="str">
            <v>BILLAARLABORC315</v>
          </cell>
          <cell r="B34" t="str">
            <v>186201</v>
          </cell>
        </row>
        <row r="35">
          <cell r="A35" t="str">
            <v>BILLAARLABORC318</v>
          </cell>
          <cell r="B35" t="str">
            <v>186201</v>
          </cell>
        </row>
        <row r="36">
          <cell r="A36" t="str">
            <v>BILLAARLABORC402</v>
          </cell>
          <cell r="B36" t="str">
            <v>186201</v>
          </cell>
        </row>
        <row r="37">
          <cell r="A37" t="str">
            <v>BILLAARLABORC405</v>
          </cell>
          <cell r="B37" t="str">
            <v>186201</v>
          </cell>
        </row>
        <row r="38">
          <cell r="A38" t="str">
            <v>BILLAARLABORC406</v>
          </cell>
          <cell r="B38" t="str">
            <v>186201</v>
          </cell>
        </row>
        <row r="39">
          <cell r="A39" t="str">
            <v>BILLAARLABORC407</v>
          </cell>
          <cell r="B39" t="str">
            <v>186201</v>
          </cell>
        </row>
        <row r="40">
          <cell r="A40" t="str">
            <v>BILLAARLABORC408</v>
          </cell>
          <cell r="B40" t="str">
            <v>186201</v>
          </cell>
        </row>
        <row r="41">
          <cell r="A41" t="str">
            <v>BILLAARLABORC409</v>
          </cell>
          <cell r="B41" t="str">
            <v>186201</v>
          </cell>
        </row>
        <row r="42">
          <cell r="A42" t="str">
            <v>BILLAARLABORC501</v>
          </cell>
          <cell r="B42" t="str">
            <v>186201</v>
          </cell>
        </row>
        <row r="43">
          <cell r="A43" t="str">
            <v>BILLAARLABORC502</v>
          </cell>
          <cell r="B43" t="str">
            <v>186201</v>
          </cell>
        </row>
        <row r="44">
          <cell r="A44" t="str">
            <v>BILLAARLABORC506</v>
          </cell>
          <cell r="B44" t="str">
            <v>186201</v>
          </cell>
        </row>
        <row r="45">
          <cell r="A45" t="str">
            <v>BILLAARLABORC508</v>
          </cell>
          <cell r="B45" t="str">
            <v>186201</v>
          </cell>
        </row>
        <row r="46">
          <cell r="A46" t="str">
            <v>BILLAARLABORC509</v>
          </cell>
          <cell r="B46" t="str">
            <v>186201</v>
          </cell>
        </row>
        <row r="47">
          <cell r="A47" t="str">
            <v>BILLAARLABORC510</v>
          </cell>
          <cell r="B47" t="str">
            <v>186201</v>
          </cell>
        </row>
        <row r="48">
          <cell r="A48" t="str">
            <v>BILLAARLABORC511</v>
          </cell>
          <cell r="B48" t="str">
            <v>186201</v>
          </cell>
        </row>
        <row r="49">
          <cell r="A49" t="str">
            <v>BILLAARLABORC513</v>
          </cell>
          <cell r="B49" t="str">
            <v>186201</v>
          </cell>
        </row>
        <row r="50">
          <cell r="A50" t="str">
            <v>BILLAARLABORC601</v>
          </cell>
          <cell r="B50" t="str">
            <v>186201</v>
          </cell>
        </row>
        <row r="51">
          <cell r="A51" t="str">
            <v>BILLAARLABORC602</v>
          </cell>
          <cell r="B51" t="str">
            <v>186201</v>
          </cell>
        </row>
        <row r="52">
          <cell r="A52" t="str">
            <v>BILLAARLABORC640</v>
          </cell>
          <cell r="B52" t="str">
            <v>186201</v>
          </cell>
        </row>
        <row r="53">
          <cell r="A53" t="str">
            <v>BILLAARLABORC641</v>
          </cell>
          <cell r="B53" t="str">
            <v>186201</v>
          </cell>
        </row>
        <row r="54">
          <cell r="A54" t="str">
            <v>BILLAARLABORC642</v>
          </cell>
          <cell r="B54" t="str">
            <v>186201</v>
          </cell>
        </row>
        <row r="55">
          <cell r="A55" t="str">
            <v>BILLAARLABORC643</v>
          </cell>
          <cell r="B55" t="str">
            <v>186201</v>
          </cell>
        </row>
        <row r="56">
          <cell r="A56" t="str">
            <v>BILLAARLABORC660</v>
          </cell>
          <cell r="B56" t="str">
            <v>186201</v>
          </cell>
        </row>
        <row r="57">
          <cell r="A57" t="str">
            <v>BILLAARLABORC661</v>
          </cell>
          <cell r="B57" t="str">
            <v>186201</v>
          </cell>
        </row>
        <row r="58">
          <cell r="A58" t="str">
            <v>BILLAARLABORC662</v>
          </cell>
          <cell r="B58" t="str">
            <v>186201</v>
          </cell>
        </row>
        <row r="59">
          <cell r="A59" t="str">
            <v>BILLAARLABORC663</v>
          </cell>
          <cell r="B59" t="str">
            <v>186201</v>
          </cell>
        </row>
        <row r="60">
          <cell r="A60" t="str">
            <v>BILLAARLABORC900</v>
          </cell>
          <cell r="B60" t="str">
            <v>186201</v>
          </cell>
        </row>
        <row r="61">
          <cell r="A61" t="str">
            <v>BILLAARLABORC913</v>
          </cell>
          <cell r="B61" t="str">
            <v>186201</v>
          </cell>
        </row>
        <row r="62">
          <cell r="A62" t="str">
            <v>BILLAARLABORC914</v>
          </cell>
          <cell r="B62" t="str">
            <v>186201</v>
          </cell>
        </row>
        <row r="63">
          <cell r="A63" t="str">
            <v>BILLAARLABORC920</v>
          </cell>
          <cell r="B63" t="str">
            <v>186201</v>
          </cell>
        </row>
        <row r="64">
          <cell r="A64" t="str">
            <v>BILLAARLABORC923</v>
          </cell>
          <cell r="B64" t="str">
            <v>186201</v>
          </cell>
        </row>
        <row r="65">
          <cell r="A65" t="str">
            <v>BILLAARLABORC927</v>
          </cell>
          <cell r="B65" t="str">
            <v>186201</v>
          </cell>
        </row>
        <row r="66">
          <cell r="A66" t="str">
            <v>BILLAARLABORC933</v>
          </cell>
          <cell r="B66" t="str">
            <v>186201</v>
          </cell>
        </row>
        <row r="67">
          <cell r="A67" t="str">
            <v>BILLAARLABORC934</v>
          </cell>
          <cell r="B67" t="str">
            <v>186201</v>
          </cell>
        </row>
        <row r="68">
          <cell r="A68" t="str">
            <v>BILLAARLABORC944</v>
          </cell>
          <cell r="B68" t="str">
            <v>186201</v>
          </cell>
        </row>
        <row r="69">
          <cell r="A69" t="str">
            <v>BILLAARLABORC951</v>
          </cell>
          <cell r="B69" t="str">
            <v>186201</v>
          </cell>
        </row>
        <row r="70">
          <cell r="A70" t="str">
            <v>BILLAARLABORC952</v>
          </cell>
          <cell r="B70" t="str">
            <v>186201</v>
          </cell>
        </row>
        <row r="71">
          <cell r="A71" t="str">
            <v>BILLAAROTHERC104</v>
          </cell>
          <cell r="B71" t="str">
            <v>186201</v>
          </cell>
        </row>
        <row r="72">
          <cell r="A72" t="str">
            <v>BILLAAROTHERC108</v>
          </cell>
          <cell r="B72" t="str">
            <v>186201</v>
          </cell>
        </row>
        <row r="73">
          <cell r="A73" t="str">
            <v>BILLAAROTHERC116</v>
          </cell>
          <cell r="B73" t="str">
            <v>186201</v>
          </cell>
        </row>
        <row r="74">
          <cell r="A74" t="str">
            <v>BILLAAROTHERC125</v>
          </cell>
          <cell r="B74" t="str">
            <v>186201</v>
          </cell>
        </row>
        <row r="75">
          <cell r="A75" t="str">
            <v>BILLAAROTHERC126</v>
          </cell>
          <cell r="B75" t="str">
            <v>186201</v>
          </cell>
        </row>
        <row r="76">
          <cell r="A76" t="str">
            <v>BILLAAROTHERC127</v>
          </cell>
          <cell r="B76" t="str">
            <v>186201</v>
          </cell>
        </row>
        <row r="77">
          <cell r="A77" t="str">
            <v>BILLAAROTHERC128</v>
          </cell>
          <cell r="B77" t="str">
            <v>186201</v>
          </cell>
        </row>
        <row r="78">
          <cell r="A78" t="str">
            <v>BILLAAROTHERC129</v>
          </cell>
          <cell r="B78" t="str">
            <v>186201</v>
          </cell>
        </row>
        <row r="79">
          <cell r="A79" t="str">
            <v>BILLAAROTHERC130</v>
          </cell>
          <cell r="B79" t="str">
            <v>186201</v>
          </cell>
        </row>
        <row r="80">
          <cell r="A80" t="str">
            <v>BILLAAROTHERC154</v>
          </cell>
          <cell r="B80" t="str">
            <v>186201</v>
          </cell>
        </row>
        <row r="81">
          <cell r="A81" t="str">
            <v>BILLAAROTHERC157</v>
          </cell>
          <cell r="B81" t="str">
            <v>186201</v>
          </cell>
        </row>
        <row r="82">
          <cell r="A82" t="str">
            <v>BILLAAROTHERC158</v>
          </cell>
          <cell r="B82" t="str">
            <v>186201</v>
          </cell>
        </row>
        <row r="83">
          <cell r="A83" t="str">
            <v>BILLAAROTHERC166</v>
          </cell>
          <cell r="B83" t="str">
            <v>186201</v>
          </cell>
        </row>
        <row r="84">
          <cell r="A84" t="str">
            <v>BILLAAROTHERC167</v>
          </cell>
          <cell r="B84" t="str">
            <v>186201</v>
          </cell>
        </row>
        <row r="85">
          <cell r="A85" t="str">
            <v>BILLAAROTHERC168</v>
          </cell>
          <cell r="B85" t="str">
            <v>186201</v>
          </cell>
        </row>
        <row r="86">
          <cell r="A86" t="str">
            <v>BILLAAROTHERC169</v>
          </cell>
          <cell r="B86" t="str">
            <v>186201</v>
          </cell>
        </row>
        <row r="87">
          <cell r="A87" t="str">
            <v>BILLAAROTHERC171</v>
          </cell>
          <cell r="B87" t="str">
            <v>186201</v>
          </cell>
        </row>
        <row r="88">
          <cell r="A88" t="str">
            <v>BILLAAROTHERC200</v>
          </cell>
          <cell r="B88" t="str">
            <v>186201</v>
          </cell>
        </row>
        <row r="89">
          <cell r="A89" t="str">
            <v>BILLAAROTHERC201</v>
          </cell>
          <cell r="B89" t="str">
            <v>186201</v>
          </cell>
        </row>
        <row r="90">
          <cell r="A90" t="str">
            <v>BILLAAROTHERC202</v>
          </cell>
          <cell r="B90" t="str">
            <v>186201</v>
          </cell>
        </row>
        <row r="91">
          <cell r="A91" t="str">
            <v>BILLAAROTHERC203</v>
          </cell>
          <cell r="B91" t="str">
            <v>186201</v>
          </cell>
        </row>
        <row r="92">
          <cell r="A92" t="str">
            <v>BILLAAROTHERC228</v>
          </cell>
          <cell r="B92" t="str">
            <v>186201</v>
          </cell>
        </row>
        <row r="93">
          <cell r="A93" t="str">
            <v>BILLAAROTHERC303</v>
          </cell>
          <cell r="B93" t="str">
            <v>186201</v>
          </cell>
        </row>
        <row r="94">
          <cell r="A94" t="str">
            <v>BILLAAROTHERC304</v>
          </cell>
          <cell r="B94" t="str">
            <v>186201</v>
          </cell>
        </row>
        <row r="95">
          <cell r="A95" t="str">
            <v>BILLAAROTHERC305</v>
          </cell>
          <cell r="B95" t="str">
            <v>186201</v>
          </cell>
        </row>
        <row r="96">
          <cell r="A96" t="str">
            <v>BILLAAROTHERC306</v>
          </cell>
          <cell r="B96" t="str">
            <v>186201</v>
          </cell>
        </row>
        <row r="97">
          <cell r="A97" t="str">
            <v>BILLAAROTHERC307</v>
          </cell>
          <cell r="B97" t="str">
            <v>186201</v>
          </cell>
        </row>
        <row r="98">
          <cell r="A98" t="str">
            <v>BILLAAROTHERC308</v>
          </cell>
          <cell r="B98" t="str">
            <v>186201</v>
          </cell>
        </row>
        <row r="99">
          <cell r="A99" t="str">
            <v>BILLAAROTHERC309</v>
          </cell>
          <cell r="B99" t="str">
            <v>186201</v>
          </cell>
        </row>
        <row r="100">
          <cell r="A100" t="str">
            <v>BILLAAROTHERC310</v>
          </cell>
          <cell r="B100" t="str">
            <v>186201</v>
          </cell>
        </row>
        <row r="101">
          <cell r="A101" t="str">
            <v>BILLAAROTHERC311</v>
          </cell>
          <cell r="B101" t="str">
            <v>186201</v>
          </cell>
        </row>
        <row r="102">
          <cell r="A102" t="str">
            <v>BILLAAROTHERC312</v>
          </cell>
          <cell r="B102" t="str">
            <v>186201</v>
          </cell>
        </row>
        <row r="103">
          <cell r="A103" t="str">
            <v>BILLAAROTHERC314</v>
          </cell>
          <cell r="B103" t="str">
            <v>186201</v>
          </cell>
        </row>
        <row r="104">
          <cell r="A104" t="str">
            <v>BILLAAROTHERC315</v>
          </cell>
          <cell r="B104" t="str">
            <v>186201</v>
          </cell>
        </row>
        <row r="105">
          <cell r="A105" t="str">
            <v>BILLAAROTHERC318</v>
          </cell>
          <cell r="B105" t="str">
            <v>186201</v>
          </cell>
        </row>
        <row r="106">
          <cell r="A106" t="str">
            <v>BILLAAROTHERC402</v>
          </cell>
          <cell r="B106" t="str">
            <v>186201</v>
          </cell>
        </row>
        <row r="107">
          <cell r="A107" t="str">
            <v>BILLAAROTHERC405</v>
          </cell>
          <cell r="B107" t="str">
            <v>186201</v>
          </cell>
        </row>
        <row r="108">
          <cell r="A108" t="str">
            <v>BILLAAROTHERC406</v>
          </cell>
          <cell r="B108" t="str">
            <v>186201</v>
          </cell>
        </row>
        <row r="109">
          <cell r="A109" t="str">
            <v>BILLAAROTHERC407</v>
          </cell>
          <cell r="B109" t="str">
            <v>186201</v>
          </cell>
        </row>
        <row r="110">
          <cell r="A110" t="str">
            <v>BILLAAROTHERC408</v>
          </cell>
          <cell r="B110" t="str">
            <v>186201</v>
          </cell>
        </row>
        <row r="111">
          <cell r="A111" t="str">
            <v>BILLAAROTHERC409</v>
          </cell>
          <cell r="B111" t="str">
            <v>186201</v>
          </cell>
        </row>
        <row r="112">
          <cell r="A112" t="str">
            <v>BILLAAROTHERC501</v>
          </cell>
          <cell r="B112" t="str">
            <v>186201</v>
          </cell>
        </row>
        <row r="113">
          <cell r="A113" t="str">
            <v>BILLAAROTHERC502</v>
          </cell>
          <cell r="B113" t="str">
            <v>186201</v>
          </cell>
        </row>
        <row r="114">
          <cell r="A114" t="str">
            <v>BILLAAROTHERC506</v>
          </cell>
          <cell r="B114" t="str">
            <v>186201</v>
          </cell>
        </row>
        <row r="115">
          <cell r="A115" t="str">
            <v>BILLAAROTHERC508</v>
          </cell>
          <cell r="B115" t="str">
            <v>186201</v>
          </cell>
        </row>
        <row r="116">
          <cell r="A116" t="str">
            <v>BILLAAROTHERC509</v>
          </cell>
          <cell r="B116" t="str">
            <v>186201</v>
          </cell>
        </row>
        <row r="117">
          <cell r="A117" t="str">
            <v>BILLAAROTHERC510</v>
          </cell>
          <cell r="B117" t="str">
            <v>186201</v>
          </cell>
        </row>
        <row r="118">
          <cell r="A118" t="str">
            <v>BILLAAROTHERC511</v>
          </cell>
          <cell r="B118" t="str">
            <v>186201</v>
          </cell>
        </row>
        <row r="119">
          <cell r="A119" t="str">
            <v>BILLAAROTHERC513</v>
          </cell>
          <cell r="B119" t="str">
            <v>186201</v>
          </cell>
        </row>
        <row r="120">
          <cell r="A120" t="str">
            <v>BILLAAROTHERC601</v>
          </cell>
          <cell r="B120" t="str">
            <v>186201</v>
          </cell>
        </row>
        <row r="121">
          <cell r="A121" t="str">
            <v>BILLAAROTHERC602</v>
          </cell>
          <cell r="B121" t="str">
            <v>186201</v>
          </cell>
        </row>
        <row r="122">
          <cell r="A122" t="str">
            <v>BILLAAROTHERC640</v>
          </cell>
          <cell r="B122" t="str">
            <v>186201</v>
          </cell>
        </row>
        <row r="123">
          <cell r="A123" t="str">
            <v>BILLAAROTHERC641</v>
          </cell>
          <cell r="B123" t="str">
            <v>186201</v>
          </cell>
        </row>
        <row r="124">
          <cell r="A124" t="str">
            <v>BILLAAROTHERC642</v>
          </cell>
          <cell r="B124" t="str">
            <v>186201</v>
          </cell>
        </row>
        <row r="125">
          <cell r="A125" t="str">
            <v>BILLAAROTHERC643</v>
          </cell>
          <cell r="B125" t="str">
            <v>186201</v>
          </cell>
        </row>
        <row r="126">
          <cell r="A126" t="str">
            <v>BILLAAROTHERC660</v>
          </cell>
          <cell r="B126" t="str">
            <v>186201</v>
          </cell>
        </row>
        <row r="127">
          <cell r="A127" t="str">
            <v>BILLAAROTHERC661</v>
          </cell>
          <cell r="B127" t="str">
            <v>186201</v>
          </cell>
        </row>
        <row r="128">
          <cell r="A128" t="str">
            <v>BILLAAROTHERC662</v>
          </cell>
          <cell r="B128" t="str">
            <v>186201</v>
          </cell>
        </row>
        <row r="129">
          <cell r="A129" t="str">
            <v>BILLAAROTHERC663</v>
          </cell>
          <cell r="B129" t="str">
            <v>186201</v>
          </cell>
        </row>
        <row r="130">
          <cell r="A130" t="str">
            <v>BILLAAROTHERC900</v>
          </cell>
          <cell r="B130" t="str">
            <v>186201</v>
          </cell>
        </row>
        <row r="131">
          <cell r="A131" t="str">
            <v>BILLAAROTHERC913</v>
          </cell>
          <cell r="B131" t="str">
            <v>186201</v>
          </cell>
        </row>
        <row r="132">
          <cell r="A132" t="str">
            <v>BILLAAROTHERC914</v>
          </cell>
          <cell r="B132" t="str">
            <v>186201</v>
          </cell>
        </row>
        <row r="133">
          <cell r="A133" t="str">
            <v>BILLAAROTHERC920</v>
          </cell>
          <cell r="B133" t="str">
            <v>186201</v>
          </cell>
        </row>
        <row r="134">
          <cell r="A134" t="str">
            <v>BILLAAROTHERC923</v>
          </cell>
          <cell r="B134" t="str">
            <v>186201</v>
          </cell>
        </row>
        <row r="135">
          <cell r="A135" t="str">
            <v>BILLAAROTHERC927</v>
          </cell>
          <cell r="B135" t="str">
            <v>186201</v>
          </cell>
        </row>
        <row r="136">
          <cell r="A136" t="str">
            <v>BILLAAROTHERC929</v>
          </cell>
          <cell r="B136" t="str">
            <v>186201</v>
          </cell>
        </row>
        <row r="137">
          <cell r="A137" t="str">
            <v>BILLAAROTHERC933</v>
          </cell>
          <cell r="B137" t="str">
            <v>186201</v>
          </cell>
        </row>
        <row r="138">
          <cell r="A138" t="str">
            <v>BILLAAROTHERC934</v>
          </cell>
          <cell r="B138" t="str">
            <v>186201</v>
          </cell>
        </row>
        <row r="139">
          <cell r="A139" t="str">
            <v>BILLAAROTHERC936</v>
          </cell>
          <cell r="B139" t="str">
            <v>186201</v>
          </cell>
        </row>
        <row r="140">
          <cell r="A140" t="str">
            <v>BILLAAROTHERC937</v>
          </cell>
          <cell r="B140" t="str">
            <v>186201</v>
          </cell>
        </row>
        <row r="141">
          <cell r="A141" t="str">
            <v>BILLAAROTHERC944</v>
          </cell>
          <cell r="B141" t="str">
            <v>186201</v>
          </cell>
        </row>
        <row r="142">
          <cell r="A142" t="str">
            <v>BILLAAROTHERC951</v>
          </cell>
          <cell r="B142" t="str">
            <v>186201</v>
          </cell>
        </row>
        <row r="143">
          <cell r="A143" t="str">
            <v>BILLAAROTHERC952</v>
          </cell>
          <cell r="B143" t="str">
            <v>186201</v>
          </cell>
        </row>
        <row r="144">
          <cell r="A144" t="str">
            <v>BILLAAROTHERC958</v>
          </cell>
          <cell r="B144" t="str">
            <v>186201</v>
          </cell>
        </row>
        <row r="145">
          <cell r="A145" t="str">
            <v>BILLAAROUTSVC104</v>
          </cell>
          <cell r="B145" t="str">
            <v>186201</v>
          </cell>
        </row>
        <row r="146">
          <cell r="A146" t="str">
            <v>BILLAAROUTSVC108</v>
          </cell>
          <cell r="B146" t="str">
            <v>186201</v>
          </cell>
        </row>
        <row r="147">
          <cell r="A147" t="str">
            <v>BILLAAROUTSVC116</v>
          </cell>
          <cell r="B147" t="str">
            <v>186201</v>
          </cell>
        </row>
        <row r="148">
          <cell r="A148" t="str">
            <v>BILLAAROUTSVC125</v>
          </cell>
          <cell r="B148" t="str">
            <v>186201</v>
          </cell>
        </row>
        <row r="149">
          <cell r="A149" t="str">
            <v>BILLAAROUTSVC126</v>
          </cell>
          <cell r="B149" t="str">
            <v>186201</v>
          </cell>
        </row>
        <row r="150">
          <cell r="A150" t="str">
            <v>BILLAAROUTSVC127</v>
          </cell>
          <cell r="B150" t="str">
            <v>186201</v>
          </cell>
        </row>
        <row r="151">
          <cell r="A151" t="str">
            <v>BILLAAROUTSVC128</v>
          </cell>
          <cell r="B151" t="str">
            <v>186201</v>
          </cell>
        </row>
        <row r="152">
          <cell r="A152" t="str">
            <v>BILLAAROUTSVC129</v>
          </cell>
          <cell r="B152" t="str">
            <v>186201</v>
          </cell>
        </row>
        <row r="153">
          <cell r="A153" t="str">
            <v>BILLAAROUTSVC130</v>
          </cell>
          <cell r="B153" t="str">
            <v>186201</v>
          </cell>
        </row>
        <row r="154">
          <cell r="A154" t="str">
            <v>BILLAAROUTSVC154</v>
          </cell>
          <cell r="B154" t="str">
            <v>186201</v>
          </cell>
        </row>
        <row r="155">
          <cell r="A155" t="str">
            <v>BILLAAROUTSVC157</v>
          </cell>
          <cell r="B155" t="str">
            <v>186201</v>
          </cell>
        </row>
        <row r="156">
          <cell r="A156" t="str">
            <v>BILLAAROUTSVC158</v>
          </cell>
          <cell r="B156" t="str">
            <v>186201</v>
          </cell>
        </row>
        <row r="157">
          <cell r="A157" t="str">
            <v>BILLAAROUTSVC166</v>
          </cell>
          <cell r="B157" t="str">
            <v>186201</v>
          </cell>
        </row>
        <row r="158">
          <cell r="A158" t="str">
            <v>BILLAAROUTSVC167</v>
          </cell>
          <cell r="B158" t="str">
            <v>186201</v>
          </cell>
        </row>
        <row r="159">
          <cell r="A159" t="str">
            <v>BILLAAROUTSVC168</v>
          </cell>
          <cell r="B159" t="str">
            <v>186201</v>
          </cell>
        </row>
        <row r="160">
          <cell r="A160" t="str">
            <v>BILLAAROUTSVC169</v>
          </cell>
          <cell r="B160" t="str">
            <v>186201</v>
          </cell>
        </row>
        <row r="161">
          <cell r="A161" t="str">
            <v>BILLAAROUTSVC171</v>
          </cell>
          <cell r="B161" t="str">
            <v>186201</v>
          </cell>
        </row>
        <row r="162">
          <cell r="A162" t="str">
            <v>BILLAAROUTSVC200</v>
          </cell>
          <cell r="B162" t="str">
            <v>186201</v>
          </cell>
        </row>
        <row r="163">
          <cell r="A163" t="str">
            <v>BILLAAROUTSVC201</v>
          </cell>
          <cell r="B163" t="str">
            <v>186201</v>
          </cell>
        </row>
        <row r="164">
          <cell r="A164" t="str">
            <v>BILLAAROUTSVC202</v>
          </cell>
          <cell r="B164" t="str">
            <v>186201</v>
          </cell>
        </row>
        <row r="165">
          <cell r="A165" t="str">
            <v>BILLAAROUTSVC203</v>
          </cell>
          <cell r="B165" t="str">
            <v>186201</v>
          </cell>
        </row>
        <row r="166">
          <cell r="A166" t="str">
            <v>BILLAAROUTSVC303</v>
          </cell>
          <cell r="B166" t="str">
            <v>186201</v>
          </cell>
        </row>
        <row r="167">
          <cell r="A167" t="str">
            <v>BILLAAROUTSVC304</v>
          </cell>
          <cell r="B167" t="str">
            <v>186201</v>
          </cell>
        </row>
        <row r="168">
          <cell r="A168" t="str">
            <v>BILLAAROUTSVC305</v>
          </cell>
          <cell r="B168" t="str">
            <v>186201</v>
          </cell>
        </row>
        <row r="169">
          <cell r="A169" t="str">
            <v>BILLAAROUTSVC306</v>
          </cell>
          <cell r="B169" t="str">
            <v>186201</v>
          </cell>
        </row>
        <row r="170">
          <cell r="A170" t="str">
            <v>BILLAAROUTSVC307</v>
          </cell>
          <cell r="B170" t="str">
            <v>186201</v>
          </cell>
        </row>
        <row r="171">
          <cell r="A171" t="str">
            <v>BILLAAROUTSVC308</v>
          </cell>
          <cell r="B171" t="str">
            <v>186201</v>
          </cell>
        </row>
        <row r="172">
          <cell r="A172" t="str">
            <v>BILLAAROUTSVC309</v>
          </cell>
          <cell r="B172" t="str">
            <v>186201</v>
          </cell>
        </row>
        <row r="173">
          <cell r="A173" t="str">
            <v>BILLAAROUTSVC310</v>
          </cell>
          <cell r="B173" t="str">
            <v>186201</v>
          </cell>
        </row>
        <row r="174">
          <cell r="A174" t="str">
            <v>BILLAAROUTSVC311</v>
          </cell>
          <cell r="B174" t="str">
            <v>186201</v>
          </cell>
        </row>
        <row r="175">
          <cell r="A175" t="str">
            <v>BILLAAROUTSVC312</v>
          </cell>
          <cell r="B175" t="str">
            <v>186201</v>
          </cell>
        </row>
        <row r="176">
          <cell r="A176" t="str">
            <v>BILLAAROUTSVC314</v>
          </cell>
          <cell r="B176" t="str">
            <v>186201</v>
          </cell>
        </row>
        <row r="177">
          <cell r="A177" t="str">
            <v>BILLAAROUTSVC315</v>
          </cell>
          <cell r="B177" t="str">
            <v>186201</v>
          </cell>
        </row>
        <row r="178">
          <cell r="A178" t="str">
            <v>BILLAAROUTSVC318</v>
          </cell>
          <cell r="B178" t="str">
            <v>186201</v>
          </cell>
        </row>
        <row r="179">
          <cell r="A179" t="str">
            <v>BILLAAROUTSVC402</v>
          </cell>
          <cell r="B179" t="str">
            <v>186201</v>
          </cell>
        </row>
        <row r="180">
          <cell r="A180" t="str">
            <v>BILLAAROUTSVC405</v>
          </cell>
          <cell r="B180" t="str">
            <v>186201</v>
          </cell>
        </row>
        <row r="181">
          <cell r="A181" t="str">
            <v>BILLAAROUTSVC406</v>
          </cell>
          <cell r="B181" t="str">
            <v>186201</v>
          </cell>
        </row>
        <row r="182">
          <cell r="A182" t="str">
            <v>BILLAAROUTSVC407</v>
          </cell>
          <cell r="B182" t="str">
            <v>186201</v>
          </cell>
        </row>
        <row r="183">
          <cell r="A183" t="str">
            <v>BILLAAROUTSVC408</v>
          </cell>
          <cell r="B183" t="str">
            <v>186201</v>
          </cell>
        </row>
        <row r="184">
          <cell r="A184" t="str">
            <v>BILLAAROUTSVC409</v>
          </cell>
          <cell r="B184" t="str">
            <v>186201</v>
          </cell>
        </row>
        <row r="185">
          <cell r="A185" t="str">
            <v>BILLAAROUTSVC501</v>
          </cell>
          <cell r="B185" t="str">
            <v>186201</v>
          </cell>
        </row>
        <row r="186">
          <cell r="A186" t="str">
            <v>BILLAAROUTSVC502</v>
          </cell>
          <cell r="B186" t="str">
            <v>186201</v>
          </cell>
        </row>
        <row r="187">
          <cell r="A187" t="str">
            <v>BILLAAROUTSVC506</v>
          </cell>
          <cell r="B187" t="str">
            <v>186201</v>
          </cell>
        </row>
        <row r="188">
          <cell r="A188" t="str">
            <v>BILLAAROUTSVC508</v>
          </cell>
          <cell r="B188" t="str">
            <v>186201</v>
          </cell>
        </row>
        <row r="189">
          <cell r="A189" t="str">
            <v>BILLAAROUTSVC509</v>
          </cell>
          <cell r="B189" t="str">
            <v>186201</v>
          </cell>
        </row>
        <row r="190">
          <cell r="A190" t="str">
            <v>BILLAAROUTSVC510</v>
          </cell>
          <cell r="B190" t="str">
            <v>186201</v>
          </cell>
        </row>
        <row r="191">
          <cell r="A191" t="str">
            <v>BILLAAROUTSVC511</v>
          </cell>
          <cell r="B191" t="str">
            <v>186201</v>
          </cell>
        </row>
        <row r="192">
          <cell r="A192" t="str">
            <v>BILLAAROUTSVC513</v>
          </cell>
          <cell r="B192" t="str">
            <v>186201</v>
          </cell>
        </row>
        <row r="193">
          <cell r="A193" t="str">
            <v>BILLAAROUTSVC601</v>
          </cell>
          <cell r="B193" t="str">
            <v>186201</v>
          </cell>
        </row>
        <row r="194">
          <cell r="A194" t="str">
            <v>BILLAAROUTSVC602</v>
          </cell>
          <cell r="B194" t="str">
            <v>186201</v>
          </cell>
        </row>
        <row r="195">
          <cell r="A195" t="str">
            <v>BILLAAROUTSVC640</v>
          </cell>
          <cell r="B195" t="str">
            <v>186201</v>
          </cell>
        </row>
        <row r="196">
          <cell r="A196" t="str">
            <v>BILLAAROUTSVC641</v>
          </cell>
          <cell r="B196" t="str">
            <v>186201</v>
          </cell>
        </row>
        <row r="197">
          <cell r="A197" t="str">
            <v>BILLAAROUTSVC642</v>
          </cell>
          <cell r="B197" t="str">
            <v>186201</v>
          </cell>
        </row>
        <row r="198">
          <cell r="A198" t="str">
            <v>BILLAAROUTSVC643</v>
          </cell>
          <cell r="B198" t="str">
            <v>186201</v>
          </cell>
        </row>
        <row r="199">
          <cell r="A199" t="str">
            <v>BILLAAROUTSVC660</v>
          </cell>
          <cell r="B199" t="str">
            <v>186201</v>
          </cell>
        </row>
        <row r="200">
          <cell r="A200" t="str">
            <v>BILLAAROUTSVC661</v>
          </cell>
          <cell r="B200" t="str">
            <v>186201</v>
          </cell>
        </row>
        <row r="201">
          <cell r="A201" t="str">
            <v>BILLAAROUTSVC662</v>
          </cell>
          <cell r="B201" t="str">
            <v>186201</v>
          </cell>
        </row>
        <row r="202">
          <cell r="A202" t="str">
            <v>BILLAAROUTSVC663</v>
          </cell>
          <cell r="B202" t="str">
            <v>186201</v>
          </cell>
        </row>
        <row r="203">
          <cell r="A203" t="str">
            <v>BILLAAROUTSVC900</v>
          </cell>
          <cell r="B203" t="str">
            <v>186201</v>
          </cell>
        </row>
        <row r="204">
          <cell r="A204" t="str">
            <v>BILLAAROUTSVC913</v>
          </cell>
          <cell r="B204" t="str">
            <v>186201</v>
          </cell>
        </row>
        <row r="205">
          <cell r="A205" t="str">
            <v>BILLAAROUTSVC914</v>
          </cell>
          <cell r="B205" t="str">
            <v>186201</v>
          </cell>
        </row>
        <row r="206">
          <cell r="A206" t="str">
            <v>BILLAAROUTSVC920</v>
          </cell>
          <cell r="B206" t="str">
            <v>186201</v>
          </cell>
        </row>
        <row r="207">
          <cell r="A207" t="str">
            <v>BILLAAROUTSVC923</v>
          </cell>
          <cell r="B207" t="str">
            <v>186201</v>
          </cell>
        </row>
        <row r="208">
          <cell r="A208" t="str">
            <v>BILLAAROUTSVC927</v>
          </cell>
          <cell r="B208" t="str">
            <v>186201</v>
          </cell>
        </row>
        <row r="209">
          <cell r="A209" t="str">
            <v>BILLAAROUTSVC933</v>
          </cell>
          <cell r="B209" t="str">
            <v>186201</v>
          </cell>
        </row>
        <row r="210">
          <cell r="A210" t="str">
            <v>BILLAAROUTSVC934</v>
          </cell>
          <cell r="B210" t="str">
            <v>186201</v>
          </cell>
        </row>
        <row r="211">
          <cell r="A211" t="str">
            <v>BILLAAROUTSVC944</v>
          </cell>
          <cell r="B211" t="str">
            <v>186201</v>
          </cell>
        </row>
        <row r="212">
          <cell r="A212" t="str">
            <v>BILLAAROUTSVC951</v>
          </cell>
          <cell r="B212" t="str">
            <v>186201</v>
          </cell>
        </row>
        <row r="213">
          <cell r="A213" t="str">
            <v>BILLAAROUTSVC952</v>
          </cell>
          <cell r="B213" t="str">
            <v>186201</v>
          </cell>
        </row>
        <row r="214">
          <cell r="A214" t="str">
            <v>BSPRJCLEARLABORC926</v>
          </cell>
          <cell r="B214" t="str">
            <v>163010</v>
          </cell>
        </row>
        <row r="215">
          <cell r="A215" t="str">
            <v>BSPRJCLEARLABORC919</v>
          </cell>
          <cell r="B215" t="str">
            <v>232510</v>
          </cell>
        </row>
        <row r="216">
          <cell r="A216" t="str">
            <v>BSPRJCLEARLABORC936</v>
          </cell>
          <cell r="B216" t="str">
            <v>163010</v>
          </cell>
        </row>
        <row r="217">
          <cell r="A217" t="str">
            <v>BSPRJCLEARLABORC937</v>
          </cell>
          <cell r="B217" t="str">
            <v>163030</v>
          </cell>
        </row>
        <row r="218">
          <cell r="A218" t="str">
            <v>BSPRJCLEARLABORC944</v>
          </cell>
          <cell r="B218" t="str">
            <v>184030</v>
          </cell>
        </row>
        <row r="219">
          <cell r="A219" t="str">
            <v>BSPRJCLEARLABORC958</v>
          </cell>
          <cell r="B219" t="str">
            <v>163040</v>
          </cell>
        </row>
        <row r="220">
          <cell r="A220" t="str">
            <v>BSPRJCLEARLABORC959</v>
          </cell>
          <cell r="B220" t="str">
            <v>184950</v>
          </cell>
        </row>
        <row r="221">
          <cell r="A221" t="str">
            <v>BSPRJCLEAROTHERC108</v>
          </cell>
          <cell r="B221" t="str">
            <v>151010</v>
          </cell>
        </row>
        <row r="222">
          <cell r="A222" t="str">
            <v>BSPRJCLEAROTHERC114</v>
          </cell>
          <cell r="B222" t="str">
            <v>143162</v>
          </cell>
        </row>
        <row r="223">
          <cell r="A223" t="str">
            <v>BSPRJCLEAROTHERC936</v>
          </cell>
          <cell r="B223" t="str">
            <v>163010</v>
          </cell>
        </row>
        <row r="224">
          <cell r="A224" t="str">
            <v>BSPRJCLEAROTHERC937</v>
          </cell>
          <cell r="B224" t="str">
            <v>163030</v>
          </cell>
        </row>
        <row r="225">
          <cell r="A225" t="str">
            <v>BSPRJCLEAROTHERC944</v>
          </cell>
          <cell r="B225" t="str">
            <v>184030</v>
          </cell>
        </row>
        <row r="226">
          <cell r="A226" t="str">
            <v>BSPRJCLEAROTHERC958</v>
          </cell>
          <cell r="B226" t="str">
            <v>163040</v>
          </cell>
        </row>
        <row r="227">
          <cell r="A227" t="str">
            <v>BSPRJCLEAROTHERC959</v>
          </cell>
          <cell r="B227" t="str">
            <v>184950</v>
          </cell>
        </row>
        <row r="228">
          <cell r="A228" t="str">
            <v>BSPRJCLEAROUTSVC936</v>
          </cell>
          <cell r="B228" t="str">
            <v>163010</v>
          </cell>
        </row>
        <row r="229">
          <cell r="A229" t="str">
            <v>BSPRJCLEAROUTSVC937</v>
          </cell>
          <cell r="B229" t="str">
            <v>163030</v>
          </cell>
        </row>
        <row r="230">
          <cell r="A230" t="str">
            <v>BSPRJCLEAROUTSVC944</v>
          </cell>
          <cell r="B230" t="str">
            <v>184030</v>
          </cell>
        </row>
        <row r="231">
          <cell r="A231" t="str">
            <v>BSPRJCLEAROUTSVC958</v>
          </cell>
          <cell r="B231" t="str">
            <v>163040</v>
          </cell>
        </row>
        <row r="232">
          <cell r="A232" t="str">
            <v>BSPRJCLEAROUTSVC959</v>
          </cell>
          <cell r="B232" t="str">
            <v>184950</v>
          </cell>
        </row>
        <row r="233">
          <cell r="A233" t="str">
            <v>BSPRJDFCMPLABORC721</v>
          </cell>
          <cell r="B233" t="str">
            <v>228325</v>
          </cell>
        </row>
        <row r="234">
          <cell r="A234" t="str">
            <v>BSPRJDFCMPLABORC912</v>
          </cell>
          <cell r="B234" t="str">
            <v>242130</v>
          </cell>
        </row>
        <row r="235">
          <cell r="A235" t="str">
            <v>BSPRJDFCMPOTHERC721</v>
          </cell>
          <cell r="B235" t="str">
            <v>228325</v>
          </cell>
        </row>
        <row r="236">
          <cell r="A236" t="str">
            <v>BSPRJDFCMPOUTSVC721</v>
          </cell>
          <cell r="B236" t="str">
            <v>228325</v>
          </cell>
        </row>
        <row r="237">
          <cell r="A237" t="str">
            <v>BSPRJFUELOTHERC108</v>
          </cell>
          <cell r="B237" t="str">
            <v>151010</v>
          </cell>
        </row>
        <row r="238">
          <cell r="A238" t="str">
            <v>BSPRJFUELOTHERC114</v>
          </cell>
          <cell r="B238" t="str">
            <v>143162</v>
          </cell>
        </row>
        <row r="239">
          <cell r="A239" t="str">
            <v>BSPRJFUELOTHERC186</v>
          </cell>
          <cell r="B239" t="str">
            <v>232660</v>
          </cell>
        </row>
        <row r="240">
          <cell r="A240" t="str">
            <v>BSPRJLICOTHERC936</v>
          </cell>
          <cell r="B240" t="str">
            <v>163010</v>
          </cell>
        </row>
        <row r="241">
          <cell r="A241" t="str">
            <v>BSPRJLICOTHERC944</v>
          </cell>
          <cell r="B241" t="str">
            <v>165203</v>
          </cell>
        </row>
        <row r="242">
          <cell r="A242" t="str">
            <v>BSPRJLICOUTSVC944</v>
          </cell>
          <cell r="B242" t="str">
            <v>165203</v>
          </cell>
        </row>
        <row r="243">
          <cell r="A243" t="str">
            <v>BSPRJNPLABLABORC905</v>
          </cell>
          <cell r="B243" t="str">
            <v>184010</v>
          </cell>
        </row>
        <row r="244">
          <cell r="A244" t="str">
            <v>BSPRJNPLABLABORC919</v>
          </cell>
          <cell r="B244" t="str">
            <v>228300</v>
          </cell>
        </row>
        <row r="245">
          <cell r="A245" t="str">
            <v>BSPRJPDTOLABORC905</v>
          </cell>
          <cell r="B245" t="str">
            <v>242520</v>
          </cell>
        </row>
        <row r="246">
          <cell r="A246" t="str">
            <v>BSPRJPFSHRLABORC905</v>
          </cell>
          <cell r="B246" t="str">
            <v>228315</v>
          </cell>
        </row>
        <row r="247">
          <cell r="A247" t="str">
            <v>BSPRJPRADVLABORC905</v>
          </cell>
          <cell r="B247" t="str">
            <v>143020</v>
          </cell>
        </row>
        <row r="248">
          <cell r="A248" t="str">
            <v>BSPRJTIALABORC905</v>
          </cell>
          <cell r="B248" t="str">
            <v>242500</v>
          </cell>
        </row>
        <row r="249">
          <cell r="A249" t="str">
            <v>BSPRJTIAOTHERC905</v>
          </cell>
          <cell r="B249" t="str">
            <v>242500</v>
          </cell>
        </row>
        <row r="250">
          <cell r="A250" t="str">
            <v>BSPRJTIAOUTSVC905</v>
          </cell>
          <cell r="B250" t="str">
            <v>242500</v>
          </cell>
        </row>
        <row r="251">
          <cell r="A251" t="str">
            <v>BSPRJVACATLABORC905</v>
          </cell>
          <cell r="B251" t="str">
            <v>242510</v>
          </cell>
        </row>
        <row r="252">
          <cell r="A252" t="str">
            <v>COMCNCONSTLABORC158</v>
          </cell>
          <cell r="B252" t="str">
            <v>107000</v>
          </cell>
        </row>
        <row r="253">
          <cell r="A253" t="str">
            <v>COMCNCONSTLABORC170</v>
          </cell>
          <cell r="B253" t="str">
            <v>107000</v>
          </cell>
        </row>
        <row r="254">
          <cell r="A254" t="str">
            <v>COMCNCONSTLABORC171</v>
          </cell>
          <cell r="B254" t="str">
            <v>107000</v>
          </cell>
        </row>
        <row r="255">
          <cell r="A255" t="str">
            <v>COMCNCONSTLABORC181</v>
          </cell>
          <cell r="B255" t="str">
            <v>107000</v>
          </cell>
        </row>
        <row r="256">
          <cell r="A256" t="str">
            <v>COMCNCONSTLABORC200</v>
          </cell>
          <cell r="B256" t="str">
            <v>107000</v>
          </cell>
        </row>
        <row r="257">
          <cell r="A257" t="str">
            <v>COMCNCONSTLABORC305</v>
          </cell>
          <cell r="B257" t="str">
            <v>107000</v>
          </cell>
        </row>
        <row r="258">
          <cell r="A258" t="str">
            <v>COMCNCONSTLABORC315</v>
          </cell>
          <cell r="B258" t="str">
            <v>107000</v>
          </cell>
        </row>
        <row r="259">
          <cell r="A259" t="str">
            <v>COMCNCONSTLABORC402</v>
          </cell>
          <cell r="B259" t="str">
            <v>107000</v>
          </cell>
        </row>
        <row r="260">
          <cell r="A260" t="str">
            <v>COMCNCONSTLABORC601</v>
          </cell>
          <cell r="B260" t="str">
            <v>107000</v>
          </cell>
        </row>
        <row r="261">
          <cell r="A261" t="str">
            <v>COMCNCONSTLABORC602</v>
          </cell>
          <cell r="B261" t="str">
            <v>107000</v>
          </cell>
        </row>
        <row r="262">
          <cell r="A262" t="str">
            <v>COMCNCONSTLABORC640</v>
          </cell>
          <cell r="B262" t="str">
            <v>908000</v>
          </cell>
        </row>
        <row r="263">
          <cell r="A263" t="str">
            <v>COMCNCONSTLABORC641</v>
          </cell>
          <cell r="B263" t="str">
            <v>908000</v>
          </cell>
        </row>
        <row r="264">
          <cell r="A264" t="str">
            <v>COMCNCONSTLABORC642</v>
          </cell>
          <cell r="B264" t="str">
            <v>908000</v>
          </cell>
        </row>
        <row r="265">
          <cell r="A265" t="str">
            <v>COMCNCONSTLABORC643</v>
          </cell>
          <cell r="B265" t="str">
            <v>908000</v>
          </cell>
        </row>
        <row r="266">
          <cell r="A266" t="str">
            <v>COMCNCONSTLABORC900</v>
          </cell>
          <cell r="B266" t="str">
            <v>107000</v>
          </cell>
        </row>
        <row r="267">
          <cell r="A267" t="str">
            <v>COMCNCONSTLABORC901</v>
          </cell>
          <cell r="B267" t="str">
            <v>107000</v>
          </cell>
        </row>
        <row r="268">
          <cell r="A268" t="str">
            <v>COMCNCONSTLABORC907</v>
          </cell>
          <cell r="B268" t="str">
            <v>107000</v>
          </cell>
        </row>
        <row r="269">
          <cell r="A269" t="str">
            <v>COMCNCONSTLABORC910</v>
          </cell>
          <cell r="B269" t="str">
            <v>107000</v>
          </cell>
        </row>
        <row r="270">
          <cell r="A270" t="str">
            <v>COMCNCONSTLABORC913</v>
          </cell>
          <cell r="B270" t="str">
            <v>107000</v>
          </cell>
        </row>
        <row r="271">
          <cell r="A271" t="str">
            <v>COMCNCONSTLABORC914</v>
          </cell>
          <cell r="B271" t="str">
            <v>107000</v>
          </cell>
        </row>
        <row r="272">
          <cell r="A272" t="str">
            <v>COMCNCONSTLABORC915</v>
          </cell>
          <cell r="B272" t="str">
            <v>107000</v>
          </cell>
        </row>
        <row r="273">
          <cell r="A273" t="str">
            <v>COMCNCONSTLABORC919</v>
          </cell>
          <cell r="B273" t="str">
            <v>107000</v>
          </cell>
        </row>
        <row r="274">
          <cell r="A274" t="str">
            <v>COMCNCONSTLABORC925</v>
          </cell>
          <cell r="B274" t="str">
            <v>107000</v>
          </cell>
        </row>
        <row r="275">
          <cell r="A275" t="str">
            <v>COMCNCONSTLABORC926</v>
          </cell>
          <cell r="B275" t="str">
            <v>107000</v>
          </cell>
        </row>
        <row r="276">
          <cell r="A276" t="str">
            <v>COMCNCONSTLABORC927</v>
          </cell>
          <cell r="B276" t="str">
            <v>107000</v>
          </cell>
        </row>
        <row r="277">
          <cell r="A277" t="str">
            <v>COMCNCONSTLABORC928</v>
          </cell>
          <cell r="B277" t="str">
            <v>107000</v>
          </cell>
        </row>
        <row r="278">
          <cell r="A278" t="str">
            <v>COMCNCONSTLABORC929</v>
          </cell>
          <cell r="B278" t="str">
            <v>107000</v>
          </cell>
        </row>
        <row r="279">
          <cell r="A279" t="str">
            <v>COMCNCONSTLABORC930</v>
          </cell>
          <cell r="B279" t="str">
            <v>107000</v>
          </cell>
        </row>
        <row r="280">
          <cell r="A280" t="str">
            <v>COMCNCONSTLABORC931</v>
          </cell>
          <cell r="B280" t="str">
            <v>107000</v>
          </cell>
        </row>
        <row r="281">
          <cell r="A281" t="str">
            <v>COMCNCONSTLABORC933</v>
          </cell>
          <cell r="B281" t="str">
            <v>107000</v>
          </cell>
        </row>
        <row r="282">
          <cell r="A282" t="str">
            <v>COMCNCONSTLABORC935</v>
          </cell>
          <cell r="B282" t="str">
            <v>107000</v>
          </cell>
        </row>
        <row r="283">
          <cell r="A283" t="str">
            <v>COMCNCONSTLABORC950</v>
          </cell>
          <cell r="B283" t="str">
            <v>107000</v>
          </cell>
        </row>
        <row r="284">
          <cell r="A284" t="str">
            <v>COMCNCONSTOTHERC104</v>
          </cell>
          <cell r="B284" t="str">
            <v>107000</v>
          </cell>
        </row>
        <row r="285">
          <cell r="A285" t="str">
            <v>COMCNCONSTOTHERC125</v>
          </cell>
          <cell r="B285" t="str">
            <v>107000</v>
          </cell>
        </row>
        <row r="286">
          <cell r="A286" t="str">
            <v>COMCNCONSTOTHERC126</v>
          </cell>
          <cell r="B286" t="str">
            <v>107000</v>
          </cell>
        </row>
        <row r="287">
          <cell r="A287" t="str">
            <v>COMCNCONSTOTHERC127</v>
          </cell>
          <cell r="B287" t="str">
            <v>107000</v>
          </cell>
        </row>
        <row r="288">
          <cell r="A288" t="str">
            <v>COMCNCONSTOTHERC128</v>
          </cell>
          <cell r="B288" t="str">
            <v>107000</v>
          </cell>
        </row>
        <row r="289">
          <cell r="A289" t="str">
            <v>COMCNCONSTOTHERC129</v>
          </cell>
          <cell r="B289" t="str">
            <v>107000</v>
          </cell>
        </row>
        <row r="290">
          <cell r="A290" t="str">
            <v>COMCNCONSTOTHERC158</v>
          </cell>
          <cell r="B290" t="str">
            <v>107000</v>
          </cell>
        </row>
        <row r="291">
          <cell r="A291" t="str">
            <v>COMCNCONSTOTHERC170</v>
          </cell>
          <cell r="B291" t="str">
            <v>107000</v>
          </cell>
        </row>
        <row r="292">
          <cell r="A292" t="str">
            <v>COMCNCONSTOTHERC171</v>
          </cell>
          <cell r="B292" t="str">
            <v>107000</v>
          </cell>
        </row>
        <row r="293">
          <cell r="A293" t="str">
            <v>COMCNCONSTOTHERC181</v>
          </cell>
          <cell r="B293" t="str">
            <v>107000</v>
          </cell>
        </row>
        <row r="294">
          <cell r="A294" t="str">
            <v>COMCNCONSTOTHERC200</v>
          </cell>
          <cell r="B294" t="str">
            <v>107000</v>
          </cell>
        </row>
        <row r="295">
          <cell r="A295" t="str">
            <v>COMCNCONSTOTHERC203</v>
          </cell>
          <cell r="B295" t="str">
            <v>107000</v>
          </cell>
        </row>
        <row r="296">
          <cell r="A296" t="str">
            <v>COMCNCONSTOTHERC305</v>
          </cell>
          <cell r="B296" t="str">
            <v>107000</v>
          </cell>
        </row>
        <row r="297">
          <cell r="A297" t="str">
            <v>COMCNCONSTOTHERC315</v>
          </cell>
          <cell r="B297" t="str">
            <v>107000</v>
          </cell>
        </row>
        <row r="298">
          <cell r="A298" t="str">
            <v>COMCNCONSTOTHERC402</v>
          </cell>
          <cell r="B298" t="str">
            <v>107000</v>
          </cell>
        </row>
        <row r="299">
          <cell r="A299" t="str">
            <v>COMCNCONSTOTHERC601</v>
          </cell>
          <cell r="B299" t="str">
            <v>107000</v>
          </cell>
        </row>
        <row r="300">
          <cell r="A300" t="str">
            <v>COMCNCONSTOTHERC602</v>
          </cell>
          <cell r="B300" t="str">
            <v>107000</v>
          </cell>
        </row>
        <row r="301">
          <cell r="A301" t="str">
            <v>COMCNCONSTOTHERC640</v>
          </cell>
          <cell r="B301" t="str">
            <v>908000</v>
          </cell>
        </row>
        <row r="302">
          <cell r="A302" t="str">
            <v>COMCNCONSTOTHERC641</v>
          </cell>
          <cell r="B302" t="str">
            <v>908000</v>
          </cell>
        </row>
        <row r="303">
          <cell r="A303" t="str">
            <v>COMCNCONSTOTHERC642</v>
          </cell>
          <cell r="B303" t="str">
            <v>908000</v>
          </cell>
        </row>
        <row r="304">
          <cell r="A304" t="str">
            <v>COMCNCONSTOTHERC643</v>
          </cell>
          <cell r="B304" t="str">
            <v>908000</v>
          </cell>
        </row>
        <row r="305">
          <cell r="A305" t="str">
            <v>COMCNCONSTOTHERC741</v>
          </cell>
          <cell r="B305" t="str">
            <v>107000</v>
          </cell>
        </row>
        <row r="306">
          <cell r="A306" t="str">
            <v>COMCNCONSTOTHERC900</v>
          </cell>
          <cell r="B306" t="str">
            <v>107000</v>
          </cell>
        </row>
        <row r="307">
          <cell r="A307" t="str">
            <v>COMCNCONSTOTHERC901</v>
          </cell>
          <cell r="B307" t="str">
            <v>107000</v>
          </cell>
        </row>
        <row r="308">
          <cell r="A308" t="str">
            <v>COMCNCONSTOTHERC907</v>
          </cell>
          <cell r="B308" t="str">
            <v>107000</v>
          </cell>
        </row>
        <row r="309">
          <cell r="A309" t="str">
            <v>COMCNCONSTOTHERC910</v>
          </cell>
          <cell r="B309" t="str">
            <v>107000</v>
          </cell>
        </row>
        <row r="310">
          <cell r="A310" t="str">
            <v>COMCNCONSTOTHERC913</v>
          </cell>
          <cell r="B310" t="str">
            <v>107000</v>
          </cell>
        </row>
        <row r="311">
          <cell r="A311" t="str">
            <v>COMCNCONSTOTHERC914</v>
          </cell>
          <cell r="B311" t="str">
            <v>107000</v>
          </cell>
        </row>
        <row r="312">
          <cell r="A312" t="str">
            <v>COMCNCONSTOTHERC915</v>
          </cell>
          <cell r="B312" t="str">
            <v>107000</v>
          </cell>
        </row>
        <row r="313">
          <cell r="A313" t="str">
            <v>COMCNCONSTOTHERC919</v>
          </cell>
          <cell r="B313" t="str">
            <v>107000</v>
          </cell>
        </row>
        <row r="314">
          <cell r="A314" t="str">
            <v>COMCNCONSTOTHERC925</v>
          </cell>
          <cell r="B314" t="str">
            <v>107000</v>
          </cell>
        </row>
        <row r="315">
          <cell r="A315" t="str">
            <v>COMCNCONSTOTHERC926</v>
          </cell>
          <cell r="B315" t="str">
            <v>107000</v>
          </cell>
        </row>
        <row r="316">
          <cell r="A316" t="str">
            <v>COMCNCONSTOTHERC927</v>
          </cell>
          <cell r="B316" t="str">
            <v>107000</v>
          </cell>
        </row>
        <row r="317">
          <cell r="A317" t="str">
            <v>COMCNCONSTOTHERC928</v>
          </cell>
          <cell r="B317" t="str">
            <v>107000</v>
          </cell>
        </row>
        <row r="318">
          <cell r="A318" t="str">
            <v>COMCNCONSTOTHERC929</v>
          </cell>
          <cell r="B318" t="str">
            <v>107000</v>
          </cell>
        </row>
        <row r="319">
          <cell r="A319" t="str">
            <v>COMCNCONSTOTHERC930</v>
          </cell>
          <cell r="B319" t="str">
            <v>107000</v>
          </cell>
        </row>
        <row r="320">
          <cell r="A320" t="str">
            <v>COMCNCONSTOTHERC931</v>
          </cell>
          <cell r="B320" t="str">
            <v>107000</v>
          </cell>
        </row>
        <row r="321">
          <cell r="A321" t="str">
            <v>COMCNCONSTOTHERC933</v>
          </cell>
          <cell r="B321" t="str">
            <v>107000</v>
          </cell>
        </row>
        <row r="322">
          <cell r="A322" t="str">
            <v>COMCNCONSTOTHERC935</v>
          </cell>
          <cell r="B322" t="str">
            <v>107000</v>
          </cell>
        </row>
        <row r="323">
          <cell r="A323" t="str">
            <v>COMCNCONSTOTHERC950</v>
          </cell>
          <cell r="B323" t="str">
            <v>107000</v>
          </cell>
        </row>
        <row r="324">
          <cell r="A324" t="str">
            <v>COMCNCONSTOUTSVC158</v>
          </cell>
          <cell r="B324" t="str">
            <v>107000</v>
          </cell>
        </row>
        <row r="325">
          <cell r="A325" t="str">
            <v>COMCNCONSTOUTSVC170</v>
          </cell>
          <cell r="B325" t="str">
            <v>107000</v>
          </cell>
        </row>
        <row r="326">
          <cell r="A326" t="str">
            <v>COMCNCONSTOUTSVC171</v>
          </cell>
          <cell r="B326" t="str">
            <v>107000</v>
          </cell>
        </row>
        <row r="327">
          <cell r="A327" t="str">
            <v>COMCNCONSTOUTSVC181</v>
          </cell>
          <cell r="B327" t="str">
            <v>107000</v>
          </cell>
        </row>
        <row r="328">
          <cell r="A328" t="str">
            <v>COMCNCONSTOUTSVC200</v>
          </cell>
          <cell r="B328" t="str">
            <v>107000</v>
          </cell>
        </row>
        <row r="329">
          <cell r="A329" t="str">
            <v>COMCNCONSTOUTSVC305</v>
          </cell>
          <cell r="B329" t="str">
            <v>107000</v>
          </cell>
        </row>
        <row r="330">
          <cell r="A330" t="str">
            <v>COMCNCONSTOUTSVC315</v>
          </cell>
          <cell r="B330" t="str">
            <v>107000</v>
          </cell>
        </row>
        <row r="331">
          <cell r="A331" t="str">
            <v>COMCNCONSTOUTSVC402</v>
          </cell>
          <cell r="B331" t="str">
            <v>107000</v>
          </cell>
        </row>
        <row r="332">
          <cell r="A332" t="str">
            <v>COMCNCONSTOUTSVC601</v>
          </cell>
          <cell r="B332" t="str">
            <v>107000</v>
          </cell>
        </row>
        <row r="333">
          <cell r="A333" t="str">
            <v>COMCNCONSTOUTSVC602</v>
          </cell>
          <cell r="B333" t="str">
            <v>107000</v>
          </cell>
        </row>
        <row r="334">
          <cell r="A334" t="str">
            <v>COMCNCONSTOUTSVC640</v>
          </cell>
          <cell r="B334" t="str">
            <v>908000</v>
          </cell>
        </row>
        <row r="335">
          <cell r="A335" t="str">
            <v>COMCNCONSTOUTSVC641</v>
          </cell>
          <cell r="B335" t="str">
            <v>908000</v>
          </cell>
        </row>
        <row r="336">
          <cell r="A336" t="str">
            <v>COMCNCONSTOUTSVC642</v>
          </cell>
          <cell r="B336" t="str">
            <v>908000</v>
          </cell>
        </row>
        <row r="337">
          <cell r="A337" t="str">
            <v>COMCNCONSTOUTSVC643</v>
          </cell>
          <cell r="B337" t="str">
            <v>908000</v>
          </cell>
        </row>
        <row r="338">
          <cell r="A338" t="str">
            <v>COMCNCONSTOUTSVC900</v>
          </cell>
          <cell r="B338" t="str">
            <v>107000</v>
          </cell>
        </row>
        <row r="339">
          <cell r="A339" t="str">
            <v>COMCNCONSTOUTSVC901</v>
          </cell>
          <cell r="B339" t="str">
            <v>107000</v>
          </cell>
        </row>
        <row r="340">
          <cell r="A340" t="str">
            <v>COMCNCONSTOUTSVC907</v>
          </cell>
          <cell r="B340" t="str">
            <v>107000</v>
          </cell>
        </row>
        <row r="341">
          <cell r="A341" t="str">
            <v>COMCNCONSTOUTSVC910</v>
          </cell>
          <cell r="B341" t="str">
            <v>107000</v>
          </cell>
        </row>
        <row r="342">
          <cell r="A342" t="str">
            <v>COMCNCONSTOUTSVC913</v>
          </cell>
          <cell r="B342" t="str">
            <v>107000</v>
          </cell>
        </row>
        <row r="343">
          <cell r="A343" t="str">
            <v>COMCNCONSTOUTSVC914</v>
          </cell>
          <cell r="B343" t="str">
            <v>107000</v>
          </cell>
        </row>
        <row r="344">
          <cell r="A344" t="str">
            <v>COMCNCONSTOUTSVC915</v>
          </cell>
          <cell r="B344" t="str">
            <v>107000</v>
          </cell>
        </row>
        <row r="345">
          <cell r="A345" t="str">
            <v>COMCNCONSTOUTSVC919</v>
          </cell>
          <cell r="B345" t="str">
            <v>107000</v>
          </cell>
        </row>
        <row r="346">
          <cell r="A346" t="str">
            <v>COMCNCONSTOUTSVC925</v>
          </cell>
          <cell r="B346" t="str">
            <v>107000</v>
          </cell>
        </row>
        <row r="347">
          <cell r="A347" t="str">
            <v>COMCNCONSTOUTSVC926</v>
          </cell>
          <cell r="B347" t="str">
            <v>107000</v>
          </cell>
        </row>
        <row r="348">
          <cell r="A348" t="str">
            <v>COMCNCONSTOUTSVC927</v>
          </cell>
          <cell r="B348" t="str">
            <v>107000</v>
          </cell>
        </row>
        <row r="349">
          <cell r="A349" t="str">
            <v>COMCNCONSTOUTSVC928</v>
          </cell>
          <cell r="B349" t="str">
            <v>107000</v>
          </cell>
        </row>
        <row r="350">
          <cell r="A350" t="str">
            <v>COMCNCONSTOUTSVC929</v>
          </cell>
          <cell r="B350" t="str">
            <v>107000</v>
          </cell>
        </row>
        <row r="351">
          <cell r="A351" t="str">
            <v>COMCNCONSTOUTSVC930</v>
          </cell>
          <cell r="B351" t="str">
            <v>107000</v>
          </cell>
        </row>
        <row r="352">
          <cell r="A352" t="str">
            <v>COMCNCONSTOUTSVC931</v>
          </cell>
          <cell r="B352" t="str">
            <v>107000</v>
          </cell>
        </row>
        <row r="353">
          <cell r="A353" t="str">
            <v>COMCNCONSTOUTSVC933</v>
          </cell>
          <cell r="B353" t="str">
            <v>107000</v>
          </cell>
        </row>
        <row r="354">
          <cell r="A354" t="str">
            <v>COMCNCONSTOUTSVC935</v>
          </cell>
          <cell r="B354" t="str">
            <v>107000</v>
          </cell>
        </row>
        <row r="355">
          <cell r="A355" t="str">
            <v>COMCNCONSTOUTSVC950</v>
          </cell>
          <cell r="B355" t="str">
            <v>107000</v>
          </cell>
        </row>
        <row r="356">
          <cell r="A356" t="str">
            <v>COMCNRETIRLABORC315</v>
          </cell>
          <cell r="B356" t="str">
            <v>108000</v>
          </cell>
        </row>
        <row r="357">
          <cell r="A357" t="str">
            <v>COMCNRETIRLABORC601</v>
          </cell>
          <cell r="B357" t="str">
            <v>108000</v>
          </cell>
        </row>
        <row r="358">
          <cell r="A358" t="str">
            <v>COMCNRETIRLABORC900</v>
          </cell>
          <cell r="B358" t="str">
            <v>108000</v>
          </cell>
        </row>
        <row r="359">
          <cell r="A359" t="str">
            <v>COMCNRETIRLABORC901</v>
          </cell>
          <cell r="B359" t="str">
            <v>108000</v>
          </cell>
        </row>
        <row r="360">
          <cell r="A360" t="str">
            <v>COMCNRETIRLABORC907</v>
          </cell>
          <cell r="B360" t="str">
            <v>108000</v>
          </cell>
        </row>
        <row r="361">
          <cell r="A361" t="str">
            <v>COMCNRETIRLABORC910</v>
          </cell>
          <cell r="B361" t="str">
            <v>108000</v>
          </cell>
        </row>
        <row r="362">
          <cell r="A362" t="str">
            <v>COMCNRETIRLABORC913</v>
          </cell>
          <cell r="B362" t="str">
            <v>108000</v>
          </cell>
        </row>
        <row r="363">
          <cell r="A363" t="str">
            <v>COMCNRETIRLABORC914</v>
          </cell>
          <cell r="B363" t="str">
            <v>108000</v>
          </cell>
        </row>
        <row r="364">
          <cell r="A364" t="str">
            <v>COMCNRETIRLABORC915</v>
          </cell>
          <cell r="B364" t="str">
            <v>108000</v>
          </cell>
        </row>
        <row r="365">
          <cell r="A365" t="str">
            <v>COMCNRETIRLABORC925</v>
          </cell>
          <cell r="B365" t="str">
            <v>108000</v>
          </cell>
        </row>
        <row r="366">
          <cell r="A366" t="str">
            <v>COMCNRETIRLABORC926</v>
          </cell>
          <cell r="B366" t="str">
            <v>108000</v>
          </cell>
        </row>
        <row r="367">
          <cell r="A367" t="str">
            <v>COMCNRETIRLABORC927</v>
          </cell>
          <cell r="B367" t="str">
            <v>108000</v>
          </cell>
        </row>
        <row r="368">
          <cell r="A368" t="str">
            <v>COMCNRETIRLABORC928</v>
          </cell>
          <cell r="B368" t="str">
            <v>108000</v>
          </cell>
        </row>
        <row r="369">
          <cell r="A369" t="str">
            <v>COMCNRETIRLABORC929</v>
          </cell>
          <cell r="B369" t="str">
            <v>108000</v>
          </cell>
        </row>
        <row r="370">
          <cell r="A370" t="str">
            <v>COMCNRETIRLABORC930</v>
          </cell>
          <cell r="B370" t="str">
            <v>108000</v>
          </cell>
        </row>
        <row r="371">
          <cell r="A371" t="str">
            <v>COMCNRETIRLABORC933</v>
          </cell>
          <cell r="B371" t="str">
            <v>108000</v>
          </cell>
        </row>
        <row r="372">
          <cell r="A372" t="str">
            <v>COMCNRETIRLABORC935</v>
          </cell>
          <cell r="B372" t="str">
            <v>108000</v>
          </cell>
        </row>
        <row r="373">
          <cell r="A373" t="str">
            <v>COMCNRETIROTHERC315</v>
          </cell>
          <cell r="B373" t="str">
            <v>108000</v>
          </cell>
        </row>
        <row r="374">
          <cell r="A374" t="str">
            <v>COMCNRETIROTHERC601</v>
          </cell>
          <cell r="B374" t="str">
            <v>108000</v>
          </cell>
        </row>
        <row r="375">
          <cell r="A375" t="str">
            <v>COMCNRETIROTHERC741</v>
          </cell>
          <cell r="B375" t="str">
            <v>108000</v>
          </cell>
        </row>
        <row r="376">
          <cell r="A376" t="str">
            <v>COMCNRETIROTHERC900</v>
          </cell>
          <cell r="B376" t="str">
            <v>108000</v>
          </cell>
        </row>
        <row r="377">
          <cell r="A377" t="str">
            <v>COMCNRETIROTHERC901</v>
          </cell>
          <cell r="B377" t="str">
            <v>108000</v>
          </cell>
        </row>
        <row r="378">
          <cell r="A378" t="str">
            <v>COMCNRETIROTHERC907</v>
          </cell>
          <cell r="B378" t="str">
            <v>108000</v>
          </cell>
        </row>
        <row r="379">
          <cell r="A379" t="str">
            <v>COMCNRETIROTHERC910</v>
          </cell>
          <cell r="B379" t="str">
            <v>108000</v>
          </cell>
        </row>
        <row r="380">
          <cell r="A380" t="str">
            <v>COMCNRETIROTHERC913</v>
          </cell>
          <cell r="B380" t="str">
            <v>108000</v>
          </cell>
        </row>
        <row r="381">
          <cell r="A381" t="str">
            <v>COMCNRETIROTHERC914</v>
          </cell>
          <cell r="B381" t="str">
            <v>108000</v>
          </cell>
        </row>
        <row r="382">
          <cell r="A382" t="str">
            <v>COMCNRETIROTHERC915</v>
          </cell>
          <cell r="B382" t="str">
            <v>108000</v>
          </cell>
        </row>
        <row r="383">
          <cell r="A383" t="str">
            <v>COMCNRETIROTHERC925</v>
          </cell>
          <cell r="B383" t="str">
            <v>108000</v>
          </cell>
        </row>
        <row r="384">
          <cell r="A384" t="str">
            <v>COMCNRETIROTHERC926</v>
          </cell>
          <cell r="B384" t="str">
            <v>108000</v>
          </cell>
        </row>
        <row r="385">
          <cell r="A385" t="str">
            <v>COMCNRETIROTHERC927</v>
          </cell>
          <cell r="B385" t="str">
            <v>108000</v>
          </cell>
        </row>
        <row r="386">
          <cell r="A386" t="str">
            <v>COMCNRETIROTHERC928</v>
          </cell>
          <cell r="B386" t="str">
            <v>108000</v>
          </cell>
        </row>
        <row r="387">
          <cell r="A387" t="str">
            <v>COMCNRETIROTHERC929</v>
          </cell>
          <cell r="B387" t="str">
            <v>108000</v>
          </cell>
        </row>
        <row r="388">
          <cell r="A388" t="str">
            <v>COMCNRETIROTHERC930</v>
          </cell>
          <cell r="B388" t="str">
            <v>108000</v>
          </cell>
        </row>
        <row r="389">
          <cell r="A389" t="str">
            <v>COMCNRETIROTHERC933</v>
          </cell>
          <cell r="B389" t="str">
            <v>108000</v>
          </cell>
        </row>
        <row r="390">
          <cell r="A390" t="str">
            <v>COMCNRETIROTHERC935</v>
          </cell>
          <cell r="B390" t="str">
            <v>108000</v>
          </cell>
        </row>
        <row r="391">
          <cell r="A391" t="str">
            <v>COMCNRETIROUTSVC315</v>
          </cell>
          <cell r="B391" t="str">
            <v>108000</v>
          </cell>
        </row>
        <row r="392">
          <cell r="A392" t="str">
            <v>COMCNRETIROUTSVC601</v>
          </cell>
          <cell r="B392" t="str">
            <v>108000</v>
          </cell>
        </row>
        <row r="393">
          <cell r="A393" t="str">
            <v>COMCNRETIROUTSVC900</v>
          </cell>
          <cell r="B393" t="str">
            <v>108000</v>
          </cell>
        </row>
        <row r="394">
          <cell r="A394" t="str">
            <v>COMCNRETIROUTSVC901</v>
          </cell>
          <cell r="B394" t="str">
            <v>108000</v>
          </cell>
        </row>
        <row r="395">
          <cell r="A395" t="str">
            <v>COMCNRETIROUTSVC907</v>
          </cell>
          <cell r="B395" t="str">
            <v>108000</v>
          </cell>
        </row>
        <row r="396">
          <cell r="A396" t="str">
            <v>COMCNRETIROUTSVC910</v>
          </cell>
          <cell r="B396" t="str">
            <v>108000</v>
          </cell>
        </row>
        <row r="397">
          <cell r="A397" t="str">
            <v>COMCNRETIROUTSVC913</v>
          </cell>
          <cell r="B397" t="str">
            <v>108000</v>
          </cell>
        </row>
        <row r="398">
          <cell r="A398" t="str">
            <v>COMCNRETIROUTSVC914</v>
          </cell>
          <cell r="B398" t="str">
            <v>108000</v>
          </cell>
        </row>
        <row r="399">
          <cell r="A399" t="str">
            <v>COMCNRETIROUTSVC915</v>
          </cell>
          <cell r="B399" t="str">
            <v>108000</v>
          </cell>
        </row>
        <row r="400">
          <cell r="A400" t="str">
            <v>COMCNRETIROUTSVC925</v>
          </cell>
          <cell r="B400" t="str">
            <v>108000</v>
          </cell>
        </row>
        <row r="401">
          <cell r="A401" t="str">
            <v>COMCNRETIROUTSVC926</v>
          </cell>
          <cell r="B401" t="str">
            <v>108000</v>
          </cell>
        </row>
        <row r="402">
          <cell r="A402" t="str">
            <v>COMCNRETIROUTSVC927</v>
          </cell>
          <cell r="B402" t="str">
            <v>108000</v>
          </cell>
        </row>
        <row r="403">
          <cell r="A403" t="str">
            <v>COMCNRETIROUTSVC928</v>
          </cell>
          <cell r="B403" t="str">
            <v>108000</v>
          </cell>
        </row>
        <row r="404">
          <cell r="A404" t="str">
            <v>COMCNRETIROUTSVC929</v>
          </cell>
          <cell r="B404" t="str">
            <v>108000</v>
          </cell>
        </row>
        <row r="405">
          <cell r="A405" t="str">
            <v>COMCNRETIROUTSVC930</v>
          </cell>
          <cell r="B405" t="str">
            <v>108000</v>
          </cell>
        </row>
        <row r="406">
          <cell r="A406" t="str">
            <v>COMCNRETIROUTSVC933</v>
          </cell>
          <cell r="B406" t="str">
            <v>108000</v>
          </cell>
        </row>
        <row r="407">
          <cell r="A407" t="str">
            <v>COMCNRETIROUTSVC935</v>
          </cell>
          <cell r="B407" t="str">
            <v>108000</v>
          </cell>
        </row>
        <row r="408">
          <cell r="A408" t="str">
            <v>DISTCCATGUOTHERC181</v>
          </cell>
          <cell r="B408" t="str">
            <v>253000</v>
          </cell>
        </row>
        <row r="409">
          <cell r="A409" t="str">
            <v>DISTCCATGUOTHERC200</v>
          </cell>
          <cell r="B409" t="str">
            <v>253000</v>
          </cell>
        </row>
        <row r="410">
          <cell r="A410" t="str">
            <v>DISTCCATGUOTHERC201</v>
          </cell>
          <cell r="B410" t="str">
            <v>253000</v>
          </cell>
        </row>
        <row r="411">
          <cell r="A411" t="str">
            <v>DISTCCATGUOTHERC202</v>
          </cell>
          <cell r="B411" t="str">
            <v>253000</v>
          </cell>
        </row>
        <row r="412">
          <cell r="A412" t="str">
            <v>DISTCCATGUOTHERC203</v>
          </cell>
          <cell r="B412" t="str">
            <v>253000</v>
          </cell>
        </row>
        <row r="413">
          <cell r="A413" t="str">
            <v>DISTCCATGUOTHERC206</v>
          </cell>
          <cell r="B413" t="str">
            <v>253000</v>
          </cell>
        </row>
        <row r="414">
          <cell r="A414" t="str">
            <v>DISTCCATGUOTHERC250</v>
          </cell>
          <cell r="B414" t="str">
            <v>253000</v>
          </cell>
        </row>
        <row r="415">
          <cell r="A415" t="str">
            <v>DISTCCATGUOTHERC301</v>
          </cell>
          <cell r="B415" t="str">
            <v>253000</v>
          </cell>
        </row>
        <row r="416">
          <cell r="A416" t="str">
            <v>DISTCCATGUOTHERC303</v>
          </cell>
          <cell r="B416" t="str">
            <v>253000</v>
          </cell>
        </row>
        <row r="417">
          <cell r="A417" t="str">
            <v>DISTCCATGUOTHERC304</v>
          </cell>
          <cell r="B417" t="str">
            <v>253000</v>
          </cell>
        </row>
        <row r="418">
          <cell r="A418" t="str">
            <v>DISTCCATGUOTHERC305</v>
          </cell>
          <cell r="B418" t="str">
            <v>253000</v>
          </cell>
        </row>
        <row r="419">
          <cell r="A419" t="str">
            <v>DISTCCATGUOTHERC306</v>
          </cell>
          <cell r="B419" t="str">
            <v>253000</v>
          </cell>
        </row>
        <row r="420">
          <cell r="A420" t="str">
            <v>DISTCCATGUOTHERC307</v>
          </cell>
          <cell r="B420" t="str">
            <v>253000</v>
          </cell>
        </row>
        <row r="421">
          <cell r="A421" t="str">
            <v>DISTCCATGUOTHERC308</v>
          </cell>
          <cell r="B421" t="str">
            <v>253000</v>
          </cell>
        </row>
        <row r="422">
          <cell r="A422" t="str">
            <v>DISTCCATGUOTHERC309</v>
          </cell>
          <cell r="B422" t="str">
            <v>253000</v>
          </cell>
        </row>
        <row r="423">
          <cell r="A423" t="str">
            <v>DISTCCATGUOTHERC310</v>
          </cell>
          <cell r="B423" t="str">
            <v>253000</v>
          </cell>
        </row>
        <row r="424">
          <cell r="A424" t="str">
            <v>DISTCCATGUOTHERC311</v>
          </cell>
          <cell r="B424" t="str">
            <v>253000</v>
          </cell>
        </row>
        <row r="425">
          <cell r="A425" t="str">
            <v>DISTCCATGUOTHERC312</v>
          </cell>
          <cell r="B425" t="str">
            <v>253000</v>
          </cell>
        </row>
        <row r="426">
          <cell r="A426" t="str">
            <v>DISTCCATGUOTHERC314</v>
          </cell>
          <cell r="B426" t="str">
            <v>253000</v>
          </cell>
        </row>
        <row r="427">
          <cell r="A427" t="str">
            <v>DISTCCATGUOTHERC315</v>
          </cell>
          <cell r="B427" t="str">
            <v>253000</v>
          </cell>
        </row>
        <row r="428">
          <cell r="A428" t="str">
            <v>DISTCCATGUOTHERC316</v>
          </cell>
          <cell r="B428" t="str">
            <v>253000</v>
          </cell>
        </row>
        <row r="429">
          <cell r="A429" t="str">
            <v>DISTCCATGUOTHERC318</v>
          </cell>
          <cell r="B429" t="str">
            <v>253000</v>
          </cell>
        </row>
        <row r="430">
          <cell r="A430" t="str">
            <v>DISTCCATGUOTHERC319</v>
          </cell>
          <cell r="B430" t="str">
            <v>253000</v>
          </cell>
        </row>
        <row r="431">
          <cell r="A431" t="str">
            <v>DISTCCATGUOTHERC402</v>
          </cell>
          <cell r="B431" t="str">
            <v>253000</v>
          </cell>
        </row>
        <row r="432">
          <cell r="A432" t="str">
            <v>DISTCCATGUOTHERC405</v>
          </cell>
          <cell r="B432" t="str">
            <v>253000</v>
          </cell>
        </row>
        <row r="433">
          <cell r="A433" t="str">
            <v>DISTCCATGUOTHERC406</v>
          </cell>
          <cell r="B433" t="str">
            <v>253000</v>
          </cell>
        </row>
        <row r="434">
          <cell r="A434" t="str">
            <v>DISTCCATGUOTHERC407</v>
          </cell>
          <cell r="B434" t="str">
            <v>253000</v>
          </cell>
        </row>
        <row r="435">
          <cell r="A435" t="str">
            <v>DISTCCATGUOTHERC408</v>
          </cell>
          <cell r="B435" t="str">
            <v>253000</v>
          </cell>
        </row>
        <row r="436">
          <cell r="A436" t="str">
            <v>DISTCCATGUOTHERC409</v>
          </cell>
          <cell r="B436" t="str">
            <v>253000</v>
          </cell>
        </row>
        <row r="437">
          <cell r="A437" t="str">
            <v>DISTCCATGUOTHERC501</v>
          </cell>
          <cell r="B437" t="str">
            <v>253000</v>
          </cell>
        </row>
        <row r="438">
          <cell r="A438" t="str">
            <v>DISTCCATGUOTHERC502</v>
          </cell>
          <cell r="B438" t="str">
            <v>253000</v>
          </cell>
        </row>
        <row r="439">
          <cell r="A439" t="str">
            <v>DISTCCATGUOTHERC503</v>
          </cell>
          <cell r="B439" t="str">
            <v>253000</v>
          </cell>
        </row>
        <row r="440">
          <cell r="A440" t="str">
            <v>DISTCCATGUOTHERC504</v>
          </cell>
          <cell r="B440" t="str">
            <v>253000</v>
          </cell>
        </row>
        <row r="441">
          <cell r="A441" t="str">
            <v>DISTCCATGUOTHERC506</v>
          </cell>
          <cell r="B441" t="str">
            <v>253000</v>
          </cell>
        </row>
        <row r="442">
          <cell r="A442" t="str">
            <v>DISTCCATGUOTHERC508</v>
          </cell>
          <cell r="B442" t="str">
            <v>253000</v>
          </cell>
        </row>
        <row r="443">
          <cell r="A443" t="str">
            <v>DISTCCATGUOTHERC509</v>
          </cell>
          <cell r="B443" t="str">
            <v>253000</v>
          </cell>
        </row>
        <row r="444">
          <cell r="A444" t="str">
            <v>DISTCCATGUOTHERC510</v>
          </cell>
          <cell r="B444" t="str">
            <v>253000</v>
          </cell>
        </row>
        <row r="445">
          <cell r="A445" t="str">
            <v>DISTCCATGUOTHERC511</v>
          </cell>
          <cell r="B445" t="str">
            <v>253000</v>
          </cell>
        </row>
        <row r="446">
          <cell r="A446" t="str">
            <v>DISTCCATGUOTHERC513</v>
          </cell>
          <cell r="B446" t="str">
            <v>253000</v>
          </cell>
        </row>
        <row r="447">
          <cell r="A447" t="str">
            <v>DISTCCATGUOTHERC517</v>
          </cell>
          <cell r="B447" t="str">
            <v>253000</v>
          </cell>
        </row>
        <row r="448">
          <cell r="A448" t="str">
            <v>DISTCCATGUOTHERC707</v>
          </cell>
          <cell r="B448" t="str">
            <v>253000</v>
          </cell>
        </row>
        <row r="449">
          <cell r="A449" t="str">
            <v>DISTCCATGUOTHERC741</v>
          </cell>
          <cell r="B449" t="str">
            <v>253000</v>
          </cell>
        </row>
        <row r="450">
          <cell r="A450" t="str">
            <v>DISTCCATGUOTHERC913</v>
          </cell>
          <cell r="B450" t="str">
            <v>253000</v>
          </cell>
        </row>
        <row r="451">
          <cell r="A451" t="str">
            <v>DISTCCATGUOTHERC925</v>
          </cell>
          <cell r="B451" t="str">
            <v>253000</v>
          </cell>
        </row>
        <row r="452">
          <cell r="A452" t="str">
            <v>DISTCCATGUOTHERC927</v>
          </cell>
          <cell r="B452" t="str">
            <v>253000</v>
          </cell>
        </row>
        <row r="453">
          <cell r="A453" t="str">
            <v>DISTCCATGUOTHERC929</v>
          </cell>
          <cell r="B453" t="str">
            <v>253000</v>
          </cell>
        </row>
        <row r="454">
          <cell r="A454" t="str">
            <v>DISTCCATGUOTHERC933</v>
          </cell>
          <cell r="B454" t="str">
            <v>253000</v>
          </cell>
        </row>
        <row r="455">
          <cell r="A455" t="str">
            <v>DISTCCATGUOTHERC934</v>
          </cell>
          <cell r="B455" t="str">
            <v>253000</v>
          </cell>
        </row>
        <row r="456">
          <cell r="A456" t="str">
            <v>DISTCCATGUOTHERC935</v>
          </cell>
          <cell r="B456" t="str">
            <v>253000</v>
          </cell>
        </row>
        <row r="457">
          <cell r="A457" t="str">
            <v>DISTCCITGUOTHERC181</v>
          </cell>
          <cell r="B457" t="str">
            <v>253030</v>
          </cell>
        </row>
        <row r="458">
          <cell r="A458" t="str">
            <v>DISTCCITGUOTHERC200</v>
          </cell>
          <cell r="B458" t="str">
            <v>253030</v>
          </cell>
        </row>
        <row r="459">
          <cell r="A459" t="str">
            <v>DISTCCITGUOTHERC201</v>
          </cell>
          <cell r="B459" t="str">
            <v>253030</v>
          </cell>
        </row>
        <row r="460">
          <cell r="A460" t="str">
            <v>DISTCCITGUOTHERC202</v>
          </cell>
          <cell r="B460" t="str">
            <v>253030</v>
          </cell>
        </row>
        <row r="461">
          <cell r="A461" t="str">
            <v>DISTCCITGUOTHERC203</v>
          </cell>
          <cell r="B461" t="str">
            <v>253030</v>
          </cell>
        </row>
        <row r="462">
          <cell r="A462" t="str">
            <v>DISTCCITGUOTHERC206</v>
          </cell>
          <cell r="B462" t="str">
            <v>253030</v>
          </cell>
        </row>
        <row r="463">
          <cell r="A463" t="str">
            <v>DISTCCITGUOTHERC250</v>
          </cell>
          <cell r="B463" t="str">
            <v>253030</v>
          </cell>
        </row>
        <row r="464">
          <cell r="A464" t="str">
            <v>DISTCCITGUOTHERC301</v>
          </cell>
          <cell r="B464" t="str">
            <v>253030</v>
          </cell>
        </row>
        <row r="465">
          <cell r="A465" t="str">
            <v>DISTCCITGUOTHERC303</v>
          </cell>
          <cell r="B465" t="str">
            <v>253030</v>
          </cell>
        </row>
        <row r="466">
          <cell r="A466" t="str">
            <v>DISTCCITGUOTHERC304</v>
          </cell>
          <cell r="B466" t="str">
            <v>253030</v>
          </cell>
        </row>
        <row r="467">
          <cell r="A467" t="str">
            <v>DISTCCITGUOTHERC305</v>
          </cell>
          <cell r="B467" t="str">
            <v>253030</v>
          </cell>
        </row>
        <row r="468">
          <cell r="A468" t="str">
            <v>DISTCCITGUOTHERC306</v>
          </cell>
          <cell r="B468" t="str">
            <v>253030</v>
          </cell>
        </row>
        <row r="469">
          <cell r="A469" t="str">
            <v>DISTCCITGUOTHERC307</v>
          </cell>
          <cell r="B469" t="str">
            <v>253030</v>
          </cell>
        </row>
        <row r="470">
          <cell r="A470" t="str">
            <v>DISTCCITGUOTHERC308</v>
          </cell>
          <cell r="B470" t="str">
            <v>253030</v>
          </cell>
        </row>
        <row r="471">
          <cell r="A471" t="str">
            <v>DISTCCITGUOTHERC309</v>
          </cell>
          <cell r="B471" t="str">
            <v>253030</v>
          </cell>
        </row>
        <row r="472">
          <cell r="A472" t="str">
            <v>DISTCCITGUOTHERC310</v>
          </cell>
          <cell r="B472" t="str">
            <v>253030</v>
          </cell>
        </row>
        <row r="473">
          <cell r="A473" t="str">
            <v>DISTCCITGUOTHERC311</v>
          </cell>
          <cell r="B473" t="str">
            <v>253030</v>
          </cell>
        </row>
        <row r="474">
          <cell r="A474" t="str">
            <v>DISTCCITGUOTHERC312</v>
          </cell>
          <cell r="B474" t="str">
            <v>253030</v>
          </cell>
        </row>
        <row r="475">
          <cell r="A475" t="str">
            <v>DISTCCITGUOTHERC314</v>
          </cell>
          <cell r="B475" t="str">
            <v>253030</v>
          </cell>
        </row>
        <row r="476">
          <cell r="A476" t="str">
            <v>DISTCCITGUOTHERC315</v>
          </cell>
          <cell r="B476" t="str">
            <v>253030</v>
          </cell>
        </row>
        <row r="477">
          <cell r="A477" t="str">
            <v>DISTCCITGUOTHERC316</v>
          </cell>
          <cell r="B477" t="str">
            <v>253030</v>
          </cell>
        </row>
        <row r="478">
          <cell r="A478" t="str">
            <v>DISTCCITGUOTHERC318</v>
          </cell>
          <cell r="B478" t="str">
            <v>253030</v>
          </cell>
        </row>
        <row r="479">
          <cell r="A479" t="str">
            <v>DISTCCITGUOTHERC319</v>
          </cell>
          <cell r="B479" t="str">
            <v>253030</v>
          </cell>
        </row>
        <row r="480">
          <cell r="A480" t="str">
            <v>DISTCCITGUOTHERC402</v>
          </cell>
          <cell r="B480" t="str">
            <v>253030</v>
          </cell>
        </row>
        <row r="481">
          <cell r="A481" t="str">
            <v>DISTCCITGUOTHERC405</v>
          </cell>
          <cell r="B481" t="str">
            <v>253030</v>
          </cell>
        </row>
        <row r="482">
          <cell r="A482" t="str">
            <v>DISTCCITGUOTHERC406</v>
          </cell>
          <cell r="B482" t="str">
            <v>253030</v>
          </cell>
        </row>
        <row r="483">
          <cell r="A483" t="str">
            <v>DISTCCITGUOTHERC407</v>
          </cell>
          <cell r="B483" t="str">
            <v>253030</v>
          </cell>
        </row>
        <row r="484">
          <cell r="A484" t="str">
            <v>DISTCCITGUOTHERC408</v>
          </cell>
          <cell r="B484" t="str">
            <v>253030</v>
          </cell>
        </row>
        <row r="485">
          <cell r="A485" t="str">
            <v>DISTCCITGUOTHERC409</v>
          </cell>
          <cell r="B485" t="str">
            <v>253030</v>
          </cell>
        </row>
        <row r="486">
          <cell r="A486" t="str">
            <v>DISTCCITGUOTHERC501</v>
          </cell>
          <cell r="B486" t="str">
            <v>253030</v>
          </cell>
        </row>
        <row r="487">
          <cell r="A487" t="str">
            <v>DISTCCITGUOTHERC502</v>
          </cell>
          <cell r="B487" t="str">
            <v>253030</v>
          </cell>
        </row>
        <row r="488">
          <cell r="A488" t="str">
            <v>DISTCCITGUOTHERC503</v>
          </cell>
          <cell r="B488" t="str">
            <v>253030</v>
          </cell>
        </row>
        <row r="489">
          <cell r="A489" t="str">
            <v>DISTCCITGUOTHERC504</v>
          </cell>
          <cell r="B489" t="str">
            <v>253030</v>
          </cell>
        </row>
        <row r="490">
          <cell r="A490" t="str">
            <v>DISTCCITGUOTHERC506</v>
          </cell>
          <cell r="B490" t="str">
            <v>253030</v>
          </cell>
        </row>
        <row r="491">
          <cell r="A491" t="str">
            <v>DISTCCITGUOTHERC508</v>
          </cell>
          <cell r="B491" t="str">
            <v>253030</v>
          </cell>
        </row>
        <row r="492">
          <cell r="A492" t="str">
            <v>DISTCCITGUOTHERC509</v>
          </cell>
          <cell r="B492" t="str">
            <v>253030</v>
          </cell>
        </row>
        <row r="493">
          <cell r="A493" t="str">
            <v>DISTCCITGUOTHERC510</v>
          </cell>
          <cell r="B493" t="str">
            <v>253030</v>
          </cell>
        </row>
        <row r="494">
          <cell r="A494" t="str">
            <v>DISTCCITGUOTHERC511</v>
          </cell>
          <cell r="B494" t="str">
            <v>253030</v>
          </cell>
        </row>
        <row r="495">
          <cell r="A495" t="str">
            <v>DISTCCITGUOTHERC513</v>
          </cell>
          <cell r="B495" t="str">
            <v>253030</v>
          </cell>
        </row>
        <row r="496">
          <cell r="A496" t="str">
            <v>DISTCCITGUOTHERC517</v>
          </cell>
          <cell r="B496" t="str">
            <v>253030</v>
          </cell>
        </row>
        <row r="497">
          <cell r="A497" t="str">
            <v>DISTCCITGUOTHERC707</v>
          </cell>
          <cell r="B497" t="str">
            <v>253030</v>
          </cell>
        </row>
        <row r="498">
          <cell r="A498" t="str">
            <v>DISTCCITGUOTHERC741</v>
          </cell>
          <cell r="B498" t="str">
            <v>253030</v>
          </cell>
        </row>
        <row r="499">
          <cell r="A499" t="str">
            <v>DISTCCITGUOTHERC913</v>
          </cell>
          <cell r="B499" t="str">
            <v>253030</v>
          </cell>
        </row>
        <row r="500">
          <cell r="A500" t="str">
            <v>DISTCCITGUOTHERC925</v>
          </cell>
          <cell r="B500" t="str">
            <v>253030</v>
          </cell>
        </row>
        <row r="501">
          <cell r="A501" t="str">
            <v>DISTCCITGUOTHERC927</v>
          </cell>
          <cell r="B501" t="str">
            <v>253030</v>
          </cell>
        </row>
        <row r="502">
          <cell r="A502" t="str">
            <v>DISTCCITGUOTHERC929</v>
          </cell>
          <cell r="B502" t="str">
            <v>253030</v>
          </cell>
        </row>
        <row r="503">
          <cell r="A503" t="str">
            <v>DISTCCITGUOTHERC933</v>
          </cell>
          <cell r="B503" t="str">
            <v>253030</v>
          </cell>
        </row>
        <row r="504">
          <cell r="A504" t="str">
            <v>DISTCCITGUOTHERC934</v>
          </cell>
          <cell r="B504" t="str">
            <v>253030</v>
          </cell>
        </row>
        <row r="505">
          <cell r="A505" t="str">
            <v>DISTCCITGUOTHERC935</v>
          </cell>
          <cell r="B505" t="str">
            <v>253030</v>
          </cell>
        </row>
        <row r="506">
          <cell r="A506" t="str">
            <v>DISTCCONSTLABORC181</v>
          </cell>
          <cell r="B506" t="str">
            <v>107000</v>
          </cell>
        </row>
        <row r="507">
          <cell r="A507" t="str">
            <v>DISTCCONSTLABORC200</v>
          </cell>
          <cell r="B507" t="str">
            <v>107000</v>
          </cell>
        </row>
        <row r="508">
          <cell r="A508" t="str">
            <v>DISTCCONSTLABORC201</v>
          </cell>
          <cell r="B508" t="str">
            <v>107000</v>
          </cell>
        </row>
        <row r="509">
          <cell r="A509" t="str">
            <v>DISTCCONSTLABORC202</v>
          </cell>
          <cell r="B509" t="str">
            <v>107000</v>
          </cell>
        </row>
        <row r="510">
          <cell r="A510" t="str">
            <v>DISTCCONSTLABORC203</v>
          </cell>
          <cell r="B510" t="str">
            <v>107000</v>
          </cell>
        </row>
        <row r="511">
          <cell r="A511" t="str">
            <v>DISTCCONSTLABORC206</v>
          </cell>
          <cell r="B511" t="str">
            <v>107000</v>
          </cell>
        </row>
        <row r="512">
          <cell r="A512" t="str">
            <v>DISTCCONSTLABORC250</v>
          </cell>
          <cell r="B512" t="str">
            <v>107000</v>
          </cell>
        </row>
        <row r="513">
          <cell r="A513" t="str">
            <v>DISTCCONSTLABORC301</v>
          </cell>
          <cell r="B513" t="str">
            <v>107000</v>
          </cell>
        </row>
        <row r="514">
          <cell r="A514" t="str">
            <v>DISTCCONSTLABORC303</v>
          </cell>
          <cell r="B514" t="str">
            <v>107000</v>
          </cell>
        </row>
        <row r="515">
          <cell r="A515" t="str">
            <v>DISTCCONSTLABORC304</v>
          </cell>
          <cell r="B515" t="str">
            <v>107000</v>
          </cell>
        </row>
        <row r="516">
          <cell r="A516" t="str">
            <v>DISTCCONSTLABORC305</v>
          </cell>
          <cell r="B516" t="str">
            <v>107000</v>
          </cell>
        </row>
        <row r="517">
          <cell r="A517" t="str">
            <v>DISTCCONSTLABORC306</v>
          </cell>
          <cell r="B517" t="str">
            <v>107000</v>
          </cell>
        </row>
        <row r="518">
          <cell r="A518" t="str">
            <v>DISTCCONSTLABORC307</v>
          </cell>
          <cell r="B518" t="str">
            <v>107000</v>
          </cell>
        </row>
        <row r="519">
          <cell r="A519" t="str">
            <v>DISTCCONSTLABORC308</v>
          </cell>
          <cell r="B519" t="str">
            <v>107000</v>
          </cell>
        </row>
        <row r="520">
          <cell r="A520" t="str">
            <v>DISTCCONSTLABORC309</v>
          </cell>
          <cell r="B520" t="str">
            <v>107000</v>
          </cell>
        </row>
        <row r="521">
          <cell r="A521" t="str">
            <v>DISTCCONSTLABORC310</v>
          </cell>
          <cell r="B521" t="str">
            <v>107000</v>
          </cell>
        </row>
        <row r="522">
          <cell r="A522" t="str">
            <v>DISTCCONSTLABORC311</v>
          </cell>
          <cell r="B522" t="str">
            <v>107000</v>
          </cell>
        </row>
        <row r="523">
          <cell r="A523" t="str">
            <v>DISTCCONSTLABORC312</v>
          </cell>
          <cell r="B523" t="str">
            <v>107000</v>
          </cell>
        </row>
        <row r="524">
          <cell r="A524" t="str">
            <v>DISTCCONSTLABORC314</v>
          </cell>
          <cell r="B524" t="str">
            <v>107000</v>
          </cell>
        </row>
        <row r="525">
          <cell r="A525" t="str">
            <v>DISTCCONSTLABORC315</v>
          </cell>
          <cell r="B525" t="str">
            <v>107000</v>
          </cell>
        </row>
        <row r="526">
          <cell r="A526" t="str">
            <v>DISTCCONSTLABORC316</v>
          </cell>
          <cell r="B526" t="str">
            <v>107000</v>
          </cell>
        </row>
        <row r="527">
          <cell r="A527" t="str">
            <v>DISTCCONSTLABORC318</v>
          </cell>
          <cell r="B527" t="str">
            <v>107000</v>
          </cell>
        </row>
        <row r="528">
          <cell r="A528" t="str">
            <v>DISTCCONSTLABORC319</v>
          </cell>
          <cell r="B528" t="str">
            <v>107000</v>
          </cell>
        </row>
        <row r="529">
          <cell r="A529" t="str">
            <v>DISTCCONSTLABORC402</v>
          </cell>
          <cell r="B529" t="str">
            <v>107000</v>
          </cell>
        </row>
        <row r="530">
          <cell r="A530" t="str">
            <v>DISTCCONSTLABORC405</v>
          </cell>
          <cell r="B530" t="str">
            <v>107000</v>
          </cell>
        </row>
        <row r="531">
          <cell r="A531" t="str">
            <v>DISTCCONSTLABORC406</v>
          </cell>
          <cell r="B531" t="str">
            <v>107000</v>
          </cell>
        </row>
        <row r="532">
          <cell r="A532" t="str">
            <v>DISTCCONSTLABORC407</v>
          </cell>
          <cell r="B532" t="str">
            <v>107000</v>
          </cell>
        </row>
        <row r="533">
          <cell r="A533" t="str">
            <v>DISTCCONSTLABORC408</v>
          </cell>
          <cell r="B533" t="str">
            <v>107000</v>
          </cell>
        </row>
        <row r="534">
          <cell r="A534" t="str">
            <v>DISTCCONSTLABORC409</v>
          </cell>
          <cell r="B534" t="str">
            <v>107000</v>
          </cell>
        </row>
        <row r="535">
          <cell r="A535" t="str">
            <v>DISTCCONSTLABORC501</v>
          </cell>
          <cell r="B535" t="str">
            <v>107000</v>
          </cell>
        </row>
        <row r="536">
          <cell r="A536" t="str">
            <v>DISTCCONSTLABORC502</v>
          </cell>
          <cell r="B536" t="str">
            <v>107000</v>
          </cell>
        </row>
        <row r="537">
          <cell r="A537" t="str">
            <v>DISTCCONSTLABORC503</v>
          </cell>
          <cell r="B537" t="str">
            <v>107000</v>
          </cell>
        </row>
        <row r="538">
          <cell r="A538" t="str">
            <v>DISTCCONSTLABORC504</v>
          </cell>
          <cell r="B538" t="str">
            <v>107000</v>
          </cell>
        </row>
        <row r="539">
          <cell r="A539" t="str">
            <v>DISTCCONSTLABORC506</v>
          </cell>
          <cell r="B539" t="str">
            <v>107000</v>
          </cell>
        </row>
        <row r="540">
          <cell r="A540" t="str">
            <v>DISTCCONSTLABORC508</v>
          </cell>
          <cell r="B540" t="str">
            <v>107000</v>
          </cell>
        </row>
        <row r="541">
          <cell r="A541" t="str">
            <v>DISTCCONSTLABORC509</v>
          </cell>
          <cell r="B541" t="str">
            <v>107000</v>
          </cell>
        </row>
        <row r="542">
          <cell r="A542" t="str">
            <v>DISTCCONSTLABORC510</v>
          </cell>
          <cell r="B542" t="str">
            <v>107000</v>
          </cell>
        </row>
        <row r="543">
          <cell r="A543" t="str">
            <v>DISTCCONSTLABORC511</v>
          </cell>
          <cell r="B543" t="str">
            <v>107000</v>
          </cell>
        </row>
        <row r="544">
          <cell r="A544" t="str">
            <v>DISTCCONSTLABORC513</v>
          </cell>
          <cell r="B544" t="str">
            <v>107000</v>
          </cell>
        </row>
        <row r="545">
          <cell r="A545" t="str">
            <v>DISTCCONSTLABORC517</v>
          </cell>
          <cell r="B545" t="str">
            <v>107000</v>
          </cell>
        </row>
        <row r="546">
          <cell r="A546" t="str">
            <v>DISTCCONSTLABORC913</v>
          </cell>
          <cell r="B546" t="str">
            <v>107000</v>
          </cell>
        </row>
        <row r="547">
          <cell r="A547" t="str">
            <v>DISTCCONSTLABORC925</v>
          </cell>
          <cell r="B547" t="str">
            <v>107000</v>
          </cell>
        </row>
        <row r="548">
          <cell r="A548" t="str">
            <v>DISTCCONSTLABORC927</v>
          </cell>
          <cell r="B548" t="str">
            <v>107000</v>
          </cell>
        </row>
        <row r="549">
          <cell r="A549" t="str">
            <v>DISTCCONSTLABORC933</v>
          </cell>
          <cell r="B549" t="str">
            <v>107000</v>
          </cell>
        </row>
        <row r="550">
          <cell r="A550" t="str">
            <v>DISTCCONSTLABORC934</v>
          </cell>
          <cell r="B550" t="str">
            <v>107000</v>
          </cell>
        </row>
        <row r="551">
          <cell r="A551" t="str">
            <v>DISTCCONSTLABORC935</v>
          </cell>
          <cell r="B551" t="str">
            <v>107000</v>
          </cell>
        </row>
        <row r="552">
          <cell r="A552" t="str">
            <v>DISTCCONSTLABORC952</v>
          </cell>
          <cell r="B552" t="str">
            <v>107000</v>
          </cell>
        </row>
        <row r="553">
          <cell r="A553" t="str">
            <v>DISTCCONSTOTHERC181</v>
          </cell>
          <cell r="B553" t="str">
            <v>107000</v>
          </cell>
        </row>
        <row r="554">
          <cell r="A554" t="str">
            <v>DISTCCONSTOTHERC200</v>
          </cell>
          <cell r="B554" t="str">
            <v>107000</v>
          </cell>
        </row>
        <row r="555">
          <cell r="A555" t="str">
            <v>DISTCCONSTOTHERC201</v>
          </cell>
          <cell r="B555" t="str">
            <v>107000</v>
          </cell>
        </row>
        <row r="556">
          <cell r="A556" t="str">
            <v>DISTCCONSTOTHERC202</v>
          </cell>
          <cell r="B556" t="str">
            <v>107000</v>
          </cell>
        </row>
        <row r="557">
          <cell r="A557" t="str">
            <v>DISTCCONSTOTHERC203</v>
          </cell>
          <cell r="B557" t="str">
            <v>107000</v>
          </cell>
        </row>
        <row r="558">
          <cell r="A558" t="str">
            <v>DISTCCONSTOTHERC206</v>
          </cell>
          <cell r="B558" t="str">
            <v>107000</v>
          </cell>
        </row>
        <row r="559">
          <cell r="A559" t="str">
            <v>DISTCCONSTOTHERC250</v>
          </cell>
          <cell r="B559" t="str">
            <v>107000</v>
          </cell>
        </row>
        <row r="560">
          <cell r="A560" t="str">
            <v>DISTCCONSTOTHERC301</v>
          </cell>
          <cell r="B560" t="str">
            <v>107000</v>
          </cell>
        </row>
        <row r="561">
          <cell r="A561" t="str">
            <v>DISTCCONSTOTHERC303</v>
          </cell>
          <cell r="B561" t="str">
            <v>107000</v>
          </cell>
        </row>
        <row r="562">
          <cell r="A562" t="str">
            <v>DISTCCONSTOTHERC304</v>
          </cell>
          <cell r="B562" t="str">
            <v>107000</v>
          </cell>
        </row>
        <row r="563">
          <cell r="A563" t="str">
            <v>DISTCCONSTOTHERC305</v>
          </cell>
          <cell r="B563" t="str">
            <v>107000</v>
          </cell>
        </row>
        <row r="564">
          <cell r="A564" t="str">
            <v>DISTCCONSTOTHERC306</v>
          </cell>
          <cell r="B564" t="str">
            <v>107000</v>
          </cell>
        </row>
        <row r="565">
          <cell r="A565" t="str">
            <v>DISTCCONSTOTHERC307</v>
          </cell>
          <cell r="B565" t="str">
            <v>107000</v>
          </cell>
        </row>
        <row r="566">
          <cell r="A566" t="str">
            <v>DISTCCONSTOTHERC308</v>
          </cell>
          <cell r="B566" t="str">
            <v>107000</v>
          </cell>
        </row>
        <row r="567">
          <cell r="A567" t="str">
            <v>DISTCCONSTOTHERC309</v>
          </cell>
          <cell r="B567" t="str">
            <v>107000</v>
          </cell>
        </row>
        <row r="568">
          <cell r="A568" t="str">
            <v>DISTCCONSTOTHERC310</v>
          </cell>
          <cell r="B568" t="str">
            <v>107000</v>
          </cell>
        </row>
        <row r="569">
          <cell r="A569" t="str">
            <v>DISTCCONSTOTHERC311</v>
          </cell>
          <cell r="B569" t="str">
            <v>107000</v>
          </cell>
        </row>
        <row r="570">
          <cell r="A570" t="str">
            <v>DISTCCONSTOTHERC312</v>
          </cell>
          <cell r="B570" t="str">
            <v>107000</v>
          </cell>
        </row>
        <row r="571">
          <cell r="A571" t="str">
            <v>DISTCCONSTOTHERC314</v>
          </cell>
          <cell r="B571" t="str">
            <v>107000</v>
          </cell>
        </row>
        <row r="572">
          <cell r="A572" t="str">
            <v>DISTCCONSTOTHERC315</v>
          </cell>
          <cell r="B572" t="str">
            <v>107000</v>
          </cell>
        </row>
        <row r="573">
          <cell r="A573" t="str">
            <v>DISTCCONSTOTHERC316</v>
          </cell>
          <cell r="B573" t="str">
            <v>107000</v>
          </cell>
        </row>
        <row r="574">
          <cell r="A574" t="str">
            <v>DISTCCONSTOTHERC318</v>
          </cell>
          <cell r="B574" t="str">
            <v>107000</v>
          </cell>
        </row>
        <row r="575">
          <cell r="A575" t="str">
            <v>DISTCCONSTOTHERC319</v>
          </cell>
          <cell r="B575" t="str">
            <v>107000</v>
          </cell>
        </row>
        <row r="576">
          <cell r="A576" t="str">
            <v>DISTCCONSTOTHERC402</v>
          </cell>
          <cell r="B576" t="str">
            <v>107000</v>
          </cell>
        </row>
        <row r="577">
          <cell r="A577" t="str">
            <v>DISTCCONSTOTHERC405</v>
          </cell>
          <cell r="B577" t="str">
            <v>107000</v>
          </cell>
        </row>
        <row r="578">
          <cell r="A578" t="str">
            <v>DISTCCONSTOTHERC406</v>
          </cell>
          <cell r="B578" t="str">
            <v>107000</v>
          </cell>
        </row>
        <row r="579">
          <cell r="A579" t="str">
            <v>DISTCCONSTOTHERC407</v>
          </cell>
          <cell r="B579" t="str">
            <v>107000</v>
          </cell>
        </row>
        <row r="580">
          <cell r="A580" t="str">
            <v>DISTCCONSTOTHERC408</v>
          </cell>
          <cell r="B580" t="str">
            <v>107000</v>
          </cell>
        </row>
        <row r="581">
          <cell r="A581" t="str">
            <v>DISTCCONSTOTHERC409</v>
          </cell>
          <cell r="B581" t="str">
            <v>107000</v>
          </cell>
        </row>
        <row r="582">
          <cell r="A582" t="str">
            <v>DISTCCONSTOTHERC501</v>
          </cell>
          <cell r="B582" t="str">
            <v>107000</v>
          </cell>
        </row>
        <row r="583">
          <cell r="A583" t="str">
            <v>DISTCCONSTOTHERC502</v>
          </cell>
          <cell r="B583" t="str">
            <v>107000</v>
          </cell>
        </row>
        <row r="584">
          <cell r="A584" t="str">
            <v>DISTCCONSTOTHERC503</v>
          </cell>
          <cell r="B584" t="str">
            <v>107000</v>
          </cell>
        </row>
        <row r="585">
          <cell r="A585" t="str">
            <v>DISTCCONSTOTHERC504</v>
          </cell>
          <cell r="B585" t="str">
            <v>107000</v>
          </cell>
        </row>
        <row r="586">
          <cell r="A586" t="str">
            <v>DISTCCONSTOTHERC506</v>
          </cell>
          <cell r="B586" t="str">
            <v>107000</v>
          </cell>
        </row>
        <row r="587">
          <cell r="A587" t="str">
            <v>DISTCCONSTOTHERC508</v>
          </cell>
          <cell r="B587" t="str">
            <v>107000</v>
          </cell>
        </row>
        <row r="588">
          <cell r="A588" t="str">
            <v>DISTCCONSTOTHERC509</v>
          </cell>
          <cell r="B588" t="str">
            <v>107000</v>
          </cell>
        </row>
        <row r="589">
          <cell r="A589" t="str">
            <v>DISTCCONSTOTHERC510</v>
          </cell>
          <cell r="B589" t="str">
            <v>107000</v>
          </cell>
        </row>
        <row r="590">
          <cell r="A590" t="str">
            <v>DISTCCONSTOTHERC511</v>
          </cell>
          <cell r="B590" t="str">
            <v>107000</v>
          </cell>
        </row>
        <row r="591">
          <cell r="A591" t="str">
            <v>DISTCCONSTOTHERC513</v>
          </cell>
          <cell r="B591" t="str">
            <v>107000</v>
          </cell>
        </row>
        <row r="592">
          <cell r="A592" t="str">
            <v>DISTCCONSTOTHERC517</v>
          </cell>
          <cell r="B592" t="str">
            <v>107000</v>
          </cell>
        </row>
        <row r="593">
          <cell r="A593" t="str">
            <v>DISTCCONSTOTHERC707</v>
          </cell>
          <cell r="B593" t="str">
            <v>107000</v>
          </cell>
        </row>
        <row r="594">
          <cell r="A594" t="str">
            <v>DISTCCONSTOTHERC741</v>
          </cell>
          <cell r="B594" t="str">
            <v>107000</v>
          </cell>
        </row>
        <row r="595">
          <cell r="A595" t="str">
            <v>DISTCCONSTOTHERC913</v>
          </cell>
          <cell r="B595" t="str">
            <v>107000</v>
          </cell>
        </row>
        <row r="596">
          <cell r="A596" t="str">
            <v>DISTCCONSTOTHERC925</v>
          </cell>
          <cell r="B596" t="str">
            <v>107000</v>
          </cell>
        </row>
        <row r="597">
          <cell r="A597" t="str">
            <v>DISTCCONSTOTHERC927</v>
          </cell>
          <cell r="B597" t="str">
            <v>107000</v>
          </cell>
        </row>
        <row r="598">
          <cell r="A598" t="str">
            <v>DISTCCONSTOTHERC929</v>
          </cell>
          <cell r="B598" t="str">
            <v>107000</v>
          </cell>
        </row>
        <row r="599">
          <cell r="A599" t="str">
            <v>DISTCCONSTOTHERC933</v>
          </cell>
          <cell r="B599" t="str">
            <v>107000</v>
          </cell>
        </row>
        <row r="600">
          <cell r="A600" t="str">
            <v>DISTCCONSTOTHERC934</v>
          </cell>
          <cell r="B600" t="str">
            <v>107000</v>
          </cell>
        </row>
        <row r="601">
          <cell r="A601" t="str">
            <v>DISTCCONSTOTHERC935</v>
          </cell>
          <cell r="B601" t="str">
            <v>107000</v>
          </cell>
        </row>
        <row r="602">
          <cell r="A602" t="str">
            <v>DISTCCONSTOTHERC952</v>
          </cell>
          <cell r="B602" t="str">
            <v>107000</v>
          </cell>
        </row>
        <row r="603">
          <cell r="A603" t="str">
            <v>DISTCCONSTOUTSVC108</v>
          </cell>
          <cell r="B603" t="str">
            <v>107000</v>
          </cell>
        </row>
        <row r="604">
          <cell r="A604" t="str">
            <v>DISTCCONSTOUTSVC181</v>
          </cell>
          <cell r="B604" t="str">
            <v>107000</v>
          </cell>
        </row>
        <row r="605">
          <cell r="A605" t="str">
            <v>DISTCCONSTOUTSVC200</v>
          </cell>
          <cell r="B605" t="str">
            <v>107000</v>
          </cell>
        </row>
        <row r="606">
          <cell r="A606" t="str">
            <v>DISTCCONSTOUTSVC201</v>
          </cell>
          <cell r="B606" t="str">
            <v>107000</v>
          </cell>
        </row>
        <row r="607">
          <cell r="A607" t="str">
            <v>DISTCCONSTOUTSVC202</v>
          </cell>
          <cell r="B607" t="str">
            <v>107000</v>
          </cell>
        </row>
        <row r="608">
          <cell r="A608" t="str">
            <v>DISTCCONSTOUTSVC203</v>
          </cell>
          <cell r="B608" t="str">
            <v>107000</v>
          </cell>
        </row>
        <row r="609">
          <cell r="A609" t="str">
            <v>DISTCCONSTOUTSVC206</v>
          </cell>
          <cell r="B609" t="str">
            <v>107000</v>
          </cell>
        </row>
        <row r="610">
          <cell r="A610" t="str">
            <v>DISTCCONSTOUTSVC250</v>
          </cell>
          <cell r="B610" t="str">
            <v>107000</v>
          </cell>
        </row>
        <row r="611">
          <cell r="A611" t="str">
            <v>DISTCCONSTOUTSVC301</v>
          </cell>
          <cell r="B611" t="str">
            <v>107000</v>
          </cell>
        </row>
        <row r="612">
          <cell r="A612" t="str">
            <v>DISTCCONSTOUTSVC303</v>
          </cell>
          <cell r="B612" t="str">
            <v>107000</v>
          </cell>
        </row>
        <row r="613">
          <cell r="A613" t="str">
            <v>DISTCCONSTOUTSVC304</v>
          </cell>
          <cell r="B613" t="str">
            <v>107000</v>
          </cell>
        </row>
        <row r="614">
          <cell r="A614" t="str">
            <v>DISTCCONSTOUTSVC305</v>
          </cell>
          <cell r="B614" t="str">
            <v>107000</v>
          </cell>
        </row>
        <row r="615">
          <cell r="A615" t="str">
            <v>DISTCCONSTOUTSVC306</v>
          </cell>
          <cell r="B615" t="str">
            <v>107000</v>
          </cell>
        </row>
        <row r="616">
          <cell r="A616" t="str">
            <v>DISTCCONSTOUTSVC307</v>
          </cell>
          <cell r="B616" t="str">
            <v>107000</v>
          </cell>
        </row>
        <row r="617">
          <cell r="A617" t="str">
            <v>DISTCCONSTOUTSVC308</v>
          </cell>
          <cell r="B617" t="str">
            <v>107000</v>
          </cell>
        </row>
        <row r="618">
          <cell r="A618" t="str">
            <v>DISTCCONSTOUTSVC309</v>
          </cell>
          <cell r="B618" t="str">
            <v>107000</v>
          </cell>
        </row>
        <row r="619">
          <cell r="A619" t="str">
            <v>DISTCCONSTOUTSVC310</v>
          </cell>
          <cell r="B619" t="str">
            <v>107000</v>
          </cell>
        </row>
        <row r="620">
          <cell r="A620" t="str">
            <v>DISTCCONSTOUTSVC311</v>
          </cell>
          <cell r="B620" t="str">
            <v>107000</v>
          </cell>
        </row>
        <row r="621">
          <cell r="A621" t="str">
            <v>DISTCCONSTOUTSVC312</v>
          </cell>
          <cell r="B621" t="str">
            <v>107000</v>
          </cell>
        </row>
        <row r="622">
          <cell r="A622" t="str">
            <v>DISTCCONSTOUTSVC314</v>
          </cell>
          <cell r="B622" t="str">
            <v>107000</v>
          </cell>
        </row>
        <row r="623">
          <cell r="A623" t="str">
            <v>DISTCCONSTOUTSVC315</v>
          </cell>
          <cell r="B623" t="str">
            <v>107000</v>
          </cell>
        </row>
        <row r="624">
          <cell r="A624" t="str">
            <v>DISTCCONSTOUTSVC316</v>
          </cell>
          <cell r="B624" t="str">
            <v>107000</v>
          </cell>
        </row>
        <row r="625">
          <cell r="A625" t="str">
            <v>DISTCCONSTOUTSVC318</v>
          </cell>
          <cell r="B625" t="str">
            <v>107000</v>
          </cell>
        </row>
        <row r="626">
          <cell r="A626" t="str">
            <v>DISTCCONSTOUTSVC319</v>
          </cell>
          <cell r="B626" t="str">
            <v>107000</v>
          </cell>
        </row>
        <row r="627">
          <cell r="A627" t="str">
            <v>DISTCCONSTOUTSVC402</v>
          </cell>
          <cell r="B627" t="str">
            <v>107000</v>
          </cell>
        </row>
        <row r="628">
          <cell r="A628" t="str">
            <v>DISTCCONSTOUTSVC405</v>
          </cell>
          <cell r="B628" t="str">
            <v>107000</v>
          </cell>
        </row>
        <row r="629">
          <cell r="A629" t="str">
            <v>DISTCCONSTOUTSVC406</v>
          </cell>
          <cell r="B629" t="str">
            <v>107000</v>
          </cell>
        </row>
        <row r="630">
          <cell r="A630" t="str">
            <v>DISTCCONSTOUTSVC407</v>
          </cell>
          <cell r="B630" t="str">
            <v>107000</v>
          </cell>
        </row>
        <row r="631">
          <cell r="A631" t="str">
            <v>DISTCCONSTOUTSVC408</v>
          </cell>
          <cell r="B631" t="str">
            <v>107000</v>
          </cell>
        </row>
        <row r="632">
          <cell r="A632" t="str">
            <v>DISTCCONSTOUTSVC409</v>
          </cell>
          <cell r="B632" t="str">
            <v>107000</v>
          </cell>
        </row>
        <row r="633">
          <cell r="A633" t="str">
            <v>DISTCCONSTOUTSVC501</v>
          </cell>
          <cell r="B633" t="str">
            <v>107000</v>
          </cell>
        </row>
        <row r="634">
          <cell r="A634" t="str">
            <v>DISTCCONSTOUTSVC502</v>
          </cell>
          <cell r="B634" t="str">
            <v>107000</v>
          </cell>
        </row>
        <row r="635">
          <cell r="A635" t="str">
            <v>DISTCCONSTOUTSVC503</v>
          </cell>
          <cell r="B635" t="str">
            <v>107000</v>
          </cell>
        </row>
        <row r="636">
          <cell r="A636" t="str">
            <v>DISTCCONSTOUTSVC504</v>
          </cell>
          <cell r="B636" t="str">
            <v>107000</v>
          </cell>
        </row>
        <row r="637">
          <cell r="A637" t="str">
            <v>DISTCCONSTOUTSVC506</v>
          </cell>
          <cell r="B637" t="str">
            <v>107000</v>
          </cell>
        </row>
        <row r="638">
          <cell r="A638" t="str">
            <v>DISTCCONSTOUTSVC508</v>
          </cell>
          <cell r="B638" t="str">
            <v>107000</v>
          </cell>
        </row>
        <row r="639">
          <cell r="A639" t="str">
            <v>DISTCCONSTOUTSVC509</v>
          </cell>
          <cell r="B639" t="str">
            <v>107000</v>
          </cell>
        </row>
        <row r="640">
          <cell r="A640" t="str">
            <v>DISTCCONSTOUTSVC510</v>
          </cell>
          <cell r="B640" t="str">
            <v>107000</v>
          </cell>
        </row>
        <row r="641">
          <cell r="A641" t="str">
            <v>DISTCCONSTOUTSVC511</v>
          </cell>
          <cell r="B641" t="str">
            <v>107000</v>
          </cell>
        </row>
        <row r="642">
          <cell r="A642" t="str">
            <v>DISTCCONSTOUTSVC513</v>
          </cell>
          <cell r="B642" t="str">
            <v>107000</v>
          </cell>
        </row>
        <row r="643">
          <cell r="A643" t="str">
            <v>DISTCCONSTOUTSVC517</v>
          </cell>
          <cell r="B643" t="str">
            <v>107000</v>
          </cell>
        </row>
        <row r="644">
          <cell r="A644" t="str">
            <v>DISTCCONSTOUTSVC913</v>
          </cell>
          <cell r="B644" t="str">
            <v>107000</v>
          </cell>
        </row>
        <row r="645">
          <cell r="A645" t="str">
            <v>DISTCCONSTOUTSVC925</v>
          </cell>
          <cell r="B645" t="str">
            <v>107000</v>
          </cell>
        </row>
        <row r="646">
          <cell r="A646" t="str">
            <v>DISTCCONSTOUTSVC927</v>
          </cell>
          <cell r="B646" t="str">
            <v>107000</v>
          </cell>
        </row>
        <row r="647">
          <cell r="A647" t="str">
            <v>DISTCCONSTOUTSVC933</v>
          </cell>
          <cell r="B647" t="str">
            <v>107000</v>
          </cell>
        </row>
        <row r="648">
          <cell r="A648" t="str">
            <v>DISTCCONSTOUTSVC934</v>
          </cell>
          <cell r="B648" t="str">
            <v>107000</v>
          </cell>
        </row>
        <row r="649">
          <cell r="A649" t="str">
            <v>DISTCCONSTOUTSVC935</v>
          </cell>
          <cell r="B649" t="str">
            <v>107000</v>
          </cell>
        </row>
        <row r="650">
          <cell r="A650" t="str">
            <v>DISTCCONSTOUTSVC952</v>
          </cell>
          <cell r="B650" t="str">
            <v>107000</v>
          </cell>
        </row>
        <row r="651">
          <cell r="A651" t="str">
            <v>DISTCCSTADOTHERC181</v>
          </cell>
          <cell r="B651" t="str">
            <v>252000</v>
          </cell>
        </row>
        <row r="652">
          <cell r="A652" t="str">
            <v>DISTCCSTADOTHERC200</v>
          </cell>
          <cell r="B652" t="str">
            <v>252000</v>
          </cell>
        </row>
        <row r="653">
          <cell r="A653" t="str">
            <v>DISTCCSTADOTHERC201</v>
          </cell>
          <cell r="B653" t="str">
            <v>252000</v>
          </cell>
        </row>
        <row r="654">
          <cell r="A654" t="str">
            <v>DISTCCSTADOTHERC202</v>
          </cell>
          <cell r="B654" t="str">
            <v>252000</v>
          </cell>
        </row>
        <row r="655">
          <cell r="A655" t="str">
            <v>DISTCCSTADOTHERC203</v>
          </cell>
          <cell r="B655" t="str">
            <v>252000</v>
          </cell>
        </row>
        <row r="656">
          <cell r="A656" t="str">
            <v>DISTCCSTADOTHERC206</v>
          </cell>
          <cell r="B656" t="str">
            <v>252000</v>
          </cell>
        </row>
        <row r="657">
          <cell r="A657" t="str">
            <v>DISTCCSTADOTHERC250</v>
          </cell>
          <cell r="B657" t="str">
            <v>252000</v>
          </cell>
        </row>
        <row r="658">
          <cell r="A658" t="str">
            <v>DISTCCSTADOTHERC301</v>
          </cell>
          <cell r="B658" t="str">
            <v>252000</v>
          </cell>
        </row>
        <row r="659">
          <cell r="A659" t="str">
            <v>DISTCCSTADOTHERC303</v>
          </cell>
          <cell r="B659" t="str">
            <v>252000</v>
          </cell>
        </row>
        <row r="660">
          <cell r="A660" t="str">
            <v>DISTCCSTADOTHERC304</v>
          </cell>
          <cell r="B660" t="str">
            <v>252000</v>
          </cell>
        </row>
        <row r="661">
          <cell r="A661" t="str">
            <v>DISTCCSTADOTHERC305</v>
          </cell>
          <cell r="B661" t="str">
            <v>252000</v>
          </cell>
        </row>
        <row r="662">
          <cell r="A662" t="str">
            <v>DISTCCSTADOTHERC306</v>
          </cell>
          <cell r="B662" t="str">
            <v>252000</v>
          </cell>
        </row>
        <row r="663">
          <cell r="A663" t="str">
            <v>DISTCCSTADOTHERC307</v>
          </cell>
          <cell r="B663" t="str">
            <v>252000</v>
          </cell>
        </row>
        <row r="664">
          <cell r="A664" t="str">
            <v>DISTCCSTADOTHERC308</v>
          </cell>
          <cell r="B664" t="str">
            <v>252000</v>
          </cell>
        </row>
        <row r="665">
          <cell r="A665" t="str">
            <v>DISTCCSTADOTHERC309</v>
          </cell>
          <cell r="B665" t="str">
            <v>252000</v>
          </cell>
        </row>
        <row r="666">
          <cell r="A666" t="str">
            <v>DISTCCSTADOTHERC310</v>
          </cell>
          <cell r="B666" t="str">
            <v>252000</v>
          </cell>
        </row>
        <row r="667">
          <cell r="A667" t="str">
            <v>DISTCCSTADOTHERC311</v>
          </cell>
          <cell r="B667" t="str">
            <v>252000</v>
          </cell>
        </row>
        <row r="668">
          <cell r="A668" t="str">
            <v>DISTCCSTADOTHERC312</v>
          </cell>
          <cell r="B668" t="str">
            <v>252000</v>
          </cell>
        </row>
        <row r="669">
          <cell r="A669" t="str">
            <v>DISTCCSTADOTHERC314</v>
          </cell>
          <cell r="B669" t="str">
            <v>252000</v>
          </cell>
        </row>
        <row r="670">
          <cell r="A670" t="str">
            <v>DISTCCSTADOTHERC315</v>
          </cell>
          <cell r="B670" t="str">
            <v>252000</v>
          </cell>
        </row>
        <row r="671">
          <cell r="A671" t="str">
            <v>DISTCCSTADOTHERC316</v>
          </cell>
          <cell r="B671" t="str">
            <v>252000</v>
          </cell>
        </row>
        <row r="672">
          <cell r="A672" t="str">
            <v>DISTCCSTADOTHERC318</v>
          </cell>
          <cell r="B672" t="str">
            <v>252000</v>
          </cell>
        </row>
        <row r="673">
          <cell r="A673" t="str">
            <v>DISTCCSTADOTHERC319</v>
          </cell>
          <cell r="B673" t="str">
            <v>252000</v>
          </cell>
        </row>
        <row r="674">
          <cell r="A674" t="str">
            <v>DISTCCSTADOTHERC402</v>
          </cell>
          <cell r="B674" t="str">
            <v>252000</v>
          </cell>
        </row>
        <row r="675">
          <cell r="A675" t="str">
            <v>DISTCCSTADOTHERC405</v>
          </cell>
          <cell r="B675" t="str">
            <v>252000</v>
          </cell>
        </row>
        <row r="676">
          <cell r="A676" t="str">
            <v>DISTCCSTADOTHERC406</v>
          </cell>
          <cell r="B676" t="str">
            <v>252000</v>
          </cell>
        </row>
        <row r="677">
          <cell r="A677" t="str">
            <v>DISTCCSTADOTHERC407</v>
          </cell>
          <cell r="B677" t="str">
            <v>252000</v>
          </cell>
        </row>
        <row r="678">
          <cell r="A678" t="str">
            <v>DISTCCSTADOTHERC408</v>
          </cell>
          <cell r="B678" t="str">
            <v>252000</v>
          </cell>
        </row>
        <row r="679">
          <cell r="A679" t="str">
            <v>DISTCCSTADOTHERC409</v>
          </cell>
          <cell r="B679" t="str">
            <v>252000</v>
          </cell>
        </row>
        <row r="680">
          <cell r="A680" t="str">
            <v>DISTCCSTADOTHERC501</v>
          </cell>
          <cell r="B680" t="str">
            <v>252000</v>
          </cell>
        </row>
        <row r="681">
          <cell r="A681" t="str">
            <v>DISTCCSTADOTHERC502</v>
          </cell>
          <cell r="B681" t="str">
            <v>252000</v>
          </cell>
        </row>
        <row r="682">
          <cell r="A682" t="str">
            <v>DISTCCSTADOTHERC503</v>
          </cell>
          <cell r="B682" t="str">
            <v>252000</v>
          </cell>
        </row>
        <row r="683">
          <cell r="A683" t="str">
            <v>DISTCCSTADOTHERC504</v>
          </cell>
          <cell r="B683" t="str">
            <v>252000</v>
          </cell>
        </row>
        <row r="684">
          <cell r="A684" t="str">
            <v>DISTCCSTADOTHERC506</v>
          </cell>
          <cell r="B684" t="str">
            <v>252000</v>
          </cell>
        </row>
        <row r="685">
          <cell r="A685" t="str">
            <v>DISTCCSTADOTHERC508</v>
          </cell>
          <cell r="B685" t="str">
            <v>252000</v>
          </cell>
        </row>
        <row r="686">
          <cell r="A686" t="str">
            <v>DISTCCSTADOTHERC509</v>
          </cell>
          <cell r="B686" t="str">
            <v>252000</v>
          </cell>
        </row>
        <row r="687">
          <cell r="A687" t="str">
            <v>DISTCCSTADOTHERC510</v>
          </cell>
          <cell r="B687" t="str">
            <v>252000</v>
          </cell>
        </row>
        <row r="688">
          <cell r="A688" t="str">
            <v>DISTCCSTADOTHERC511</v>
          </cell>
          <cell r="B688" t="str">
            <v>252000</v>
          </cell>
        </row>
        <row r="689">
          <cell r="A689" t="str">
            <v>DISTCCSTADOTHERC513</v>
          </cell>
          <cell r="B689" t="str">
            <v>252000</v>
          </cell>
        </row>
        <row r="690">
          <cell r="A690" t="str">
            <v>DISTCCSTADOTHERC517</v>
          </cell>
          <cell r="B690" t="str">
            <v>252000</v>
          </cell>
        </row>
        <row r="691">
          <cell r="A691" t="str">
            <v>DISTCCSTADOTHERC707</v>
          </cell>
          <cell r="B691" t="str">
            <v>252000</v>
          </cell>
        </row>
        <row r="692">
          <cell r="A692" t="str">
            <v>DISTCCSTADOTHERC741</v>
          </cell>
          <cell r="B692" t="str">
            <v>252000</v>
          </cell>
        </row>
        <row r="693">
          <cell r="A693" t="str">
            <v>DISTCCSTADOTHERC913</v>
          </cell>
          <cell r="B693" t="str">
            <v>252000</v>
          </cell>
        </row>
        <row r="694">
          <cell r="A694" t="str">
            <v>DISTCCSTADOTHERC925</v>
          </cell>
          <cell r="B694" t="str">
            <v>252000</v>
          </cell>
        </row>
        <row r="695">
          <cell r="A695" t="str">
            <v>DISTCCSTADOTHERC927</v>
          </cell>
          <cell r="B695" t="str">
            <v>252000</v>
          </cell>
        </row>
        <row r="696">
          <cell r="A696" t="str">
            <v>DISTCCSTADOTHERC929</v>
          </cell>
          <cell r="B696" t="str">
            <v>252000</v>
          </cell>
        </row>
        <row r="697">
          <cell r="A697" t="str">
            <v>DISTCCSTADOTHERC933</v>
          </cell>
          <cell r="B697" t="str">
            <v>252000</v>
          </cell>
        </row>
        <row r="698">
          <cell r="A698" t="str">
            <v>DISTCCSTADOTHERC934</v>
          </cell>
          <cell r="B698" t="str">
            <v>252000</v>
          </cell>
        </row>
        <row r="699">
          <cell r="A699" t="str">
            <v>DISTCCSTADOTHERC935</v>
          </cell>
          <cell r="B699" t="str">
            <v>252000</v>
          </cell>
        </row>
        <row r="700">
          <cell r="A700" t="str">
            <v>DISTCNCTGUOTHERC181</v>
          </cell>
          <cell r="B700" t="str">
            <v>253031</v>
          </cell>
        </row>
        <row r="701">
          <cell r="A701" t="str">
            <v>DISTCNCTGUOTHERC200</v>
          </cell>
          <cell r="B701" t="str">
            <v>253031</v>
          </cell>
        </row>
        <row r="702">
          <cell r="A702" t="str">
            <v>DISTCNCTGUOTHERC201</v>
          </cell>
          <cell r="B702" t="str">
            <v>253031</v>
          </cell>
        </row>
        <row r="703">
          <cell r="A703" t="str">
            <v>DISTCNCTGUOTHERC202</v>
          </cell>
          <cell r="B703" t="str">
            <v>253031</v>
          </cell>
        </row>
        <row r="704">
          <cell r="A704" t="str">
            <v>DISTCNCTGUOTHERC203</v>
          </cell>
          <cell r="B704" t="str">
            <v>253031</v>
          </cell>
        </row>
        <row r="705">
          <cell r="A705" t="str">
            <v>DISTCNCTGUOTHERC206</v>
          </cell>
          <cell r="B705" t="str">
            <v>253031</v>
          </cell>
        </row>
        <row r="706">
          <cell r="A706" t="str">
            <v>DISTCNCTGUOTHERC250</v>
          </cell>
          <cell r="B706" t="str">
            <v>253031</v>
          </cell>
        </row>
        <row r="707">
          <cell r="A707" t="str">
            <v>DISTCNCTGUOTHERC301</v>
          </cell>
          <cell r="B707" t="str">
            <v>253031</v>
          </cell>
        </row>
        <row r="708">
          <cell r="A708" t="str">
            <v>DISTCNCTGUOTHERC303</v>
          </cell>
          <cell r="B708" t="str">
            <v>253031</v>
          </cell>
        </row>
        <row r="709">
          <cell r="A709" t="str">
            <v>DISTCNCTGUOTHERC304</v>
          </cell>
          <cell r="B709" t="str">
            <v>253031</v>
          </cell>
        </row>
        <row r="710">
          <cell r="A710" t="str">
            <v>DISTCNCTGUOTHERC305</v>
          </cell>
          <cell r="B710" t="str">
            <v>253031</v>
          </cell>
        </row>
        <row r="711">
          <cell r="A711" t="str">
            <v>DISTCNCTGUOTHERC306</v>
          </cell>
          <cell r="B711" t="str">
            <v>253031</v>
          </cell>
        </row>
        <row r="712">
          <cell r="A712" t="str">
            <v>DISTCNCTGUOTHERC307</v>
          </cell>
          <cell r="B712" t="str">
            <v>253031</v>
          </cell>
        </row>
        <row r="713">
          <cell r="A713" t="str">
            <v>DISTCNCTGUOTHERC308</v>
          </cell>
          <cell r="B713" t="str">
            <v>253031</v>
          </cell>
        </row>
        <row r="714">
          <cell r="A714" t="str">
            <v>DISTCNCTGUOTHERC309</v>
          </cell>
          <cell r="B714" t="str">
            <v>253031</v>
          </cell>
        </row>
        <row r="715">
          <cell r="A715" t="str">
            <v>DISTCNCTGUOTHERC310</v>
          </cell>
          <cell r="B715" t="str">
            <v>253031</v>
          </cell>
        </row>
        <row r="716">
          <cell r="A716" t="str">
            <v>DISTCNCTGUOTHERC311</v>
          </cell>
          <cell r="B716" t="str">
            <v>253031</v>
          </cell>
        </row>
        <row r="717">
          <cell r="A717" t="str">
            <v>DISTCNCTGUOTHERC312</v>
          </cell>
          <cell r="B717" t="str">
            <v>253031</v>
          </cell>
        </row>
        <row r="718">
          <cell r="A718" t="str">
            <v>DISTCNCTGUOTHERC314</v>
          </cell>
          <cell r="B718" t="str">
            <v>253031</v>
          </cell>
        </row>
        <row r="719">
          <cell r="A719" t="str">
            <v>DISTCNCTGUOTHERC315</v>
          </cell>
          <cell r="B719" t="str">
            <v>253031</v>
          </cell>
        </row>
        <row r="720">
          <cell r="A720" t="str">
            <v>DISTCNCTGUOTHERC316</v>
          </cell>
          <cell r="B720" t="str">
            <v>253031</v>
          </cell>
        </row>
        <row r="721">
          <cell r="A721" t="str">
            <v>DISTCNCTGUOTHERC318</v>
          </cell>
          <cell r="B721" t="str">
            <v>253031</v>
          </cell>
        </row>
        <row r="722">
          <cell r="A722" t="str">
            <v>DISTCNCTGUOTHERC319</v>
          </cell>
          <cell r="B722" t="str">
            <v>253031</v>
          </cell>
        </row>
        <row r="723">
          <cell r="A723" t="str">
            <v>DISTCNCTGUOTHERC402</v>
          </cell>
          <cell r="B723" t="str">
            <v>253031</v>
          </cell>
        </row>
        <row r="724">
          <cell r="A724" t="str">
            <v>DISTCNCTGUOTHERC405</v>
          </cell>
          <cell r="B724" t="str">
            <v>253031</v>
          </cell>
        </row>
        <row r="725">
          <cell r="A725" t="str">
            <v>DISTCNCTGUOTHERC406</v>
          </cell>
          <cell r="B725" t="str">
            <v>253031</v>
          </cell>
        </row>
        <row r="726">
          <cell r="A726" t="str">
            <v>DISTCNCTGUOTHERC407</v>
          </cell>
          <cell r="B726" t="str">
            <v>253031</v>
          </cell>
        </row>
        <row r="727">
          <cell r="A727" t="str">
            <v>DISTCNCTGUOTHERC408</v>
          </cell>
          <cell r="B727" t="str">
            <v>253031</v>
          </cell>
        </row>
        <row r="728">
          <cell r="A728" t="str">
            <v>DISTCNCTGUOTHERC409</v>
          </cell>
          <cell r="B728" t="str">
            <v>253031</v>
          </cell>
        </row>
        <row r="729">
          <cell r="A729" t="str">
            <v>DISTCNCTGUOTHERC501</v>
          </cell>
          <cell r="B729" t="str">
            <v>253031</v>
          </cell>
        </row>
        <row r="730">
          <cell r="A730" t="str">
            <v>DISTCNCTGUOTHERC502</v>
          </cell>
          <cell r="B730" t="str">
            <v>253031</v>
          </cell>
        </row>
        <row r="731">
          <cell r="A731" t="str">
            <v>DISTCNCTGUOTHERC503</v>
          </cell>
          <cell r="B731" t="str">
            <v>253031</v>
          </cell>
        </row>
        <row r="732">
          <cell r="A732" t="str">
            <v>DISTCNCTGUOTHERC504</v>
          </cell>
          <cell r="B732" t="str">
            <v>253031</v>
          </cell>
        </row>
        <row r="733">
          <cell r="A733" t="str">
            <v>DISTCNCTGUOTHERC506</v>
          </cell>
          <cell r="B733" t="str">
            <v>253031</v>
          </cell>
        </row>
        <row r="734">
          <cell r="A734" t="str">
            <v>DISTCNCTGUOTHERC508</v>
          </cell>
          <cell r="B734" t="str">
            <v>253031</v>
          </cell>
        </row>
        <row r="735">
          <cell r="A735" t="str">
            <v>DISTCNCTGUOTHERC509</v>
          </cell>
          <cell r="B735" t="str">
            <v>253031</v>
          </cell>
        </row>
        <row r="736">
          <cell r="A736" t="str">
            <v>DISTCNCTGUOTHERC510</v>
          </cell>
          <cell r="B736" t="str">
            <v>253031</v>
          </cell>
        </row>
        <row r="737">
          <cell r="A737" t="str">
            <v>DISTCNCTGUOTHERC511</v>
          </cell>
          <cell r="B737" t="str">
            <v>253031</v>
          </cell>
        </row>
        <row r="738">
          <cell r="A738" t="str">
            <v>DISTCNCTGUOTHERC513</v>
          </cell>
          <cell r="B738" t="str">
            <v>253031</v>
          </cell>
        </row>
        <row r="739">
          <cell r="A739" t="str">
            <v>DISTCNCTGUOTHERC517</v>
          </cell>
          <cell r="B739" t="str">
            <v>253031</v>
          </cell>
        </row>
        <row r="740">
          <cell r="A740" t="str">
            <v>DISTCNCTGUOTHERC707</v>
          </cell>
          <cell r="B740" t="str">
            <v>253031</v>
          </cell>
        </row>
        <row r="741">
          <cell r="A741" t="str">
            <v>DISTCNCTGUOTHERC741</v>
          </cell>
          <cell r="B741" t="str">
            <v>253031</v>
          </cell>
        </row>
        <row r="742">
          <cell r="A742" t="str">
            <v>DISTCNCTGUOTHERC913</v>
          </cell>
          <cell r="B742" t="str">
            <v>253031</v>
          </cell>
        </row>
        <row r="743">
          <cell r="A743" t="str">
            <v>DISTCNCTGUOTHERC925</v>
          </cell>
          <cell r="B743" t="str">
            <v>253031</v>
          </cell>
        </row>
        <row r="744">
          <cell r="A744" t="str">
            <v>DISTCNCTGUOTHERC927</v>
          </cell>
          <cell r="B744" t="str">
            <v>253031</v>
          </cell>
        </row>
        <row r="745">
          <cell r="A745" t="str">
            <v>DISTCNCTGUOTHERC929</v>
          </cell>
          <cell r="B745" t="str">
            <v>253031</v>
          </cell>
        </row>
        <row r="746">
          <cell r="A746" t="str">
            <v>DISTCNCTGUOTHERC933</v>
          </cell>
          <cell r="B746" t="str">
            <v>253033</v>
          </cell>
        </row>
        <row r="747">
          <cell r="A747" t="str">
            <v>DISTCNCTGUOTHERC934</v>
          </cell>
          <cell r="B747" t="str">
            <v>253031</v>
          </cell>
        </row>
        <row r="748">
          <cell r="A748" t="str">
            <v>DISTCNCTGUOTHERC935</v>
          </cell>
          <cell r="B748" t="str">
            <v>253031</v>
          </cell>
        </row>
        <row r="749">
          <cell r="A749" t="str">
            <v>DISTCOPRLABORC517</v>
          </cell>
          <cell r="B749" t="str">
            <v>107000</v>
          </cell>
        </row>
        <row r="750">
          <cell r="A750" t="str">
            <v>DISTCOPROTHERC517</v>
          </cell>
          <cell r="B750" t="str">
            <v>107000</v>
          </cell>
        </row>
        <row r="751">
          <cell r="A751" t="str">
            <v>DISTCOPROUTSVC517</v>
          </cell>
          <cell r="B751" t="str">
            <v>107000</v>
          </cell>
        </row>
        <row r="752">
          <cell r="A752" t="str">
            <v>DISTCRETIRLABORC181</v>
          </cell>
          <cell r="B752" t="str">
            <v>108000</v>
          </cell>
        </row>
        <row r="753">
          <cell r="A753" t="str">
            <v>DISTCRETIRLABORC200</v>
          </cell>
          <cell r="B753" t="str">
            <v>108000</v>
          </cell>
        </row>
        <row r="754">
          <cell r="A754" t="str">
            <v>DISTCRETIRLABORC201</v>
          </cell>
          <cell r="B754" t="str">
            <v>108000</v>
          </cell>
        </row>
        <row r="755">
          <cell r="A755" t="str">
            <v>DISTCRETIRLABORC202</v>
          </cell>
          <cell r="B755" t="str">
            <v>108000</v>
          </cell>
        </row>
        <row r="756">
          <cell r="A756" t="str">
            <v>DISTCRETIRLABORC203</v>
          </cell>
          <cell r="B756" t="str">
            <v>108000</v>
          </cell>
        </row>
        <row r="757">
          <cell r="A757" t="str">
            <v>DISTCRETIRLABORC206</v>
          </cell>
          <cell r="B757" t="str">
            <v>108000</v>
          </cell>
        </row>
        <row r="758">
          <cell r="A758" t="str">
            <v>DISTCRETIRLABORC250</v>
          </cell>
          <cell r="B758" t="str">
            <v>108000</v>
          </cell>
        </row>
        <row r="759">
          <cell r="A759" t="str">
            <v>DISTCRETIRLABORC301</v>
          </cell>
          <cell r="B759" t="str">
            <v>108000</v>
          </cell>
        </row>
        <row r="760">
          <cell r="A760" t="str">
            <v>DISTCRETIRLABORC303</v>
          </cell>
          <cell r="B760" t="str">
            <v>108000</v>
          </cell>
        </row>
        <row r="761">
          <cell r="A761" t="str">
            <v>DISTCRETIRLABORC304</v>
          </cell>
          <cell r="B761" t="str">
            <v>108000</v>
          </cell>
        </row>
        <row r="762">
          <cell r="A762" t="str">
            <v>DISTCRETIRLABORC305</v>
          </cell>
          <cell r="B762" t="str">
            <v>108000</v>
          </cell>
        </row>
        <row r="763">
          <cell r="A763" t="str">
            <v>DISTCRETIRLABORC306</v>
          </cell>
          <cell r="B763" t="str">
            <v>108000</v>
          </cell>
        </row>
        <row r="764">
          <cell r="A764" t="str">
            <v>DISTCRETIRLABORC307</v>
          </cell>
          <cell r="B764" t="str">
            <v>108000</v>
          </cell>
        </row>
        <row r="765">
          <cell r="A765" t="str">
            <v>DISTCRETIRLABORC308</v>
          </cell>
          <cell r="B765" t="str">
            <v>108000</v>
          </cell>
        </row>
        <row r="766">
          <cell r="A766" t="str">
            <v>DISTCRETIRLABORC309</v>
          </cell>
          <cell r="B766" t="str">
            <v>108000</v>
          </cell>
        </row>
        <row r="767">
          <cell r="A767" t="str">
            <v>DISTCRETIRLABORC310</v>
          </cell>
          <cell r="B767" t="str">
            <v>108000</v>
          </cell>
        </row>
        <row r="768">
          <cell r="A768" t="str">
            <v>DISTCRETIRLABORC311</v>
          </cell>
          <cell r="B768" t="str">
            <v>108000</v>
          </cell>
        </row>
        <row r="769">
          <cell r="A769" t="str">
            <v>DISTCRETIRLABORC312</v>
          </cell>
          <cell r="B769" t="str">
            <v>108000</v>
          </cell>
        </row>
        <row r="770">
          <cell r="A770" t="str">
            <v>DISTCRETIRLABORC314</v>
          </cell>
          <cell r="B770" t="str">
            <v>108000</v>
          </cell>
        </row>
        <row r="771">
          <cell r="A771" t="str">
            <v>DISTCRETIRLABORC315</v>
          </cell>
          <cell r="B771" t="str">
            <v>108000</v>
          </cell>
        </row>
        <row r="772">
          <cell r="A772" t="str">
            <v>DISTCRETIRLABORC318</v>
          </cell>
          <cell r="B772" t="str">
            <v>108000</v>
          </cell>
        </row>
        <row r="773">
          <cell r="A773" t="str">
            <v>DISTCRETIRLABORC319</v>
          </cell>
          <cell r="B773" t="str">
            <v>108000</v>
          </cell>
        </row>
        <row r="774">
          <cell r="A774" t="str">
            <v>DISTCRETIRLABORC402</v>
          </cell>
          <cell r="B774" t="str">
            <v>108000</v>
          </cell>
        </row>
        <row r="775">
          <cell r="A775" t="str">
            <v>DISTCRETIRLABORC405</v>
          </cell>
          <cell r="B775" t="str">
            <v>108000</v>
          </cell>
        </row>
        <row r="776">
          <cell r="A776" t="str">
            <v>DISTCRETIRLABORC406</v>
          </cell>
          <cell r="B776" t="str">
            <v>108000</v>
          </cell>
        </row>
        <row r="777">
          <cell r="A777" t="str">
            <v>DISTCRETIRLABORC407</v>
          </cell>
          <cell r="B777" t="str">
            <v>108000</v>
          </cell>
        </row>
        <row r="778">
          <cell r="A778" t="str">
            <v>DISTCRETIRLABORC408</v>
          </cell>
          <cell r="B778" t="str">
            <v>108000</v>
          </cell>
        </row>
        <row r="779">
          <cell r="A779" t="str">
            <v>DISTCRETIRLABORC409</v>
          </cell>
          <cell r="B779" t="str">
            <v>108000</v>
          </cell>
        </row>
        <row r="780">
          <cell r="A780" t="str">
            <v>DISTCRETIRLABORC502</v>
          </cell>
          <cell r="B780" t="str">
            <v>108000</v>
          </cell>
        </row>
        <row r="781">
          <cell r="A781" t="str">
            <v>DISTCRETIRLABORC503</v>
          </cell>
          <cell r="B781" t="str">
            <v>108000</v>
          </cell>
        </row>
        <row r="782">
          <cell r="A782" t="str">
            <v>DISTCRETIRLABORC504</v>
          </cell>
          <cell r="B782" t="str">
            <v>108000</v>
          </cell>
        </row>
        <row r="783">
          <cell r="A783" t="str">
            <v>DISTCRETIRLABORC506</v>
          </cell>
          <cell r="B783" t="str">
            <v>108000</v>
          </cell>
        </row>
        <row r="784">
          <cell r="A784" t="str">
            <v>DISTCRETIRLABORC508</v>
          </cell>
          <cell r="B784" t="str">
            <v>108000</v>
          </cell>
        </row>
        <row r="785">
          <cell r="A785" t="str">
            <v>DISTCRETIRLABORC509</v>
          </cell>
          <cell r="B785" t="str">
            <v>108000</v>
          </cell>
        </row>
        <row r="786">
          <cell r="A786" t="str">
            <v>DISTCRETIRLABORC510</v>
          </cell>
          <cell r="B786" t="str">
            <v>108000</v>
          </cell>
        </row>
        <row r="787">
          <cell r="A787" t="str">
            <v>DISTCRETIRLABORC511</v>
          </cell>
          <cell r="B787" t="str">
            <v>108000</v>
          </cell>
        </row>
        <row r="788">
          <cell r="A788" t="str">
            <v>DISTCRETIRLABORC513</v>
          </cell>
          <cell r="B788" t="str">
            <v>108000</v>
          </cell>
        </row>
        <row r="789">
          <cell r="A789" t="str">
            <v>DISTCRETIRLABORC925</v>
          </cell>
          <cell r="B789" t="str">
            <v>108000</v>
          </cell>
        </row>
        <row r="790">
          <cell r="A790" t="str">
            <v>DISTCRETIRLABORC927</v>
          </cell>
          <cell r="B790" t="str">
            <v>108000</v>
          </cell>
        </row>
        <row r="791">
          <cell r="A791" t="str">
            <v>DISTCRETIRLABORC933</v>
          </cell>
          <cell r="B791" t="str">
            <v>108000</v>
          </cell>
        </row>
        <row r="792">
          <cell r="A792" t="str">
            <v>DISTCRETIRLABORC934</v>
          </cell>
          <cell r="B792" t="str">
            <v>108000</v>
          </cell>
        </row>
        <row r="793">
          <cell r="A793" t="str">
            <v>DISTCRETIRLABORC935</v>
          </cell>
          <cell r="B793" t="str">
            <v>108000</v>
          </cell>
        </row>
        <row r="794">
          <cell r="A794" t="str">
            <v>DISTCRETIROTHERC181</v>
          </cell>
          <cell r="B794" t="str">
            <v>108000</v>
          </cell>
        </row>
        <row r="795">
          <cell r="A795" t="str">
            <v>DISTCRETIROTHERC200</v>
          </cell>
          <cell r="B795" t="str">
            <v>108000</v>
          </cell>
        </row>
        <row r="796">
          <cell r="A796" t="str">
            <v>DISTCRETIROTHERC201</v>
          </cell>
          <cell r="B796" t="str">
            <v>108000</v>
          </cell>
        </row>
        <row r="797">
          <cell r="A797" t="str">
            <v>DISTCRETIROTHERC202</v>
          </cell>
          <cell r="B797" t="str">
            <v>108000</v>
          </cell>
        </row>
        <row r="798">
          <cell r="A798" t="str">
            <v>DISTCRETIROTHERC203</v>
          </cell>
          <cell r="B798" t="str">
            <v>108000</v>
          </cell>
        </row>
        <row r="799">
          <cell r="A799" t="str">
            <v>DISTCRETIROTHERC206</v>
          </cell>
          <cell r="B799" t="str">
            <v>108000</v>
          </cell>
        </row>
        <row r="800">
          <cell r="A800" t="str">
            <v>DISTCRETIROTHERC250</v>
          </cell>
          <cell r="B800" t="str">
            <v>108000</v>
          </cell>
        </row>
        <row r="801">
          <cell r="A801" t="str">
            <v>DISTCRETIROTHERC301</v>
          </cell>
          <cell r="B801" t="str">
            <v>108000</v>
          </cell>
        </row>
        <row r="802">
          <cell r="A802" t="str">
            <v>DISTCRETIROTHERC303</v>
          </cell>
          <cell r="B802" t="str">
            <v>108000</v>
          </cell>
        </row>
        <row r="803">
          <cell r="A803" t="str">
            <v>DISTCRETIROTHERC304</v>
          </cell>
          <cell r="B803" t="str">
            <v>108000</v>
          </cell>
        </row>
        <row r="804">
          <cell r="A804" t="str">
            <v>DISTCRETIROTHERC305</v>
          </cell>
          <cell r="B804" t="str">
            <v>108000</v>
          </cell>
        </row>
        <row r="805">
          <cell r="A805" t="str">
            <v>DISTCRETIROTHERC306</v>
          </cell>
          <cell r="B805" t="str">
            <v>108000</v>
          </cell>
        </row>
        <row r="806">
          <cell r="A806" t="str">
            <v>DISTCRETIROTHERC307</v>
          </cell>
          <cell r="B806" t="str">
            <v>108000</v>
          </cell>
        </row>
        <row r="807">
          <cell r="A807" t="str">
            <v>DISTCRETIROTHERC308</v>
          </cell>
          <cell r="B807" t="str">
            <v>108000</v>
          </cell>
        </row>
        <row r="808">
          <cell r="A808" t="str">
            <v>DISTCRETIROTHERC309</v>
          </cell>
          <cell r="B808" t="str">
            <v>108000</v>
          </cell>
        </row>
        <row r="809">
          <cell r="A809" t="str">
            <v>DISTCRETIROTHERC310</v>
          </cell>
          <cell r="B809" t="str">
            <v>108000</v>
          </cell>
        </row>
        <row r="810">
          <cell r="A810" t="str">
            <v>DISTCRETIROTHERC311</v>
          </cell>
          <cell r="B810" t="str">
            <v>108000</v>
          </cell>
        </row>
        <row r="811">
          <cell r="A811" t="str">
            <v>DISTCRETIROTHERC312</v>
          </cell>
          <cell r="B811" t="str">
            <v>108000</v>
          </cell>
        </row>
        <row r="812">
          <cell r="A812" t="str">
            <v>DISTCRETIROTHERC314</v>
          </cell>
          <cell r="B812" t="str">
            <v>108000</v>
          </cell>
        </row>
        <row r="813">
          <cell r="A813" t="str">
            <v>DISTCRETIROTHERC315</v>
          </cell>
          <cell r="B813" t="str">
            <v>108000</v>
          </cell>
        </row>
        <row r="814">
          <cell r="A814" t="str">
            <v>DISTCRETIROTHERC318</v>
          </cell>
          <cell r="B814" t="str">
            <v>108000</v>
          </cell>
        </row>
        <row r="815">
          <cell r="A815" t="str">
            <v>DISTCRETIROTHERC319</v>
          </cell>
          <cell r="B815" t="str">
            <v>108000</v>
          </cell>
        </row>
        <row r="816">
          <cell r="A816" t="str">
            <v>DISTCRETIROTHERC402</v>
          </cell>
          <cell r="B816" t="str">
            <v>108000</v>
          </cell>
        </row>
        <row r="817">
          <cell r="A817" t="str">
            <v>DISTCRETIROTHERC405</v>
          </cell>
          <cell r="B817" t="str">
            <v>108000</v>
          </cell>
        </row>
        <row r="818">
          <cell r="A818" t="str">
            <v>DISTCRETIROTHERC406</v>
          </cell>
          <cell r="B818" t="str">
            <v>108000</v>
          </cell>
        </row>
        <row r="819">
          <cell r="A819" t="str">
            <v>DISTCRETIROTHERC407</v>
          </cell>
          <cell r="B819" t="str">
            <v>108000</v>
          </cell>
        </row>
        <row r="820">
          <cell r="A820" t="str">
            <v>DISTCRETIROTHERC408</v>
          </cell>
          <cell r="B820" t="str">
            <v>108000</v>
          </cell>
        </row>
        <row r="821">
          <cell r="A821" t="str">
            <v>DISTCRETIROTHERC409</v>
          </cell>
          <cell r="B821" t="str">
            <v>108000</v>
          </cell>
        </row>
        <row r="822">
          <cell r="A822" t="str">
            <v>DISTCRETIROTHERC502</v>
          </cell>
          <cell r="B822" t="str">
            <v>108000</v>
          </cell>
        </row>
        <row r="823">
          <cell r="A823" t="str">
            <v>DISTCRETIROTHERC503</v>
          </cell>
          <cell r="B823" t="str">
            <v>108000</v>
          </cell>
        </row>
        <row r="824">
          <cell r="A824" t="str">
            <v>DISTCRETIROTHERC504</v>
          </cell>
          <cell r="B824" t="str">
            <v>108000</v>
          </cell>
        </row>
        <row r="825">
          <cell r="A825" t="str">
            <v>DISTCRETIROTHERC506</v>
          </cell>
          <cell r="B825" t="str">
            <v>108000</v>
          </cell>
        </row>
        <row r="826">
          <cell r="A826" t="str">
            <v>DISTCRETIROTHERC508</v>
          </cell>
          <cell r="B826" t="str">
            <v>108000</v>
          </cell>
        </row>
        <row r="827">
          <cell r="A827" t="str">
            <v>DISTCRETIROTHERC509</v>
          </cell>
          <cell r="B827" t="str">
            <v>108000</v>
          </cell>
        </row>
        <row r="828">
          <cell r="A828" t="str">
            <v>DISTCRETIROTHERC510</v>
          </cell>
          <cell r="B828" t="str">
            <v>108000</v>
          </cell>
        </row>
        <row r="829">
          <cell r="A829" t="str">
            <v>DISTCRETIROTHERC511</v>
          </cell>
          <cell r="B829" t="str">
            <v>108000</v>
          </cell>
        </row>
        <row r="830">
          <cell r="A830" t="str">
            <v>DISTCRETIROTHERC513</v>
          </cell>
          <cell r="B830" t="str">
            <v>108000</v>
          </cell>
        </row>
        <row r="831">
          <cell r="A831" t="str">
            <v>DISTCRETIROTHERC741</v>
          </cell>
          <cell r="B831" t="str">
            <v>108000</v>
          </cell>
        </row>
        <row r="832">
          <cell r="A832" t="str">
            <v>DISTCRETIROTHERC925</v>
          </cell>
          <cell r="B832" t="str">
            <v>108000</v>
          </cell>
        </row>
        <row r="833">
          <cell r="A833" t="str">
            <v>DISTCRETIROTHERC927</v>
          </cell>
          <cell r="B833" t="str">
            <v>108000</v>
          </cell>
        </row>
        <row r="834">
          <cell r="A834" t="str">
            <v>DISTCRETIROTHERC933</v>
          </cell>
          <cell r="B834" t="str">
            <v>108000</v>
          </cell>
        </row>
        <row r="835">
          <cell r="A835" t="str">
            <v>DISTCRETIROTHERC934</v>
          </cell>
          <cell r="B835" t="str">
            <v>108000</v>
          </cell>
        </row>
        <row r="836">
          <cell r="A836" t="str">
            <v>DISTCRETIROTHERC935</v>
          </cell>
          <cell r="B836" t="str">
            <v>108000</v>
          </cell>
        </row>
        <row r="837">
          <cell r="A837" t="str">
            <v>DISTCRETIROUTSVC181</v>
          </cell>
          <cell r="B837" t="str">
            <v>108000</v>
          </cell>
        </row>
        <row r="838">
          <cell r="A838" t="str">
            <v>DISTCRETIROUTSVC200</v>
          </cell>
          <cell r="B838" t="str">
            <v>108000</v>
          </cell>
        </row>
        <row r="839">
          <cell r="A839" t="str">
            <v>DISTCRETIROUTSVC201</v>
          </cell>
          <cell r="B839" t="str">
            <v>108000</v>
          </cell>
        </row>
        <row r="840">
          <cell r="A840" t="str">
            <v>DISTCRETIROUTSVC202</v>
          </cell>
          <cell r="B840" t="str">
            <v>108000</v>
          </cell>
        </row>
        <row r="841">
          <cell r="A841" t="str">
            <v>DISTCRETIROUTSVC203</v>
          </cell>
          <cell r="B841" t="str">
            <v>108000</v>
          </cell>
        </row>
        <row r="842">
          <cell r="A842" t="str">
            <v>DISTCRETIROUTSVC206</v>
          </cell>
          <cell r="B842" t="str">
            <v>108000</v>
          </cell>
        </row>
        <row r="843">
          <cell r="A843" t="str">
            <v>DISTCRETIROUTSVC250</v>
          </cell>
          <cell r="B843" t="str">
            <v>108000</v>
          </cell>
        </row>
        <row r="844">
          <cell r="A844" t="str">
            <v>DISTCRETIROUTSVC301</v>
          </cell>
          <cell r="B844" t="str">
            <v>108000</v>
          </cell>
        </row>
        <row r="845">
          <cell r="A845" t="str">
            <v>DISTCRETIROUTSVC303</v>
          </cell>
          <cell r="B845" t="str">
            <v>108000</v>
          </cell>
        </row>
        <row r="846">
          <cell r="A846" t="str">
            <v>DISTCRETIROUTSVC304</v>
          </cell>
          <cell r="B846" t="str">
            <v>108000</v>
          </cell>
        </row>
        <row r="847">
          <cell r="A847" t="str">
            <v>DISTCRETIROUTSVC305</v>
          </cell>
          <cell r="B847" t="str">
            <v>108000</v>
          </cell>
        </row>
        <row r="848">
          <cell r="A848" t="str">
            <v>DISTCRETIROUTSVC306</v>
          </cell>
          <cell r="B848" t="str">
            <v>108000</v>
          </cell>
        </row>
        <row r="849">
          <cell r="A849" t="str">
            <v>DISTCRETIROUTSVC307</v>
          </cell>
          <cell r="B849" t="str">
            <v>108000</v>
          </cell>
        </row>
        <row r="850">
          <cell r="A850" t="str">
            <v>DISTCRETIROUTSVC308</v>
          </cell>
          <cell r="B850" t="str">
            <v>108000</v>
          </cell>
        </row>
        <row r="851">
          <cell r="A851" t="str">
            <v>DISTCRETIROUTSVC309</v>
          </cell>
          <cell r="B851" t="str">
            <v>108000</v>
          </cell>
        </row>
        <row r="852">
          <cell r="A852" t="str">
            <v>DISTCRETIROUTSVC310</v>
          </cell>
          <cell r="B852" t="str">
            <v>108000</v>
          </cell>
        </row>
        <row r="853">
          <cell r="A853" t="str">
            <v>DISTCRETIROUTSVC311</v>
          </cell>
          <cell r="B853" t="str">
            <v>108000</v>
          </cell>
        </row>
        <row r="854">
          <cell r="A854" t="str">
            <v>DISTCRETIROUTSVC312</v>
          </cell>
          <cell r="B854" t="str">
            <v>108000</v>
          </cell>
        </row>
        <row r="855">
          <cell r="A855" t="str">
            <v>DISTCRETIROUTSVC314</v>
          </cell>
          <cell r="B855" t="str">
            <v>108000</v>
          </cell>
        </row>
        <row r="856">
          <cell r="A856" t="str">
            <v>DISTCRETIROUTSVC315</v>
          </cell>
          <cell r="B856" t="str">
            <v>108000</v>
          </cell>
        </row>
        <row r="857">
          <cell r="A857" t="str">
            <v>DISTCRETIROUTSVC318</v>
          </cell>
          <cell r="B857" t="str">
            <v>108000</v>
          </cell>
        </row>
        <row r="858">
          <cell r="A858" t="str">
            <v>DISTCRETIROUTSVC319</v>
          </cell>
          <cell r="B858" t="str">
            <v>108000</v>
          </cell>
        </row>
        <row r="859">
          <cell r="A859" t="str">
            <v>DISTCRETIROUTSVC402</v>
          </cell>
          <cell r="B859" t="str">
            <v>108000</v>
          </cell>
        </row>
        <row r="860">
          <cell r="A860" t="str">
            <v>DISTCRETIROUTSVC405</v>
          </cell>
          <cell r="B860" t="str">
            <v>108000</v>
          </cell>
        </row>
        <row r="861">
          <cell r="A861" t="str">
            <v>DISTCRETIROUTSVC406</v>
          </cell>
          <cell r="B861" t="str">
            <v>108000</v>
          </cell>
        </row>
        <row r="862">
          <cell r="A862" t="str">
            <v>DISTCRETIROUTSVC407</v>
          </cell>
          <cell r="B862" t="str">
            <v>108000</v>
          </cell>
        </row>
        <row r="863">
          <cell r="A863" t="str">
            <v>DISTCRETIROUTSVC408</v>
          </cell>
          <cell r="B863" t="str">
            <v>108000</v>
          </cell>
        </row>
        <row r="864">
          <cell r="A864" t="str">
            <v>DISTCRETIROUTSVC409</v>
          </cell>
          <cell r="B864" t="str">
            <v>108000</v>
          </cell>
        </row>
        <row r="865">
          <cell r="A865" t="str">
            <v>DISTCRETIROUTSVC502</v>
          </cell>
          <cell r="B865" t="str">
            <v>108000</v>
          </cell>
        </row>
        <row r="866">
          <cell r="A866" t="str">
            <v>DISTCRETIROUTSVC503</v>
          </cell>
          <cell r="B866" t="str">
            <v>108000</v>
          </cell>
        </row>
        <row r="867">
          <cell r="A867" t="str">
            <v>DISTCRETIROUTSVC504</v>
          </cell>
          <cell r="B867" t="str">
            <v>108000</v>
          </cell>
        </row>
        <row r="868">
          <cell r="A868" t="str">
            <v>DISTCRETIROUTSVC506</v>
          </cell>
          <cell r="B868" t="str">
            <v>108000</v>
          </cell>
        </row>
        <row r="869">
          <cell r="A869" t="str">
            <v>DISTCRETIROUTSVC508</v>
          </cell>
          <cell r="B869" t="str">
            <v>108000</v>
          </cell>
        </row>
        <row r="870">
          <cell r="A870" t="str">
            <v>DISTCRETIROUTSVC509</v>
          </cell>
          <cell r="B870" t="str">
            <v>108000</v>
          </cell>
        </row>
        <row r="871">
          <cell r="A871" t="str">
            <v>DISTCRETIROUTSVC510</v>
          </cell>
          <cell r="B871" t="str">
            <v>108000</v>
          </cell>
        </row>
        <row r="872">
          <cell r="A872" t="str">
            <v>DISTCRETIROUTSVC511</v>
          </cell>
          <cell r="B872" t="str">
            <v>108000</v>
          </cell>
        </row>
        <row r="873">
          <cell r="A873" t="str">
            <v>DISTCRETIROUTSVC513</v>
          </cell>
          <cell r="B873" t="str">
            <v>108000</v>
          </cell>
        </row>
        <row r="874">
          <cell r="A874" t="str">
            <v>DISTCRETIROUTSVC925</v>
          </cell>
          <cell r="B874" t="str">
            <v>108000</v>
          </cell>
        </row>
        <row r="875">
          <cell r="A875" t="str">
            <v>DISTCRETIROUTSVC927</v>
          </cell>
          <cell r="B875" t="str">
            <v>108000</v>
          </cell>
        </row>
        <row r="876">
          <cell r="A876" t="str">
            <v>DISTCRETIROUTSVC933</v>
          </cell>
          <cell r="B876" t="str">
            <v>108000</v>
          </cell>
        </row>
        <row r="877">
          <cell r="A877" t="str">
            <v>DISTCRETIROUTSVC934</v>
          </cell>
          <cell r="B877" t="str">
            <v>108000</v>
          </cell>
        </row>
        <row r="878">
          <cell r="A878" t="str">
            <v>DISTCRETIROUTSVC935</v>
          </cell>
          <cell r="B878" t="str">
            <v>108000</v>
          </cell>
        </row>
        <row r="879">
          <cell r="A879" t="str">
            <v>DISTCTAXESOTHERC707</v>
          </cell>
          <cell r="B879" t="str">
            <v>107000</v>
          </cell>
        </row>
        <row r="880">
          <cell r="A880" t="str">
            <v>DISTCTRNCHOTHERC181</v>
          </cell>
          <cell r="B880" t="str">
            <v>253090</v>
          </cell>
        </row>
        <row r="881">
          <cell r="A881" t="str">
            <v>DISTCTRNCHOTHERC200</v>
          </cell>
          <cell r="B881" t="str">
            <v>253090</v>
          </cell>
        </row>
        <row r="882">
          <cell r="A882" t="str">
            <v>DISTCTRNCHOTHERC201</v>
          </cell>
          <cell r="B882" t="str">
            <v>253090</v>
          </cell>
        </row>
        <row r="883">
          <cell r="A883" t="str">
            <v>DISTCTRNCHOTHERC202</v>
          </cell>
          <cell r="B883" t="str">
            <v>253090</v>
          </cell>
        </row>
        <row r="884">
          <cell r="A884" t="str">
            <v>DISTCTRNCHOTHERC203</v>
          </cell>
          <cell r="B884" t="str">
            <v>253090</v>
          </cell>
        </row>
        <row r="885">
          <cell r="A885" t="str">
            <v>DISTCTRNCHOTHERC206</v>
          </cell>
          <cell r="B885" t="str">
            <v>253090</v>
          </cell>
        </row>
        <row r="886">
          <cell r="A886" t="str">
            <v>DISTCTRNCHOTHERC250</v>
          </cell>
          <cell r="B886" t="str">
            <v>253090</v>
          </cell>
        </row>
        <row r="887">
          <cell r="A887" t="str">
            <v>DISTCTRNCHOTHERC301</v>
          </cell>
          <cell r="B887" t="str">
            <v>253090</v>
          </cell>
        </row>
        <row r="888">
          <cell r="A888" t="str">
            <v>DISTCTRNCHOTHERC303</v>
          </cell>
          <cell r="B888" t="str">
            <v>253090</v>
          </cell>
        </row>
        <row r="889">
          <cell r="A889" t="str">
            <v>DISTCTRNCHOTHERC304</v>
          </cell>
          <cell r="B889" t="str">
            <v>253090</v>
          </cell>
        </row>
        <row r="890">
          <cell r="A890" t="str">
            <v>DISTCTRNCHOTHERC305</v>
          </cell>
          <cell r="B890" t="str">
            <v>253090</v>
          </cell>
        </row>
        <row r="891">
          <cell r="A891" t="str">
            <v>DISTCTRNCHOTHERC306</v>
          </cell>
          <cell r="B891" t="str">
            <v>253090</v>
          </cell>
        </row>
        <row r="892">
          <cell r="A892" t="str">
            <v>DISTCTRNCHOTHERC307</v>
          </cell>
          <cell r="B892" t="str">
            <v>253090</v>
          </cell>
        </row>
        <row r="893">
          <cell r="A893" t="str">
            <v>DISTCTRNCHOTHERC308</v>
          </cell>
          <cell r="B893" t="str">
            <v>253090</v>
          </cell>
        </row>
        <row r="894">
          <cell r="A894" t="str">
            <v>DISTCTRNCHOTHERC309</v>
          </cell>
          <cell r="B894" t="str">
            <v>253090</v>
          </cell>
        </row>
        <row r="895">
          <cell r="A895" t="str">
            <v>DISTCTRNCHOTHERC310</v>
          </cell>
          <cell r="B895" t="str">
            <v>253090</v>
          </cell>
        </row>
        <row r="896">
          <cell r="A896" t="str">
            <v>DISTCTRNCHOTHERC311</v>
          </cell>
          <cell r="B896" t="str">
            <v>253090</v>
          </cell>
        </row>
        <row r="897">
          <cell r="A897" t="str">
            <v>DISTCTRNCHOTHERC312</v>
          </cell>
          <cell r="B897" t="str">
            <v>253090</v>
          </cell>
        </row>
        <row r="898">
          <cell r="A898" t="str">
            <v>DISTCTRNCHOTHERC314</v>
          </cell>
          <cell r="B898" t="str">
            <v>253090</v>
          </cell>
        </row>
        <row r="899">
          <cell r="A899" t="str">
            <v>DISTCTRNCHOTHERC315</v>
          </cell>
          <cell r="B899" t="str">
            <v>253090</v>
          </cell>
        </row>
        <row r="900">
          <cell r="A900" t="str">
            <v>DISTCTRNCHOTHERC316</v>
          </cell>
          <cell r="B900" t="str">
            <v>253090</v>
          </cell>
        </row>
        <row r="901">
          <cell r="A901" t="str">
            <v>DISTCTRNCHOTHERC318</v>
          </cell>
          <cell r="B901" t="str">
            <v>253090</v>
          </cell>
        </row>
        <row r="902">
          <cell r="A902" t="str">
            <v>DISTCTRNCHOTHERC319</v>
          </cell>
          <cell r="B902" t="str">
            <v>253090</v>
          </cell>
        </row>
        <row r="903">
          <cell r="A903" t="str">
            <v>DISTCTRNCHOTHERC402</v>
          </cell>
          <cell r="B903" t="str">
            <v>253090</v>
          </cell>
        </row>
        <row r="904">
          <cell r="A904" t="str">
            <v>DISTCTRNCHOTHERC405</v>
          </cell>
          <cell r="B904" t="str">
            <v>253090</v>
          </cell>
        </row>
        <row r="905">
          <cell r="A905" t="str">
            <v>DISTCTRNCHOTHERC406</v>
          </cell>
          <cell r="B905" t="str">
            <v>253090</v>
          </cell>
        </row>
        <row r="906">
          <cell r="A906" t="str">
            <v>DISTCTRNCHOTHERC407</v>
          </cell>
          <cell r="B906" t="str">
            <v>253090</v>
          </cell>
        </row>
        <row r="907">
          <cell r="A907" t="str">
            <v>DISTCTRNCHOTHERC408</v>
          </cell>
          <cell r="B907" t="str">
            <v>253090</v>
          </cell>
        </row>
        <row r="908">
          <cell r="A908" t="str">
            <v>DISTCTRNCHOTHERC409</v>
          </cell>
          <cell r="B908" t="str">
            <v>253090</v>
          </cell>
        </row>
        <row r="909">
          <cell r="A909" t="str">
            <v>DISTCTRNCHOTHERC501</v>
          </cell>
          <cell r="B909" t="str">
            <v>253090</v>
          </cell>
        </row>
        <row r="910">
          <cell r="A910" t="str">
            <v>DISTCTRNCHOTHERC502</v>
          </cell>
          <cell r="B910" t="str">
            <v>253090</v>
          </cell>
        </row>
        <row r="911">
          <cell r="A911" t="str">
            <v>DISTCTRNCHOTHERC503</v>
          </cell>
          <cell r="B911" t="str">
            <v>253090</v>
          </cell>
        </row>
        <row r="912">
          <cell r="A912" t="str">
            <v>DISTCTRNCHOTHERC504</v>
          </cell>
          <cell r="B912" t="str">
            <v>253090</v>
          </cell>
        </row>
        <row r="913">
          <cell r="A913" t="str">
            <v>DISTCTRNCHOTHERC506</v>
          </cell>
          <cell r="B913" t="str">
            <v>253090</v>
          </cell>
        </row>
        <row r="914">
          <cell r="A914" t="str">
            <v>DISTCTRNCHOTHERC508</v>
          </cell>
          <cell r="B914" t="str">
            <v>253090</v>
          </cell>
        </row>
        <row r="915">
          <cell r="A915" t="str">
            <v>DISTCTRNCHOTHERC509</v>
          </cell>
          <cell r="B915" t="str">
            <v>253090</v>
          </cell>
        </row>
        <row r="916">
          <cell r="A916" t="str">
            <v>DISTCTRNCHOTHERC510</v>
          </cell>
          <cell r="B916" t="str">
            <v>253090</v>
          </cell>
        </row>
        <row r="917">
          <cell r="A917" t="str">
            <v>DISTCTRNCHOTHERC511</v>
          </cell>
          <cell r="B917" t="str">
            <v>253090</v>
          </cell>
        </row>
        <row r="918">
          <cell r="A918" t="str">
            <v>DISTCTRNCHOTHERC513</v>
          </cell>
          <cell r="B918" t="str">
            <v>253090</v>
          </cell>
        </row>
        <row r="919">
          <cell r="A919" t="str">
            <v>DISTCTRNCHOTHERC517</v>
          </cell>
          <cell r="B919" t="str">
            <v>253090</v>
          </cell>
        </row>
        <row r="920">
          <cell r="A920" t="str">
            <v>DISTCTRNCHOTHERC707</v>
          </cell>
          <cell r="B920" t="str">
            <v>253090</v>
          </cell>
        </row>
        <row r="921">
          <cell r="A921" t="str">
            <v>DISTCTRNCHOTHERC741</v>
          </cell>
          <cell r="B921" t="str">
            <v>253090</v>
          </cell>
        </row>
        <row r="922">
          <cell r="A922" t="str">
            <v>DISTCTRNCHOTHERC913</v>
          </cell>
          <cell r="B922" t="str">
            <v>253090</v>
          </cell>
        </row>
        <row r="923">
          <cell r="A923" t="str">
            <v>DISTCTRNCHOTHERC925</v>
          </cell>
          <cell r="B923" t="str">
            <v>253090</v>
          </cell>
        </row>
        <row r="924">
          <cell r="A924" t="str">
            <v>DISTCTRNCHOTHERC927</v>
          </cell>
          <cell r="B924" t="str">
            <v>253090</v>
          </cell>
        </row>
        <row r="925">
          <cell r="A925" t="str">
            <v>DISTCTRNCHOTHERC929</v>
          </cell>
          <cell r="B925" t="str">
            <v>253090</v>
          </cell>
        </row>
        <row r="926">
          <cell r="A926" t="str">
            <v>DISTCTRNCHOTHERC933</v>
          </cell>
          <cell r="B926" t="str">
            <v>253090</v>
          </cell>
        </row>
        <row r="927">
          <cell r="A927" t="str">
            <v>DISTCTRNCHOTHERC934</v>
          </cell>
          <cell r="B927" t="str">
            <v>253090</v>
          </cell>
        </row>
        <row r="928">
          <cell r="A928" t="str">
            <v>DISTCTRNCHOTHERC935</v>
          </cell>
          <cell r="B928" t="str">
            <v>253090</v>
          </cell>
        </row>
        <row r="929">
          <cell r="A929" t="str">
            <v>GENCNCONSTLABORC101</v>
          </cell>
          <cell r="B929" t="str">
            <v>107000</v>
          </cell>
        </row>
        <row r="930">
          <cell r="A930" t="str">
            <v>GENCNCONSTLABORC102</v>
          </cell>
          <cell r="B930" t="str">
            <v>107000</v>
          </cell>
        </row>
        <row r="931">
          <cell r="A931" t="str">
            <v>GENCNCONSTLABORC104</v>
          </cell>
          <cell r="B931" t="str">
            <v>107000</v>
          </cell>
        </row>
        <row r="932">
          <cell r="A932" t="str">
            <v>GENCNCONSTLABORC105</v>
          </cell>
          <cell r="B932" t="str">
            <v>107000</v>
          </cell>
        </row>
        <row r="933">
          <cell r="A933" t="str">
            <v>GENCNCONSTLABORC106</v>
          </cell>
          <cell r="B933" t="str">
            <v>107000</v>
          </cell>
        </row>
        <row r="934">
          <cell r="A934" t="str">
            <v>GENCNCONSTLABORC108</v>
          </cell>
          <cell r="B934" t="str">
            <v>107000</v>
          </cell>
        </row>
        <row r="935">
          <cell r="A935" t="str">
            <v>GENCNCONSTLABORC110</v>
          </cell>
          <cell r="B935" t="str">
            <v>107000</v>
          </cell>
        </row>
        <row r="936">
          <cell r="A936" t="str">
            <v>GENCNCONSTLABORC111</v>
          </cell>
          <cell r="B936" t="str">
            <v>107000</v>
          </cell>
        </row>
        <row r="937">
          <cell r="A937" t="str">
            <v>GENCNCONSTLABORC112</v>
          </cell>
          <cell r="B937" t="str">
            <v>107000</v>
          </cell>
        </row>
        <row r="938">
          <cell r="A938" t="str">
            <v>GENCNCONSTLABORC113</v>
          </cell>
          <cell r="B938" t="str">
            <v>107000</v>
          </cell>
        </row>
        <row r="939">
          <cell r="A939" t="str">
            <v>GENCNCONSTLABORC115</v>
          </cell>
          <cell r="B939" t="str">
            <v>107000</v>
          </cell>
        </row>
        <row r="940">
          <cell r="A940" t="str">
            <v>GENCNCONSTLABORC116</v>
          </cell>
          <cell r="B940" t="str">
            <v>107000</v>
          </cell>
        </row>
        <row r="941">
          <cell r="A941" t="str">
            <v>GENCNCONSTLABORC117</v>
          </cell>
          <cell r="B941" t="str">
            <v>107000</v>
          </cell>
        </row>
        <row r="942">
          <cell r="A942" t="str">
            <v>GENCNCONSTLABORC118</v>
          </cell>
          <cell r="B942" t="str">
            <v>107000</v>
          </cell>
        </row>
        <row r="943">
          <cell r="A943" t="str">
            <v>GENCNCONSTLABORC119</v>
          </cell>
          <cell r="B943" t="str">
            <v>107000</v>
          </cell>
        </row>
        <row r="944">
          <cell r="A944" t="str">
            <v>GENCNCONSTLABORC120</v>
          </cell>
          <cell r="B944" t="str">
            <v>107000</v>
          </cell>
        </row>
        <row r="945">
          <cell r="A945" t="str">
            <v>GENCNCONSTLABORC121</v>
          </cell>
          <cell r="B945" t="str">
            <v>107000</v>
          </cell>
        </row>
        <row r="946">
          <cell r="A946" t="str">
            <v>GENCNCONSTLABORC122</v>
          </cell>
          <cell r="B946" t="str">
            <v>107000</v>
          </cell>
        </row>
        <row r="947">
          <cell r="A947" t="str">
            <v>GENCNCONSTLABORC123</v>
          </cell>
          <cell r="B947" t="str">
            <v>107000</v>
          </cell>
        </row>
        <row r="948">
          <cell r="A948" t="str">
            <v>GENCNCONSTLABORC124</v>
          </cell>
          <cell r="B948" t="str">
            <v>107000</v>
          </cell>
        </row>
        <row r="949">
          <cell r="A949" t="str">
            <v>GENCNCONSTLABORC125</v>
          </cell>
          <cell r="B949" t="str">
            <v>107000</v>
          </cell>
        </row>
        <row r="950">
          <cell r="A950" t="str">
            <v>GENCNCONSTLABORC126</v>
          </cell>
          <cell r="B950" t="str">
            <v>107000</v>
          </cell>
        </row>
        <row r="951">
          <cell r="A951" t="str">
            <v>GENCNCONSTLABORC127</v>
          </cell>
          <cell r="B951" t="str">
            <v>107000</v>
          </cell>
        </row>
        <row r="952">
          <cell r="A952" t="str">
            <v>GENCNCONSTLABORC128</v>
          </cell>
          <cell r="B952" t="str">
            <v>107000</v>
          </cell>
        </row>
        <row r="953">
          <cell r="A953" t="str">
            <v>GENCNCONSTLABORC129</v>
          </cell>
          <cell r="B953" t="str">
            <v>107000</v>
          </cell>
        </row>
        <row r="954">
          <cell r="A954" t="str">
            <v>GENCNCONSTLABORC130</v>
          </cell>
          <cell r="B954" t="str">
            <v>107000</v>
          </cell>
        </row>
        <row r="955">
          <cell r="A955" t="str">
            <v>GENCNCONSTLABORC131</v>
          </cell>
          <cell r="B955" t="str">
            <v>107000</v>
          </cell>
        </row>
        <row r="956">
          <cell r="A956" t="str">
            <v>GENCNCONSTLABORC132</v>
          </cell>
          <cell r="B956" t="str">
            <v>107000</v>
          </cell>
        </row>
        <row r="957">
          <cell r="A957" t="str">
            <v>GENCNCONSTLABORC133</v>
          </cell>
          <cell r="B957" t="str">
            <v>107000</v>
          </cell>
        </row>
        <row r="958">
          <cell r="A958" t="str">
            <v>GENCNCONSTLABORC134</v>
          </cell>
          <cell r="B958" t="str">
            <v>107000</v>
          </cell>
        </row>
        <row r="959">
          <cell r="A959" t="str">
            <v>GENCNCONSTLABORC150</v>
          </cell>
          <cell r="B959" t="str">
            <v>107000</v>
          </cell>
        </row>
        <row r="960">
          <cell r="A960" t="str">
            <v>GENCNCONSTLABORC151</v>
          </cell>
          <cell r="B960" t="str">
            <v>107000</v>
          </cell>
        </row>
        <row r="961">
          <cell r="A961" t="str">
            <v>GENCNCONSTLABORC152</v>
          </cell>
          <cell r="B961" t="str">
            <v>107000</v>
          </cell>
        </row>
        <row r="962">
          <cell r="A962" t="str">
            <v>GENCNCONSTLABORC153</v>
          </cell>
          <cell r="B962" t="str">
            <v>107000</v>
          </cell>
        </row>
        <row r="963">
          <cell r="A963" t="str">
            <v>GENCNCONSTLABORC154</v>
          </cell>
          <cell r="B963" t="str">
            <v>107000</v>
          </cell>
        </row>
        <row r="964">
          <cell r="A964" t="str">
            <v>GENCNCONSTLABORC155</v>
          </cell>
          <cell r="B964" t="str">
            <v>107000</v>
          </cell>
        </row>
        <row r="965">
          <cell r="A965" t="str">
            <v>GENCNCONSTLABORC157</v>
          </cell>
          <cell r="B965" t="str">
            <v>107000</v>
          </cell>
        </row>
        <row r="966">
          <cell r="A966" t="str">
            <v>GENCNCONSTLABORC158</v>
          </cell>
          <cell r="B966" t="str">
            <v>107000</v>
          </cell>
        </row>
        <row r="967">
          <cell r="A967" t="str">
            <v>GENCNCONSTLABORC159</v>
          </cell>
          <cell r="B967" t="str">
            <v>107000</v>
          </cell>
        </row>
        <row r="968">
          <cell r="A968" t="str">
            <v>GENCNCONSTLABORC160</v>
          </cell>
          <cell r="B968" t="str">
            <v>107000</v>
          </cell>
        </row>
        <row r="969">
          <cell r="A969" t="str">
            <v>GENCNCONSTLABORC161</v>
          </cell>
          <cell r="B969" t="str">
            <v>107000</v>
          </cell>
        </row>
        <row r="970">
          <cell r="A970" t="str">
            <v>GENCNCONSTLABORC162</v>
          </cell>
          <cell r="B970" t="str">
            <v>107000</v>
          </cell>
        </row>
        <row r="971">
          <cell r="A971" t="str">
            <v>GENCNCONSTLABORC163</v>
          </cell>
          <cell r="B971" t="str">
            <v>107000</v>
          </cell>
        </row>
        <row r="972">
          <cell r="A972" t="str">
            <v>GENCNCONSTLABORC164</v>
          </cell>
          <cell r="B972" t="str">
            <v>107000</v>
          </cell>
        </row>
        <row r="973">
          <cell r="A973" t="str">
            <v>GENCNCONSTLABORC165</v>
          </cell>
          <cell r="B973" t="str">
            <v>107000</v>
          </cell>
        </row>
        <row r="974">
          <cell r="A974" t="str">
            <v>GENCNCONSTLABORC166</v>
          </cell>
          <cell r="B974" t="str">
            <v>107000</v>
          </cell>
        </row>
        <row r="975">
          <cell r="A975" t="str">
            <v>GENCNCONSTLABORC167</v>
          </cell>
          <cell r="B975" t="str">
            <v>107000</v>
          </cell>
        </row>
        <row r="976">
          <cell r="A976" t="str">
            <v>GENCNCONSTLABORC168</v>
          </cell>
          <cell r="B976" t="str">
            <v>107000</v>
          </cell>
        </row>
        <row r="977">
          <cell r="A977" t="str">
            <v>GENCNCONSTLABORC169</v>
          </cell>
          <cell r="B977" t="str">
            <v>107000</v>
          </cell>
        </row>
        <row r="978">
          <cell r="A978" t="str">
            <v>GENCNCONSTLABORC171</v>
          </cell>
          <cell r="B978" t="str">
            <v>107000</v>
          </cell>
        </row>
        <row r="979">
          <cell r="A979" t="str">
            <v>GENCNCONSTLABORC181</v>
          </cell>
          <cell r="B979" t="str">
            <v>107000</v>
          </cell>
        </row>
        <row r="980">
          <cell r="A980" t="str">
            <v>GENCNCONSTLABORC203</v>
          </cell>
          <cell r="B980" t="str">
            <v>107000</v>
          </cell>
        </row>
        <row r="981">
          <cell r="A981" t="str">
            <v>GENCNCONSTLABORC210</v>
          </cell>
          <cell r="B981" t="str">
            <v>107000</v>
          </cell>
        </row>
        <row r="982">
          <cell r="A982" t="str">
            <v>GENCNCONSTLABORC913</v>
          </cell>
          <cell r="B982" t="str">
            <v>107000</v>
          </cell>
        </row>
        <row r="983">
          <cell r="A983" t="str">
            <v>GENCNCONSTLABORC927</v>
          </cell>
          <cell r="B983" t="str">
            <v>107000</v>
          </cell>
        </row>
        <row r="984">
          <cell r="A984" t="str">
            <v>GENCNCONSTLABORC933</v>
          </cell>
          <cell r="B984" t="str">
            <v>107000</v>
          </cell>
        </row>
        <row r="985">
          <cell r="A985" t="str">
            <v>GENCNCONSTLABORC934</v>
          </cell>
          <cell r="B985" t="str">
            <v>107000</v>
          </cell>
        </row>
        <row r="986">
          <cell r="A986" t="str">
            <v>GENCNCONSTLABORC935</v>
          </cell>
          <cell r="B986" t="str">
            <v>107000</v>
          </cell>
        </row>
        <row r="987">
          <cell r="A987" t="str">
            <v>GENCNCONSTLABORC936</v>
          </cell>
          <cell r="B987" t="str">
            <v>107000</v>
          </cell>
        </row>
        <row r="988">
          <cell r="A988" t="str">
            <v>GENCNCONSTLABORC952</v>
          </cell>
          <cell r="B988" t="str">
            <v>107000</v>
          </cell>
        </row>
        <row r="989">
          <cell r="A989" t="str">
            <v>GENCNCONSTOTHERC101</v>
          </cell>
          <cell r="B989" t="str">
            <v>107000</v>
          </cell>
        </row>
        <row r="990">
          <cell r="A990" t="str">
            <v>GENCNCONSTOTHERC102</v>
          </cell>
          <cell r="B990" t="str">
            <v>107000</v>
          </cell>
        </row>
        <row r="991">
          <cell r="A991" t="str">
            <v>GENCNCONSTOTHERC104</v>
          </cell>
          <cell r="B991" t="str">
            <v>107000</v>
          </cell>
        </row>
        <row r="992">
          <cell r="A992" t="str">
            <v>GENCNCONSTOTHERC105</v>
          </cell>
          <cell r="B992" t="str">
            <v>107000</v>
          </cell>
        </row>
        <row r="993">
          <cell r="A993" t="str">
            <v>GENCNCONSTOTHERC106</v>
          </cell>
          <cell r="B993" t="str">
            <v>107000</v>
          </cell>
        </row>
        <row r="994">
          <cell r="A994" t="str">
            <v>GENCNCONSTOTHERC108</v>
          </cell>
          <cell r="B994" t="str">
            <v>107000</v>
          </cell>
        </row>
        <row r="995">
          <cell r="A995" t="str">
            <v>GENCNCONSTOTHERC110</v>
          </cell>
          <cell r="B995" t="str">
            <v>107000</v>
          </cell>
        </row>
        <row r="996">
          <cell r="A996" t="str">
            <v>GENCNCONSTOTHERC111</v>
          </cell>
          <cell r="B996" t="str">
            <v>107000</v>
          </cell>
        </row>
        <row r="997">
          <cell r="A997" t="str">
            <v>GENCNCONSTOTHERC112</v>
          </cell>
          <cell r="B997" t="str">
            <v>107000</v>
          </cell>
        </row>
        <row r="998">
          <cell r="A998" t="str">
            <v>GENCNCONSTOTHERC113</v>
          </cell>
          <cell r="B998" t="str">
            <v>107000</v>
          </cell>
        </row>
        <row r="999">
          <cell r="A999" t="str">
            <v>GENCNCONSTOTHERC115</v>
          </cell>
          <cell r="B999" t="str">
            <v>107000</v>
          </cell>
        </row>
        <row r="1000">
          <cell r="A1000" t="str">
            <v>GENCNCONSTOTHERC116</v>
          </cell>
          <cell r="B1000" t="str">
            <v>107000</v>
          </cell>
        </row>
        <row r="1001">
          <cell r="A1001" t="str">
            <v>GENCNCONSTOTHERC117</v>
          </cell>
          <cell r="B1001" t="str">
            <v>107000</v>
          </cell>
        </row>
        <row r="1002">
          <cell r="A1002" t="str">
            <v>GENCNCONSTOTHERC118</v>
          </cell>
          <cell r="B1002" t="str">
            <v>107000</v>
          </cell>
        </row>
        <row r="1003">
          <cell r="A1003" t="str">
            <v>GENCNCONSTOTHERC119</v>
          </cell>
          <cell r="B1003" t="str">
            <v>107000</v>
          </cell>
        </row>
        <row r="1004">
          <cell r="A1004" t="str">
            <v>GENCNCONSTOTHERC120</v>
          </cell>
          <cell r="B1004" t="str">
            <v>107000</v>
          </cell>
        </row>
        <row r="1005">
          <cell r="A1005" t="str">
            <v>GENCNCONSTOTHERC121</v>
          </cell>
          <cell r="B1005" t="str">
            <v>107000</v>
          </cell>
        </row>
        <row r="1006">
          <cell r="A1006" t="str">
            <v>GENCNCONSTOTHERC122</v>
          </cell>
          <cell r="B1006" t="str">
            <v>107000</v>
          </cell>
        </row>
        <row r="1007">
          <cell r="A1007" t="str">
            <v>GENCNCONSTOTHERC123</v>
          </cell>
          <cell r="B1007" t="str">
            <v>107000</v>
          </cell>
        </row>
        <row r="1008">
          <cell r="A1008" t="str">
            <v>GENCNCONSTOTHERC124</v>
          </cell>
          <cell r="B1008" t="str">
            <v>107000</v>
          </cell>
        </row>
        <row r="1009">
          <cell r="A1009" t="str">
            <v>GENCNCONSTOTHERC125</v>
          </cell>
          <cell r="B1009" t="str">
            <v>107000</v>
          </cell>
        </row>
        <row r="1010">
          <cell r="A1010" t="str">
            <v>GENCNCONSTOTHERC126</v>
          </cell>
          <cell r="B1010" t="str">
            <v>107000</v>
          </cell>
        </row>
        <row r="1011">
          <cell r="A1011" t="str">
            <v>GENCNCONSTOTHERC127</v>
          </cell>
          <cell r="B1011" t="str">
            <v>107000</v>
          </cell>
        </row>
        <row r="1012">
          <cell r="A1012" t="str">
            <v>GENCNCONSTOTHERC128</v>
          </cell>
          <cell r="B1012" t="str">
            <v>107000</v>
          </cell>
        </row>
        <row r="1013">
          <cell r="A1013" t="str">
            <v>GENCNCONSTOTHERC129</v>
          </cell>
          <cell r="B1013" t="str">
            <v>107000</v>
          </cell>
        </row>
        <row r="1014">
          <cell r="A1014" t="str">
            <v>GENCNCONSTOTHERC130</v>
          </cell>
          <cell r="B1014" t="str">
            <v>107000</v>
          </cell>
        </row>
        <row r="1015">
          <cell r="A1015" t="str">
            <v>GENCNCONSTOTHERC131</v>
          </cell>
          <cell r="B1015" t="str">
            <v>107000</v>
          </cell>
        </row>
        <row r="1016">
          <cell r="A1016" t="str">
            <v>GENCNCONSTOTHERC132</v>
          </cell>
          <cell r="B1016" t="str">
            <v>107000</v>
          </cell>
        </row>
        <row r="1017">
          <cell r="A1017" t="str">
            <v>GENCNCONSTOTHERC133</v>
          </cell>
          <cell r="B1017" t="str">
            <v>107000</v>
          </cell>
        </row>
        <row r="1018">
          <cell r="A1018" t="str">
            <v>GENCNCONSTOTHERC134</v>
          </cell>
          <cell r="B1018" t="str">
            <v>107000</v>
          </cell>
        </row>
        <row r="1019">
          <cell r="A1019" t="str">
            <v>GENCNCONSTOTHERC150</v>
          </cell>
          <cell r="B1019" t="str">
            <v>107000</v>
          </cell>
        </row>
        <row r="1020">
          <cell r="A1020" t="str">
            <v>GENCNCONSTOTHERC151</v>
          </cell>
          <cell r="B1020" t="str">
            <v>107000</v>
          </cell>
        </row>
        <row r="1021">
          <cell r="A1021" t="str">
            <v>GENCNCONSTOTHERC152</v>
          </cell>
          <cell r="B1021" t="str">
            <v>107000</v>
          </cell>
        </row>
        <row r="1022">
          <cell r="A1022" t="str">
            <v>GENCNCONSTOTHERC153</v>
          </cell>
          <cell r="B1022" t="str">
            <v>107000</v>
          </cell>
        </row>
        <row r="1023">
          <cell r="A1023" t="str">
            <v>GENCNCONSTOTHERC154</v>
          </cell>
          <cell r="B1023" t="str">
            <v>107000</v>
          </cell>
        </row>
        <row r="1024">
          <cell r="A1024" t="str">
            <v>GENCNCONSTOTHERC155</v>
          </cell>
          <cell r="B1024" t="str">
            <v>107000</v>
          </cell>
        </row>
        <row r="1025">
          <cell r="A1025" t="str">
            <v>GENCNCONSTOTHERC157</v>
          </cell>
          <cell r="B1025" t="str">
            <v>107000</v>
          </cell>
        </row>
        <row r="1026">
          <cell r="A1026" t="str">
            <v>GENCNCONSTOTHERC158</v>
          </cell>
          <cell r="B1026" t="str">
            <v>107000</v>
          </cell>
        </row>
        <row r="1027">
          <cell r="A1027" t="str">
            <v>GENCNCONSTOTHERC159</v>
          </cell>
          <cell r="B1027" t="str">
            <v>107000</v>
          </cell>
        </row>
        <row r="1028">
          <cell r="A1028" t="str">
            <v>GENCNCONSTOTHERC160</v>
          </cell>
          <cell r="B1028" t="str">
            <v>107000</v>
          </cell>
        </row>
        <row r="1029">
          <cell r="A1029" t="str">
            <v>GENCNCONSTOTHERC161</v>
          </cell>
          <cell r="B1029" t="str">
            <v>107000</v>
          </cell>
        </row>
        <row r="1030">
          <cell r="A1030" t="str">
            <v>GENCNCONSTOTHERC162</v>
          </cell>
          <cell r="B1030" t="str">
            <v>107000</v>
          </cell>
        </row>
        <row r="1031">
          <cell r="A1031" t="str">
            <v>GENCNCONSTOTHERC163</v>
          </cell>
          <cell r="B1031" t="str">
            <v>107000</v>
          </cell>
        </row>
        <row r="1032">
          <cell r="A1032" t="str">
            <v>GENCNCONSTOTHERC164</v>
          </cell>
          <cell r="B1032" t="str">
            <v>107000</v>
          </cell>
        </row>
        <row r="1033">
          <cell r="A1033" t="str">
            <v>GENCNCONSTOTHERC165</v>
          </cell>
          <cell r="B1033" t="str">
            <v>107000</v>
          </cell>
        </row>
        <row r="1034">
          <cell r="A1034" t="str">
            <v>GENCNCONSTOTHERC166</v>
          </cell>
          <cell r="B1034" t="str">
            <v>107000</v>
          </cell>
        </row>
        <row r="1035">
          <cell r="A1035" t="str">
            <v>GENCNCONSTOTHERC167</v>
          </cell>
          <cell r="B1035" t="str">
            <v>107000</v>
          </cell>
        </row>
        <row r="1036">
          <cell r="A1036" t="str">
            <v>GENCNCONSTOTHERC168</v>
          </cell>
          <cell r="B1036" t="str">
            <v>107000</v>
          </cell>
        </row>
        <row r="1037">
          <cell r="A1037" t="str">
            <v>GENCNCONSTOTHERC169</v>
          </cell>
          <cell r="B1037" t="str">
            <v>107000</v>
          </cell>
        </row>
        <row r="1038">
          <cell r="A1038" t="str">
            <v>GENCNCONSTOTHERC171</v>
          </cell>
          <cell r="B1038" t="str">
            <v>107000</v>
          </cell>
        </row>
        <row r="1039">
          <cell r="A1039" t="str">
            <v>GENCNCONSTOTHERC181</v>
          </cell>
          <cell r="B1039" t="str">
            <v>107000</v>
          </cell>
        </row>
        <row r="1040">
          <cell r="A1040" t="str">
            <v>GENCNCONSTOTHERC203</v>
          </cell>
          <cell r="B1040" t="str">
            <v>107000</v>
          </cell>
        </row>
        <row r="1041">
          <cell r="A1041" t="str">
            <v>GENCNCONSTOTHERC210</v>
          </cell>
          <cell r="B1041" t="str">
            <v>107000</v>
          </cell>
        </row>
        <row r="1042">
          <cell r="A1042" t="str">
            <v>GENCNCONSTOTHERC741</v>
          </cell>
          <cell r="B1042" t="str">
            <v>107000</v>
          </cell>
        </row>
        <row r="1043">
          <cell r="A1043" t="str">
            <v>GENCNCONSTOTHERC913</v>
          </cell>
          <cell r="B1043" t="str">
            <v>107000</v>
          </cell>
        </row>
        <row r="1044">
          <cell r="A1044" t="str">
            <v>GENCNCONSTOTHERC927</v>
          </cell>
          <cell r="B1044" t="str">
            <v>107000</v>
          </cell>
        </row>
        <row r="1045">
          <cell r="A1045" t="str">
            <v>GENCNCONSTOTHERC933</v>
          </cell>
          <cell r="B1045" t="str">
            <v>107000</v>
          </cell>
        </row>
        <row r="1046">
          <cell r="A1046" t="str">
            <v>GENCNCONSTOTHERC934</v>
          </cell>
          <cell r="B1046" t="str">
            <v>107000</v>
          </cell>
        </row>
        <row r="1047">
          <cell r="A1047" t="str">
            <v>GENCNCONSTOTHERC935</v>
          </cell>
          <cell r="B1047" t="str">
            <v>107000</v>
          </cell>
        </row>
        <row r="1048">
          <cell r="A1048" t="str">
            <v>GENCNCONSTOTHERC936</v>
          </cell>
          <cell r="B1048" t="str">
            <v>107000</v>
          </cell>
        </row>
        <row r="1049">
          <cell r="A1049" t="str">
            <v>GENCNCONSTOTHERC952</v>
          </cell>
          <cell r="B1049" t="str">
            <v>107000</v>
          </cell>
        </row>
        <row r="1050">
          <cell r="A1050" t="str">
            <v>GENCNCONSTOUTSVC101</v>
          </cell>
          <cell r="B1050" t="str">
            <v>107000</v>
          </cell>
        </row>
        <row r="1051">
          <cell r="A1051" t="str">
            <v>GENCNCONSTOUTSVC102</v>
          </cell>
          <cell r="B1051" t="str">
            <v>107000</v>
          </cell>
        </row>
        <row r="1052">
          <cell r="A1052" t="str">
            <v>GENCNCONSTOUTSVC104</v>
          </cell>
          <cell r="B1052" t="str">
            <v>107000</v>
          </cell>
        </row>
        <row r="1053">
          <cell r="A1053" t="str">
            <v>GENCNCONSTOUTSVC105</v>
          </cell>
          <cell r="B1053" t="str">
            <v>107000</v>
          </cell>
        </row>
        <row r="1054">
          <cell r="A1054" t="str">
            <v>GENCNCONSTOUTSVC106</v>
          </cell>
          <cell r="B1054" t="str">
            <v>107000</v>
          </cell>
        </row>
        <row r="1055">
          <cell r="A1055" t="str">
            <v>GENCNCONSTOUTSVC108</v>
          </cell>
          <cell r="B1055" t="str">
            <v>107000</v>
          </cell>
        </row>
        <row r="1056">
          <cell r="A1056" t="str">
            <v>GENCNCONSTOUTSVC110</v>
          </cell>
          <cell r="B1056" t="str">
            <v>107000</v>
          </cell>
        </row>
        <row r="1057">
          <cell r="A1057" t="str">
            <v>GENCNCONSTOUTSVC111</v>
          </cell>
          <cell r="B1057" t="str">
            <v>107000</v>
          </cell>
        </row>
        <row r="1058">
          <cell r="A1058" t="str">
            <v>GENCNCONSTOUTSVC112</v>
          </cell>
          <cell r="B1058" t="str">
            <v>107000</v>
          </cell>
        </row>
        <row r="1059">
          <cell r="A1059" t="str">
            <v>GENCNCONSTOUTSVC113</v>
          </cell>
          <cell r="B1059" t="str">
            <v>107000</v>
          </cell>
        </row>
        <row r="1060">
          <cell r="A1060" t="str">
            <v>GENCNCONSTOUTSVC115</v>
          </cell>
          <cell r="B1060" t="str">
            <v>107000</v>
          </cell>
        </row>
        <row r="1061">
          <cell r="A1061" t="str">
            <v>GENCNCONSTOUTSVC116</v>
          </cell>
          <cell r="B1061" t="str">
            <v>107000</v>
          </cell>
        </row>
        <row r="1062">
          <cell r="A1062" t="str">
            <v>GENCNCONSTOUTSVC117</v>
          </cell>
          <cell r="B1062" t="str">
            <v>107000</v>
          </cell>
        </row>
        <row r="1063">
          <cell r="A1063" t="str">
            <v>GENCNCONSTOUTSVC118</v>
          </cell>
          <cell r="B1063" t="str">
            <v>107000</v>
          </cell>
        </row>
        <row r="1064">
          <cell r="A1064" t="str">
            <v>GENCNCONSTOUTSVC119</v>
          </cell>
          <cell r="B1064" t="str">
            <v>107000</v>
          </cell>
        </row>
        <row r="1065">
          <cell r="A1065" t="str">
            <v>GENCNCONSTOUTSVC120</v>
          </cell>
          <cell r="B1065" t="str">
            <v>107000</v>
          </cell>
        </row>
        <row r="1066">
          <cell r="A1066" t="str">
            <v>GENCNCONSTOUTSVC121</v>
          </cell>
          <cell r="B1066" t="str">
            <v>107000</v>
          </cell>
        </row>
        <row r="1067">
          <cell r="A1067" t="str">
            <v>GENCNCONSTOUTSVC122</v>
          </cell>
          <cell r="B1067" t="str">
            <v>107000</v>
          </cell>
        </row>
        <row r="1068">
          <cell r="A1068" t="str">
            <v>GENCNCONSTOUTSVC123</v>
          </cell>
          <cell r="B1068" t="str">
            <v>107000</v>
          </cell>
        </row>
        <row r="1069">
          <cell r="A1069" t="str">
            <v>GENCNCONSTOUTSVC124</v>
          </cell>
          <cell r="B1069" t="str">
            <v>107000</v>
          </cell>
        </row>
        <row r="1070">
          <cell r="A1070" t="str">
            <v>GENCNCONSTOUTSVC125</v>
          </cell>
          <cell r="B1070" t="str">
            <v>107000</v>
          </cell>
        </row>
        <row r="1071">
          <cell r="A1071" t="str">
            <v>GENCNCONSTOUTSVC126</v>
          </cell>
          <cell r="B1071" t="str">
            <v>107000</v>
          </cell>
        </row>
        <row r="1072">
          <cell r="A1072" t="str">
            <v>GENCNCONSTOUTSVC127</v>
          </cell>
          <cell r="B1072" t="str">
            <v>107000</v>
          </cell>
        </row>
        <row r="1073">
          <cell r="A1073" t="str">
            <v>GENCNCONSTOUTSVC128</v>
          </cell>
          <cell r="B1073" t="str">
            <v>107000</v>
          </cell>
        </row>
        <row r="1074">
          <cell r="A1074" t="str">
            <v>GENCNCONSTOUTSVC129</v>
          </cell>
          <cell r="B1074" t="str">
            <v>107000</v>
          </cell>
        </row>
        <row r="1075">
          <cell r="A1075" t="str">
            <v>GENCNCONSTOUTSVC130</v>
          </cell>
          <cell r="B1075" t="str">
            <v>107000</v>
          </cell>
        </row>
        <row r="1076">
          <cell r="A1076" t="str">
            <v>GENCNCONSTOUTSVC131</v>
          </cell>
          <cell r="B1076" t="str">
            <v>107000</v>
          </cell>
        </row>
        <row r="1077">
          <cell r="A1077" t="str">
            <v>GENCNCONSTOUTSVC132</v>
          </cell>
          <cell r="B1077" t="str">
            <v>107000</v>
          </cell>
        </row>
        <row r="1078">
          <cell r="A1078" t="str">
            <v>GENCNCONSTOUTSVC133</v>
          </cell>
          <cell r="B1078" t="str">
            <v>107000</v>
          </cell>
        </row>
        <row r="1079">
          <cell r="A1079" t="str">
            <v>GENCNCONSTOUTSVC134</v>
          </cell>
          <cell r="B1079" t="str">
            <v>107000</v>
          </cell>
        </row>
        <row r="1080">
          <cell r="A1080" t="str">
            <v>GENCNCONSTOUTSVC150</v>
          </cell>
          <cell r="B1080" t="str">
            <v>107000</v>
          </cell>
        </row>
        <row r="1081">
          <cell r="A1081" t="str">
            <v>GENCNCONSTOUTSVC151</v>
          </cell>
          <cell r="B1081" t="str">
            <v>107000</v>
          </cell>
        </row>
        <row r="1082">
          <cell r="A1082" t="str">
            <v>GENCNCONSTOUTSVC152</v>
          </cell>
          <cell r="B1082" t="str">
            <v>107000</v>
          </cell>
        </row>
        <row r="1083">
          <cell r="A1083" t="str">
            <v>GENCNCONSTOUTSVC153</v>
          </cell>
          <cell r="B1083" t="str">
            <v>107000</v>
          </cell>
        </row>
        <row r="1084">
          <cell r="A1084" t="str">
            <v>GENCNCONSTOUTSVC154</v>
          </cell>
          <cell r="B1084" t="str">
            <v>107000</v>
          </cell>
        </row>
        <row r="1085">
          <cell r="A1085" t="str">
            <v>GENCNCONSTOUTSVC155</v>
          </cell>
          <cell r="B1085" t="str">
            <v>107000</v>
          </cell>
        </row>
        <row r="1086">
          <cell r="A1086" t="str">
            <v>GENCNCONSTOUTSVC157</v>
          </cell>
          <cell r="B1086" t="str">
            <v>107000</v>
          </cell>
        </row>
        <row r="1087">
          <cell r="A1087" t="str">
            <v>GENCNCONSTOUTSVC158</v>
          </cell>
          <cell r="B1087" t="str">
            <v>107000</v>
          </cell>
        </row>
        <row r="1088">
          <cell r="A1088" t="str">
            <v>GENCNCONSTOUTSVC159</v>
          </cell>
          <cell r="B1088" t="str">
            <v>107000</v>
          </cell>
        </row>
        <row r="1089">
          <cell r="A1089" t="str">
            <v>GENCNCONSTOUTSVC160</v>
          </cell>
          <cell r="B1089" t="str">
            <v>107000</v>
          </cell>
        </row>
        <row r="1090">
          <cell r="A1090" t="str">
            <v>GENCNCONSTOUTSVC161</v>
          </cell>
          <cell r="B1090" t="str">
            <v>107000</v>
          </cell>
        </row>
        <row r="1091">
          <cell r="A1091" t="str">
            <v>GENCNCONSTOUTSVC162</v>
          </cell>
          <cell r="B1091" t="str">
            <v>107000</v>
          </cell>
        </row>
        <row r="1092">
          <cell r="A1092" t="str">
            <v>GENCNCONSTOUTSVC163</v>
          </cell>
          <cell r="B1092" t="str">
            <v>107000</v>
          </cell>
        </row>
        <row r="1093">
          <cell r="A1093" t="str">
            <v>GENCNCONSTOUTSVC164</v>
          </cell>
          <cell r="B1093" t="str">
            <v>107000</v>
          </cell>
        </row>
        <row r="1094">
          <cell r="A1094" t="str">
            <v>GENCNCONSTOUTSVC165</v>
          </cell>
          <cell r="B1094" t="str">
            <v>107000</v>
          </cell>
        </row>
        <row r="1095">
          <cell r="A1095" t="str">
            <v>GENCNCONSTOUTSVC166</v>
          </cell>
          <cell r="B1095" t="str">
            <v>107000</v>
          </cell>
        </row>
        <row r="1096">
          <cell r="A1096" t="str">
            <v>GENCNCONSTOUTSVC167</v>
          </cell>
          <cell r="B1096" t="str">
            <v>107000</v>
          </cell>
        </row>
        <row r="1097">
          <cell r="A1097" t="str">
            <v>GENCNCONSTOUTSVC168</v>
          </cell>
          <cell r="B1097" t="str">
            <v>107000</v>
          </cell>
        </row>
        <row r="1098">
          <cell r="A1098" t="str">
            <v>GENCNCONSTOUTSVC169</v>
          </cell>
          <cell r="B1098" t="str">
            <v>107000</v>
          </cell>
        </row>
        <row r="1099">
          <cell r="A1099" t="str">
            <v>GENCNCONSTOUTSVC171</v>
          </cell>
          <cell r="B1099" t="str">
            <v>107000</v>
          </cell>
        </row>
        <row r="1100">
          <cell r="A1100" t="str">
            <v>GENCNCONSTOUTSVC181</v>
          </cell>
          <cell r="B1100" t="str">
            <v>107000</v>
          </cell>
        </row>
        <row r="1101">
          <cell r="A1101" t="str">
            <v>GENCNCONSTOUTSVC203</v>
          </cell>
          <cell r="B1101" t="str">
            <v>107000</v>
          </cell>
        </row>
        <row r="1102">
          <cell r="A1102" t="str">
            <v>GENCNCONSTOUTSVC210</v>
          </cell>
          <cell r="B1102" t="str">
            <v>107000</v>
          </cell>
        </row>
        <row r="1103">
          <cell r="A1103" t="str">
            <v>GENCNCONSTOUTSVC913</v>
          </cell>
          <cell r="B1103" t="str">
            <v>107000</v>
          </cell>
        </row>
        <row r="1104">
          <cell r="A1104" t="str">
            <v>GENCNCONSTOUTSVC927</v>
          </cell>
          <cell r="B1104" t="str">
            <v>107000</v>
          </cell>
        </row>
        <row r="1105">
          <cell r="A1105" t="str">
            <v>GENCNCONSTOUTSVC933</v>
          </cell>
          <cell r="B1105" t="str">
            <v>107000</v>
          </cell>
        </row>
        <row r="1106">
          <cell r="A1106" t="str">
            <v>GENCNCONSTOUTSVC934</v>
          </cell>
          <cell r="B1106" t="str">
            <v>107000</v>
          </cell>
        </row>
        <row r="1107">
          <cell r="A1107" t="str">
            <v>GENCNCONSTOUTSVC935</v>
          </cell>
          <cell r="B1107" t="str">
            <v>107000</v>
          </cell>
        </row>
        <row r="1108">
          <cell r="A1108" t="str">
            <v>GENCNCONSTOUTSVC936</v>
          </cell>
          <cell r="B1108" t="str">
            <v>107000</v>
          </cell>
        </row>
        <row r="1109">
          <cell r="A1109" t="str">
            <v>GENCNCONSTOUTSVC952</v>
          </cell>
          <cell r="B1109" t="str">
            <v>107000</v>
          </cell>
        </row>
        <row r="1110">
          <cell r="A1110" t="str">
            <v>GENCNOPRSEOTHERC108</v>
          </cell>
          <cell r="B1110" t="str">
            <v>922000</v>
          </cell>
        </row>
        <row r="1111">
          <cell r="A1111" t="str">
            <v>GENCNOPRSEOUTSVC108</v>
          </cell>
          <cell r="B1111" t="str">
            <v>922000</v>
          </cell>
        </row>
        <row r="1112">
          <cell r="A1112" t="str">
            <v>GENCNRETIRLABORC101</v>
          </cell>
          <cell r="B1112" t="str">
            <v>108000</v>
          </cell>
        </row>
        <row r="1113">
          <cell r="A1113" t="str">
            <v>GENCNRETIRLABORC102</v>
          </cell>
          <cell r="B1113" t="str">
            <v>108000</v>
          </cell>
        </row>
        <row r="1114">
          <cell r="A1114" t="str">
            <v>GENCNRETIRLABORC104</v>
          </cell>
          <cell r="B1114" t="str">
            <v>108000</v>
          </cell>
        </row>
        <row r="1115">
          <cell r="A1115" t="str">
            <v>GENCNRETIRLABORC105</v>
          </cell>
          <cell r="B1115" t="str">
            <v>108000</v>
          </cell>
        </row>
        <row r="1116">
          <cell r="A1116" t="str">
            <v>GENCNRETIRLABORC106</v>
          </cell>
          <cell r="B1116" t="str">
            <v>108000</v>
          </cell>
        </row>
        <row r="1117">
          <cell r="A1117" t="str">
            <v>GENCNRETIRLABORC108</v>
          </cell>
          <cell r="B1117" t="str">
            <v>108000</v>
          </cell>
        </row>
        <row r="1118">
          <cell r="A1118" t="str">
            <v>GENCNRETIRLABORC110</v>
          </cell>
          <cell r="B1118" t="str">
            <v>108000</v>
          </cell>
        </row>
        <row r="1119">
          <cell r="A1119" t="str">
            <v>GENCNRETIRLABORC111</v>
          </cell>
          <cell r="B1119" t="str">
            <v>108000</v>
          </cell>
        </row>
        <row r="1120">
          <cell r="A1120" t="str">
            <v>GENCNRETIRLABORC112</v>
          </cell>
          <cell r="B1120" t="str">
            <v>108000</v>
          </cell>
        </row>
        <row r="1121">
          <cell r="A1121" t="str">
            <v>GENCNRETIRLABORC113</v>
          </cell>
          <cell r="B1121" t="str">
            <v>108000</v>
          </cell>
        </row>
        <row r="1122">
          <cell r="A1122" t="str">
            <v>GENCNRETIRLABORC115</v>
          </cell>
          <cell r="B1122" t="str">
            <v>108000</v>
          </cell>
        </row>
        <row r="1123">
          <cell r="A1123" t="str">
            <v>GENCNRETIRLABORC116</v>
          </cell>
          <cell r="B1123" t="str">
            <v>108000</v>
          </cell>
        </row>
        <row r="1124">
          <cell r="A1124" t="str">
            <v>GENCNRETIRLABORC117</v>
          </cell>
          <cell r="B1124" t="str">
            <v>108000</v>
          </cell>
        </row>
        <row r="1125">
          <cell r="A1125" t="str">
            <v>GENCNRETIRLABORC118</v>
          </cell>
          <cell r="B1125" t="str">
            <v>108000</v>
          </cell>
        </row>
        <row r="1126">
          <cell r="A1126" t="str">
            <v>GENCNRETIRLABORC119</v>
          </cell>
          <cell r="B1126" t="str">
            <v>108000</v>
          </cell>
        </row>
        <row r="1127">
          <cell r="A1127" t="str">
            <v>GENCNRETIRLABORC120</v>
          </cell>
          <cell r="B1127" t="str">
            <v>108000</v>
          </cell>
        </row>
        <row r="1128">
          <cell r="A1128" t="str">
            <v>GENCNRETIRLABORC121</v>
          </cell>
          <cell r="B1128" t="str">
            <v>108000</v>
          </cell>
        </row>
        <row r="1129">
          <cell r="A1129" t="str">
            <v>GENCNRETIRLABORC122</v>
          </cell>
          <cell r="B1129" t="str">
            <v>108000</v>
          </cell>
        </row>
        <row r="1130">
          <cell r="A1130" t="str">
            <v>GENCNRETIRLABORC123</v>
          </cell>
          <cell r="B1130" t="str">
            <v>108000</v>
          </cell>
        </row>
        <row r="1131">
          <cell r="A1131" t="str">
            <v>GENCNRETIRLABORC124</v>
          </cell>
          <cell r="B1131" t="str">
            <v>108000</v>
          </cell>
        </row>
        <row r="1132">
          <cell r="A1132" t="str">
            <v>GENCNRETIRLABORC125</v>
          </cell>
          <cell r="B1132" t="str">
            <v>108000</v>
          </cell>
        </row>
        <row r="1133">
          <cell r="A1133" t="str">
            <v>GENCNRETIRLABORC126</v>
          </cell>
          <cell r="B1133" t="str">
            <v>108000</v>
          </cell>
        </row>
        <row r="1134">
          <cell r="A1134" t="str">
            <v>GENCNRETIRLABORC127</v>
          </cell>
          <cell r="B1134" t="str">
            <v>108000</v>
          </cell>
        </row>
        <row r="1135">
          <cell r="A1135" t="str">
            <v>GENCNRETIRLABORC128</v>
          </cell>
          <cell r="B1135" t="str">
            <v>108000</v>
          </cell>
        </row>
        <row r="1136">
          <cell r="A1136" t="str">
            <v>GENCNRETIRLABORC129</v>
          </cell>
          <cell r="B1136" t="str">
            <v>108000</v>
          </cell>
        </row>
        <row r="1137">
          <cell r="A1137" t="str">
            <v>GENCNRETIRLABORC130</v>
          </cell>
          <cell r="B1137" t="str">
            <v>108000</v>
          </cell>
        </row>
        <row r="1138">
          <cell r="A1138" t="str">
            <v>GENCNRETIRLABORC131</v>
          </cell>
          <cell r="B1138" t="str">
            <v>108000</v>
          </cell>
        </row>
        <row r="1139">
          <cell r="A1139" t="str">
            <v>GENCNRETIRLABORC132</v>
          </cell>
          <cell r="B1139" t="str">
            <v>108000</v>
          </cell>
        </row>
        <row r="1140">
          <cell r="A1140" t="str">
            <v>GENCNRETIRLABORC133</v>
          </cell>
          <cell r="B1140" t="str">
            <v>108000</v>
          </cell>
        </row>
        <row r="1141">
          <cell r="A1141" t="str">
            <v>GENCNRETIRLABORC134</v>
          </cell>
          <cell r="B1141" t="str">
            <v>108000</v>
          </cell>
        </row>
        <row r="1142">
          <cell r="A1142" t="str">
            <v>GENCNRETIRLABORC150</v>
          </cell>
          <cell r="B1142" t="str">
            <v>108000</v>
          </cell>
        </row>
        <row r="1143">
          <cell r="A1143" t="str">
            <v>GENCNRETIRLABORC151</v>
          </cell>
          <cell r="B1143" t="str">
            <v>108000</v>
          </cell>
        </row>
        <row r="1144">
          <cell r="A1144" t="str">
            <v>GENCNRETIRLABORC152</v>
          </cell>
          <cell r="B1144" t="str">
            <v>108000</v>
          </cell>
        </row>
        <row r="1145">
          <cell r="A1145" t="str">
            <v>GENCNRETIRLABORC153</v>
          </cell>
          <cell r="B1145" t="str">
            <v>108000</v>
          </cell>
        </row>
        <row r="1146">
          <cell r="A1146" t="str">
            <v>GENCNRETIRLABORC154</v>
          </cell>
          <cell r="B1146" t="str">
            <v>108000</v>
          </cell>
        </row>
        <row r="1147">
          <cell r="A1147" t="str">
            <v>GENCNRETIRLABORC155</v>
          </cell>
          <cell r="B1147" t="str">
            <v>108000</v>
          </cell>
        </row>
        <row r="1148">
          <cell r="A1148" t="str">
            <v>GENCNRETIRLABORC157</v>
          </cell>
          <cell r="B1148" t="str">
            <v>108000</v>
          </cell>
        </row>
        <row r="1149">
          <cell r="A1149" t="str">
            <v>GENCNRETIRLABORC158</v>
          </cell>
          <cell r="B1149" t="str">
            <v>108000</v>
          </cell>
        </row>
        <row r="1150">
          <cell r="A1150" t="str">
            <v>GENCNRETIRLABORC159</v>
          </cell>
          <cell r="B1150" t="str">
            <v>108000</v>
          </cell>
        </row>
        <row r="1151">
          <cell r="A1151" t="str">
            <v>GENCNRETIRLABORC160</v>
          </cell>
          <cell r="B1151" t="str">
            <v>108000</v>
          </cell>
        </row>
        <row r="1152">
          <cell r="A1152" t="str">
            <v>GENCNRETIRLABORC161</v>
          </cell>
          <cell r="B1152" t="str">
            <v>108000</v>
          </cell>
        </row>
        <row r="1153">
          <cell r="A1153" t="str">
            <v>GENCNRETIRLABORC162</v>
          </cell>
          <cell r="B1153" t="str">
            <v>108000</v>
          </cell>
        </row>
        <row r="1154">
          <cell r="A1154" t="str">
            <v>GENCNRETIRLABORC163</v>
          </cell>
          <cell r="B1154" t="str">
            <v>108000</v>
          </cell>
        </row>
        <row r="1155">
          <cell r="A1155" t="str">
            <v>GENCNRETIRLABORC164</v>
          </cell>
          <cell r="B1155" t="str">
            <v>108000</v>
          </cell>
        </row>
        <row r="1156">
          <cell r="A1156" t="str">
            <v>GENCNRETIRLABORC165</v>
          </cell>
          <cell r="B1156" t="str">
            <v>108000</v>
          </cell>
        </row>
        <row r="1157">
          <cell r="A1157" t="str">
            <v>GENCNRETIRLABORC166</v>
          </cell>
          <cell r="B1157" t="str">
            <v>108000</v>
          </cell>
        </row>
        <row r="1158">
          <cell r="A1158" t="str">
            <v>GENCNRETIRLABORC167</v>
          </cell>
          <cell r="B1158" t="str">
            <v>108000</v>
          </cell>
        </row>
        <row r="1159">
          <cell r="A1159" t="str">
            <v>GENCNRETIRLABORC168</v>
          </cell>
          <cell r="B1159" t="str">
            <v>108000</v>
          </cell>
        </row>
        <row r="1160">
          <cell r="A1160" t="str">
            <v>GENCNRETIRLABORC169</v>
          </cell>
          <cell r="B1160" t="str">
            <v>108000</v>
          </cell>
        </row>
        <row r="1161">
          <cell r="A1161" t="str">
            <v>GENCNRETIRLABORC171</v>
          </cell>
          <cell r="B1161" t="str">
            <v>108000</v>
          </cell>
        </row>
        <row r="1162">
          <cell r="A1162" t="str">
            <v>GENCNRETIRLABORC181</v>
          </cell>
          <cell r="B1162" t="str">
            <v>108000</v>
          </cell>
        </row>
        <row r="1163">
          <cell r="A1163" t="str">
            <v>GENCNRETIRLABORC927</v>
          </cell>
          <cell r="B1163" t="str">
            <v>108000</v>
          </cell>
        </row>
        <row r="1164">
          <cell r="A1164" t="str">
            <v>GENCNRETIRLABORC933</v>
          </cell>
          <cell r="B1164" t="str">
            <v>108000</v>
          </cell>
        </row>
        <row r="1165">
          <cell r="A1165" t="str">
            <v>GENCNRETIRLABORC935</v>
          </cell>
          <cell r="B1165" t="str">
            <v>108000</v>
          </cell>
        </row>
        <row r="1166">
          <cell r="A1166" t="str">
            <v>GENCNRETIROTHERC101</v>
          </cell>
          <cell r="B1166" t="str">
            <v>108000</v>
          </cell>
        </row>
        <row r="1167">
          <cell r="A1167" t="str">
            <v>GENCNRETIROTHERC102</v>
          </cell>
          <cell r="B1167" t="str">
            <v>108000</v>
          </cell>
        </row>
        <row r="1168">
          <cell r="A1168" t="str">
            <v>GENCNRETIROTHERC104</v>
          </cell>
          <cell r="B1168" t="str">
            <v>108000</v>
          </cell>
        </row>
        <row r="1169">
          <cell r="A1169" t="str">
            <v>GENCNRETIROTHERC105</v>
          </cell>
          <cell r="B1169" t="str">
            <v>108000</v>
          </cell>
        </row>
        <row r="1170">
          <cell r="A1170" t="str">
            <v>GENCNRETIROTHERC106</v>
          </cell>
          <cell r="B1170" t="str">
            <v>108000</v>
          </cell>
        </row>
        <row r="1171">
          <cell r="A1171" t="str">
            <v>GENCNRETIROTHERC108</v>
          </cell>
          <cell r="B1171" t="str">
            <v>108000</v>
          </cell>
        </row>
        <row r="1172">
          <cell r="A1172" t="str">
            <v>GENCNRETIROTHERC110</v>
          </cell>
          <cell r="B1172" t="str">
            <v>108000</v>
          </cell>
        </row>
        <row r="1173">
          <cell r="A1173" t="str">
            <v>GENCNRETIROTHERC111</v>
          </cell>
          <cell r="B1173" t="str">
            <v>108000</v>
          </cell>
        </row>
        <row r="1174">
          <cell r="A1174" t="str">
            <v>GENCNRETIROTHERC112</v>
          </cell>
          <cell r="B1174" t="str">
            <v>108000</v>
          </cell>
        </row>
        <row r="1175">
          <cell r="A1175" t="str">
            <v>GENCNRETIROTHERC113</v>
          </cell>
          <cell r="B1175" t="str">
            <v>108000</v>
          </cell>
        </row>
        <row r="1176">
          <cell r="A1176" t="str">
            <v>GENCNRETIROTHERC115</v>
          </cell>
          <cell r="B1176" t="str">
            <v>108000</v>
          </cell>
        </row>
        <row r="1177">
          <cell r="A1177" t="str">
            <v>GENCNRETIROTHERC116</v>
          </cell>
          <cell r="B1177" t="str">
            <v>108000</v>
          </cell>
        </row>
        <row r="1178">
          <cell r="A1178" t="str">
            <v>GENCNRETIROTHERC117</v>
          </cell>
          <cell r="B1178" t="str">
            <v>108000</v>
          </cell>
        </row>
        <row r="1179">
          <cell r="A1179" t="str">
            <v>GENCNRETIROTHERC118</v>
          </cell>
          <cell r="B1179" t="str">
            <v>108000</v>
          </cell>
        </row>
        <row r="1180">
          <cell r="A1180" t="str">
            <v>GENCNRETIROTHERC119</v>
          </cell>
          <cell r="B1180" t="str">
            <v>108000</v>
          </cell>
        </row>
        <row r="1181">
          <cell r="A1181" t="str">
            <v>GENCNRETIROTHERC120</v>
          </cell>
          <cell r="B1181" t="str">
            <v>108000</v>
          </cell>
        </row>
        <row r="1182">
          <cell r="A1182" t="str">
            <v>GENCNRETIROTHERC121</v>
          </cell>
          <cell r="B1182" t="str">
            <v>108000</v>
          </cell>
        </row>
        <row r="1183">
          <cell r="A1183" t="str">
            <v>GENCNRETIROTHERC122</v>
          </cell>
          <cell r="B1183" t="str">
            <v>108000</v>
          </cell>
        </row>
        <row r="1184">
          <cell r="A1184" t="str">
            <v>GENCNRETIROTHERC123</v>
          </cell>
          <cell r="B1184" t="str">
            <v>108000</v>
          </cell>
        </row>
        <row r="1185">
          <cell r="A1185" t="str">
            <v>GENCNRETIROTHERC124</v>
          </cell>
          <cell r="B1185" t="str">
            <v>108000</v>
          </cell>
        </row>
        <row r="1186">
          <cell r="A1186" t="str">
            <v>GENCNRETIROTHERC125</v>
          </cell>
          <cell r="B1186" t="str">
            <v>108000</v>
          </cell>
        </row>
        <row r="1187">
          <cell r="A1187" t="str">
            <v>GENCNRETIROTHERC126</v>
          </cell>
          <cell r="B1187" t="str">
            <v>108000</v>
          </cell>
        </row>
        <row r="1188">
          <cell r="A1188" t="str">
            <v>GENCNRETIROTHERC127</v>
          </cell>
          <cell r="B1188" t="str">
            <v>108000</v>
          </cell>
        </row>
        <row r="1189">
          <cell r="A1189" t="str">
            <v>GENCNRETIROTHERC128</v>
          </cell>
          <cell r="B1189" t="str">
            <v>108000</v>
          </cell>
        </row>
        <row r="1190">
          <cell r="A1190" t="str">
            <v>GENCNRETIROTHERC129</v>
          </cell>
          <cell r="B1190" t="str">
            <v>108000</v>
          </cell>
        </row>
        <row r="1191">
          <cell r="A1191" t="str">
            <v>GENCNRETIROTHERC130</v>
          </cell>
          <cell r="B1191" t="str">
            <v>108000</v>
          </cell>
        </row>
        <row r="1192">
          <cell r="A1192" t="str">
            <v>GENCNRETIROTHERC131</v>
          </cell>
          <cell r="B1192" t="str">
            <v>108000</v>
          </cell>
        </row>
        <row r="1193">
          <cell r="A1193" t="str">
            <v>GENCNRETIROTHERC132</v>
          </cell>
          <cell r="B1193" t="str">
            <v>108000</v>
          </cell>
        </row>
        <row r="1194">
          <cell r="A1194" t="str">
            <v>GENCNRETIROTHERC133</v>
          </cell>
          <cell r="B1194" t="str">
            <v>108000</v>
          </cell>
        </row>
        <row r="1195">
          <cell r="A1195" t="str">
            <v>GENCNRETIROTHERC134</v>
          </cell>
          <cell r="B1195" t="str">
            <v>108000</v>
          </cell>
        </row>
        <row r="1196">
          <cell r="A1196" t="str">
            <v>GENCNRETIROTHERC150</v>
          </cell>
          <cell r="B1196" t="str">
            <v>108000</v>
          </cell>
        </row>
        <row r="1197">
          <cell r="A1197" t="str">
            <v>GENCNRETIROTHERC151</v>
          </cell>
          <cell r="B1197" t="str">
            <v>108000</v>
          </cell>
        </row>
        <row r="1198">
          <cell r="A1198" t="str">
            <v>GENCNRETIROTHERC152</v>
          </cell>
          <cell r="B1198" t="str">
            <v>108000</v>
          </cell>
        </row>
        <row r="1199">
          <cell r="A1199" t="str">
            <v>GENCNRETIROTHERC153</v>
          </cell>
          <cell r="B1199" t="str">
            <v>108000</v>
          </cell>
        </row>
        <row r="1200">
          <cell r="A1200" t="str">
            <v>GENCNRETIROTHERC154</v>
          </cell>
          <cell r="B1200" t="str">
            <v>108000</v>
          </cell>
        </row>
        <row r="1201">
          <cell r="A1201" t="str">
            <v>GENCNRETIROTHERC155</v>
          </cell>
          <cell r="B1201" t="str">
            <v>108000</v>
          </cell>
        </row>
        <row r="1202">
          <cell r="A1202" t="str">
            <v>GENCNRETIROTHERC157</v>
          </cell>
          <cell r="B1202" t="str">
            <v>108000</v>
          </cell>
        </row>
        <row r="1203">
          <cell r="A1203" t="str">
            <v>GENCNRETIROTHERC158</v>
          </cell>
          <cell r="B1203" t="str">
            <v>108000</v>
          </cell>
        </row>
        <row r="1204">
          <cell r="A1204" t="str">
            <v>GENCNRETIROTHERC159</v>
          </cell>
          <cell r="B1204" t="str">
            <v>108000</v>
          </cell>
        </row>
        <row r="1205">
          <cell r="A1205" t="str">
            <v>GENCNRETIROTHERC160</v>
          </cell>
          <cell r="B1205" t="str">
            <v>108000</v>
          </cell>
        </row>
        <row r="1206">
          <cell r="A1206" t="str">
            <v>GENCNRETIROTHERC161</v>
          </cell>
          <cell r="B1206" t="str">
            <v>108000</v>
          </cell>
        </row>
        <row r="1207">
          <cell r="A1207" t="str">
            <v>GENCNRETIROTHERC162</v>
          </cell>
          <cell r="B1207" t="str">
            <v>108000</v>
          </cell>
        </row>
        <row r="1208">
          <cell r="A1208" t="str">
            <v>GENCNRETIROTHERC163</v>
          </cell>
          <cell r="B1208" t="str">
            <v>108000</v>
          </cell>
        </row>
        <row r="1209">
          <cell r="A1209" t="str">
            <v>GENCNRETIROTHERC164</v>
          </cell>
          <cell r="B1209" t="str">
            <v>108000</v>
          </cell>
        </row>
        <row r="1210">
          <cell r="A1210" t="str">
            <v>GENCNRETIROTHERC165</v>
          </cell>
          <cell r="B1210" t="str">
            <v>108000</v>
          </cell>
        </row>
        <row r="1211">
          <cell r="A1211" t="str">
            <v>GENCNRETIROTHERC166</v>
          </cell>
          <cell r="B1211" t="str">
            <v>108000</v>
          </cell>
        </row>
        <row r="1212">
          <cell r="A1212" t="str">
            <v>GENCNRETIROTHERC167</v>
          </cell>
          <cell r="B1212" t="str">
            <v>108000</v>
          </cell>
        </row>
        <row r="1213">
          <cell r="A1213" t="str">
            <v>GENCNRETIROTHERC168</v>
          </cell>
          <cell r="B1213" t="str">
            <v>108000</v>
          </cell>
        </row>
        <row r="1214">
          <cell r="A1214" t="str">
            <v>GENCNRETIROTHERC169</v>
          </cell>
          <cell r="B1214" t="str">
            <v>108000</v>
          </cell>
        </row>
        <row r="1215">
          <cell r="A1215" t="str">
            <v>GENCNRETIROTHERC171</v>
          </cell>
          <cell r="B1215" t="str">
            <v>108000</v>
          </cell>
        </row>
        <row r="1216">
          <cell r="A1216" t="str">
            <v>GENCNRETIROTHERC181</v>
          </cell>
          <cell r="B1216" t="str">
            <v>108000</v>
          </cell>
        </row>
        <row r="1217">
          <cell r="A1217" t="str">
            <v>GENCNRETIROTHERC741</v>
          </cell>
          <cell r="B1217" t="str">
            <v>108000</v>
          </cell>
        </row>
        <row r="1218">
          <cell r="A1218" t="str">
            <v>GENCNRETIROTHERC927</v>
          </cell>
          <cell r="B1218" t="str">
            <v>108000</v>
          </cell>
        </row>
        <row r="1219">
          <cell r="A1219" t="str">
            <v>GENCNRETIROTHERC933</v>
          </cell>
          <cell r="B1219" t="str">
            <v>108000</v>
          </cell>
        </row>
        <row r="1220">
          <cell r="A1220" t="str">
            <v>GENCNRETIROTHERC935</v>
          </cell>
          <cell r="B1220" t="str">
            <v>108000</v>
          </cell>
        </row>
        <row r="1221">
          <cell r="A1221" t="str">
            <v>GENCNRETIROUTSVC101</v>
          </cell>
          <cell r="B1221" t="str">
            <v>108000</v>
          </cell>
        </row>
        <row r="1222">
          <cell r="A1222" t="str">
            <v>GENCNRETIROUTSVC102</v>
          </cell>
          <cell r="B1222" t="str">
            <v>108000</v>
          </cell>
        </row>
        <row r="1223">
          <cell r="A1223" t="str">
            <v>GENCNRETIROUTSVC104</v>
          </cell>
          <cell r="B1223" t="str">
            <v>108000</v>
          </cell>
        </row>
        <row r="1224">
          <cell r="A1224" t="str">
            <v>GENCNRETIROUTSVC105</v>
          </cell>
          <cell r="B1224" t="str">
            <v>108000</v>
          </cell>
        </row>
        <row r="1225">
          <cell r="A1225" t="str">
            <v>GENCNRETIROUTSVC106</v>
          </cell>
          <cell r="B1225" t="str">
            <v>108000</v>
          </cell>
        </row>
        <row r="1226">
          <cell r="A1226" t="str">
            <v>GENCNRETIROUTSVC108</v>
          </cell>
          <cell r="B1226" t="str">
            <v>108000</v>
          </cell>
        </row>
        <row r="1227">
          <cell r="A1227" t="str">
            <v>GENCNRETIROUTSVC110</v>
          </cell>
          <cell r="B1227" t="str">
            <v>108000</v>
          </cell>
        </row>
        <row r="1228">
          <cell r="A1228" t="str">
            <v>GENCNRETIROUTSVC111</v>
          </cell>
          <cell r="B1228" t="str">
            <v>108000</v>
          </cell>
        </row>
        <row r="1229">
          <cell r="A1229" t="str">
            <v>GENCNRETIROUTSVC112</v>
          </cell>
          <cell r="B1229" t="str">
            <v>108000</v>
          </cell>
        </row>
        <row r="1230">
          <cell r="A1230" t="str">
            <v>GENCNRETIROUTSVC113</v>
          </cell>
          <cell r="B1230" t="str">
            <v>108000</v>
          </cell>
        </row>
        <row r="1231">
          <cell r="A1231" t="str">
            <v>GENCNRETIROUTSVC115</v>
          </cell>
          <cell r="B1231" t="str">
            <v>108000</v>
          </cell>
        </row>
        <row r="1232">
          <cell r="A1232" t="str">
            <v>GENCNRETIROUTSVC116</v>
          </cell>
          <cell r="B1232" t="str">
            <v>108000</v>
          </cell>
        </row>
        <row r="1233">
          <cell r="A1233" t="str">
            <v>GENCNRETIROUTSVC117</v>
          </cell>
          <cell r="B1233" t="str">
            <v>108000</v>
          </cell>
        </row>
        <row r="1234">
          <cell r="A1234" t="str">
            <v>GENCNRETIROUTSVC118</v>
          </cell>
          <cell r="B1234" t="str">
            <v>108000</v>
          </cell>
        </row>
        <row r="1235">
          <cell r="A1235" t="str">
            <v>GENCNRETIROUTSVC119</v>
          </cell>
          <cell r="B1235" t="str">
            <v>108000</v>
          </cell>
        </row>
        <row r="1236">
          <cell r="A1236" t="str">
            <v>GENCNRETIROUTSVC120</v>
          </cell>
          <cell r="B1236" t="str">
            <v>108000</v>
          </cell>
        </row>
        <row r="1237">
          <cell r="A1237" t="str">
            <v>GENCNRETIROUTSVC121</v>
          </cell>
          <cell r="B1237" t="str">
            <v>108000</v>
          </cell>
        </row>
        <row r="1238">
          <cell r="A1238" t="str">
            <v>GENCNRETIROUTSVC122</v>
          </cell>
          <cell r="B1238" t="str">
            <v>108000</v>
          </cell>
        </row>
        <row r="1239">
          <cell r="A1239" t="str">
            <v>GENCNRETIROUTSVC123</v>
          </cell>
          <cell r="B1239" t="str">
            <v>108000</v>
          </cell>
        </row>
        <row r="1240">
          <cell r="A1240" t="str">
            <v>GENCNRETIROUTSVC124</v>
          </cell>
          <cell r="B1240" t="str">
            <v>108000</v>
          </cell>
        </row>
        <row r="1241">
          <cell r="A1241" t="str">
            <v>GENCNRETIROUTSVC125</v>
          </cell>
          <cell r="B1241" t="str">
            <v>108000</v>
          </cell>
        </row>
        <row r="1242">
          <cell r="A1242" t="str">
            <v>GENCNRETIROUTSVC126</v>
          </cell>
          <cell r="B1242" t="str">
            <v>108000</v>
          </cell>
        </row>
        <row r="1243">
          <cell r="A1243" t="str">
            <v>GENCNRETIROUTSVC127</v>
          </cell>
          <cell r="B1243" t="str">
            <v>108000</v>
          </cell>
        </row>
        <row r="1244">
          <cell r="A1244" t="str">
            <v>GENCNRETIROUTSVC128</v>
          </cell>
          <cell r="B1244" t="str">
            <v>108000</v>
          </cell>
        </row>
        <row r="1245">
          <cell r="A1245" t="str">
            <v>GENCNRETIROUTSVC129</v>
          </cell>
          <cell r="B1245" t="str">
            <v>108000</v>
          </cell>
        </row>
        <row r="1246">
          <cell r="A1246" t="str">
            <v>GENCNRETIROUTSVC130</v>
          </cell>
          <cell r="B1246" t="str">
            <v>108000</v>
          </cell>
        </row>
        <row r="1247">
          <cell r="A1247" t="str">
            <v>GENCNRETIROUTSVC131</v>
          </cell>
          <cell r="B1247" t="str">
            <v>108000</v>
          </cell>
        </row>
        <row r="1248">
          <cell r="A1248" t="str">
            <v>GENCNRETIROUTSVC132</v>
          </cell>
          <cell r="B1248" t="str">
            <v>108000</v>
          </cell>
        </row>
        <row r="1249">
          <cell r="A1249" t="str">
            <v>GENCNRETIROUTSVC133</v>
          </cell>
          <cell r="B1249" t="str">
            <v>108000</v>
          </cell>
        </row>
        <row r="1250">
          <cell r="A1250" t="str">
            <v>GENCNRETIROUTSVC134</v>
          </cell>
          <cell r="B1250" t="str">
            <v>108000</v>
          </cell>
        </row>
        <row r="1251">
          <cell r="A1251" t="str">
            <v>GENCNRETIROUTSVC150</v>
          </cell>
          <cell r="B1251" t="str">
            <v>108000</v>
          </cell>
        </row>
        <row r="1252">
          <cell r="A1252" t="str">
            <v>GENCNRETIROUTSVC151</v>
          </cell>
          <cell r="B1252" t="str">
            <v>108000</v>
          </cell>
        </row>
        <row r="1253">
          <cell r="A1253" t="str">
            <v>GENCNRETIROUTSVC152</v>
          </cell>
          <cell r="B1253" t="str">
            <v>108000</v>
          </cell>
        </row>
        <row r="1254">
          <cell r="A1254" t="str">
            <v>GENCNRETIROUTSVC153</v>
          </cell>
          <cell r="B1254" t="str">
            <v>108000</v>
          </cell>
        </row>
        <row r="1255">
          <cell r="A1255" t="str">
            <v>GENCNRETIROUTSVC154</v>
          </cell>
          <cell r="B1255" t="str">
            <v>108000</v>
          </cell>
        </row>
        <row r="1256">
          <cell r="A1256" t="str">
            <v>GENCNRETIROUTSVC155</v>
          </cell>
          <cell r="B1256" t="str">
            <v>108000</v>
          </cell>
        </row>
        <row r="1257">
          <cell r="A1257" t="str">
            <v>GENCNRETIROUTSVC157</v>
          </cell>
          <cell r="B1257" t="str">
            <v>108000</v>
          </cell>
        </row>
        <row r="1258">
          <cell r="A1258" t="str">
            <v>GENCNRETIROUTSVC158</v>
          </cell>
          <cell r="B1258" t="str">
            <v>108000</v>
          </cell>
        </row>
        <row r="1259">
          <cell r="A1259" t="str">
            <v>GENCNRETIROUTSVC159</v>
          </cell>
          <cell r="B1259" t="str">
            <v>108000</v>
          </cell>
        </row>
        <row r="1260">
          <cell r="A1260" t="str">
            <v>GENCNRETIROUTSVC160</v>
          </cell>
          <cell r="B1260" t="str">
            <v>108000</v>
          </cell>
        </row>
        <row r="1261">
          <cell r="A1261" t="str">
            <v>GENCNRETIROUTSVC161</v>
          </cell>
          <cell r="B1261" t="str">
            <v>108000</v>
          </cell>
        </row>
        <row r="1262">
          <cell r="A1262" t="str">
            <v>GENCNRETIROUTSVC162</v>
          </cell>
          <cell r="B1262" t="str">
            <v>108000</v>
          </cell>
        </row>
        <row r="1263">
          <cell r="A1263" t="str">
            <v>GENCNRETIROUTSVC163</v>
          </cell>
          <cell r="B1263" t="str">
            <v>108000</v>
          </cell>
        </row>
        <row r="1264">
          <cell r="A1264" t="str">
            <v>GENCNRETIROUTSVC164</v>
          </cell>
          <cell r="B1264" t="str">
            <v>108000</v>
          </cell>
        </row>
        <row r="1265">
          <cell r="A1265" t="str">
            <v>GENCNRETIROUTSVC165</v>
          </cell>
          <cell r="B1265" t="str">
            <v>108000</v>
          </cell>
        </row>
        <row r="1266">
          <cell r="A1266" t="str">
            <v>GENCNRETIROUTSVC166</v>
          </cell>
          <cell r="B1266" t="str">
            <v>108000</v>
          </cell>
        </row>
        <row r="1267">
          <cell r="A1267" t="str">
            <v>GENCNRETIROUTSVC167</v>
          </cell>
          <cell r="B1267" t="str">
            <v>108000</v>
          </cell>
        </row>
        <row r="1268">
          <cell r="A1268" t="str">
            <v>GENCNRETIROUTSVC168</v>
          </cell>
          <cell r="B1268" t="str">
            <v>108000</v>
          </cell>
        </row>
        <row r="1269">
          <cell r="A1269" t="str">
            <v>GENCNRETIROUTSVC169</v>
          </cell>
          <cell r="B1269" t="str">
            <v>108000</v>
          </cell>
        </row>
        <row r="1270">
          <cell r="A1270" t="str">
            <v>GENCNRETIROUTSVC171</v>
          </cell>
          <cell r="B1270" t="str">
            <v>108000</v>
          </cell>
        </row>
        <row r="1271">
          <cell r="A1271" t="str">
            <v>GENCNRETIROUTSVC181</v>
          </cell>
          <cell r="B1271" t="str">
            <v>108000</v>
          </cell>
        </row>
        <row r="1272">
          <cell r="A1272" t="str">
            <v>GENCNRETIROUTSVC927</v>
          </cell>
          <cell r="B1272" t="str">
            <v>108000</v>
          </cell>
        </row>
        <row r="1273">
          <cell r="A1273" t="str">
            <v>GENCNRETIROUTSVC933</v>
          </cell>
          <cell r="B1273" t="str">
            <v>108000</v>
          </cell>
        </row>
        <row r="1274">
          <cell r="A1274" t="str">
            <v>GENCNRETIROUTSVC935</v>
          </cell>
          <cell r="B1274" t="str">
            <v>108000</v>
          </cell>
        </row>
        <row r="1275">
          <cell r="A1275" t="str">
            <v>INCSTADVRTLABORC721</v>
          </cell>
          <cell r="B1275" t="str">
            <v>426510</v>
          </cell>
        </row>
        <row r="1276">
          <cell r="A1276" t="str">
            <v>INCSTADVRTLABORC908</v>
          </cell>
          <cell r="B1276" t="str">
            <v>426520</v>
          </cell>
        </row>
        <row r="1277">
          <cell r="A1277" t="str">
            <v>INCSTADVRTLABORC949</v>
          </cell>
          <cell r="B1277" t="str">
            <v>426510</v>
          </cell>
        </row>
        <row r="1278">
          <cell r="A1278" t="str">
            <v>INCSTADVRTOTHERC602</v>
          </cell>
          <cell r="B1278" t="str">
            <v>426510</v>
          </cell>
        </row>
        <row r="1279">
          <cell r="A1279" t="str">
            <v>INCSTADVRTOTHERC721</v>
          </cell>
          <cell r="B1279" t="str">
            <v>426510</v>
          </cell>
        </row>
        <row r="1280">
          <cell r="A1280" t="str">
            <v>INCSTADVRTOTHERC908</v>
          </cell>
          <cell r="B1280" t="str">
            <v>426520</v>
          </cell>
        </row>
        <row r="1281">
          <cell r="A1281" t="str">
            <v>INCSTADVRTOTHERC909</v>
          </cell>
          <cell r="B1281" t="str">
            <v>426510</v>
          </cell>
        </row>
        <row r="1282">
          <cell r="A1282" t="str">
            <v>INCSTADVRTOTHERC949</v>
          </cell>
          <cell r="B1282" t="str">
            <v>426510</v>
          </cell>
        </row>
        <row r="1283">
          <cell r="A1283" t="str">
            <v>INCSTADVRTOUTSVC602</v>
          </cell>
          <cell r="B1283" t="str">
            <v>426510</v>
          </cell>
        </row>
        <row r="1284">
          <cell r="A1284" t="str">
            <v>INCSTADVRTOUTSVC721</v>
          </cell>
          <cell r="B1284" t="str">
            <v>426510</v>
          </cell>
        </row>
        <row r="1285">
          <cell r="A1285" t="str">
            <v>INCSTADVRTOUTSVC908</v>
          </cell>
          <cell r="B1285" t="str">
            <v>426520</v>
          </cell>
        </row>
        <row r="1286">
          <cell r="A1286" t="str">
            <v>INCSTADVRTOUTSVC909</v>
          </cell>
          <cell r="B1286" t="str">
            <v>426510</v>
          </cell>
        </row>
        <row r="1287">
          <cell r="A1287" t="str">
            <v>INCSTADVRTOUTSVC949</v>
          </cell>
          <cell r="B1287" t="str">
            <v>426510</v>
          </cell>
        </row>
        <row r="1288">
          <cell r="A1288" t="str">
            <v>INCSTAFUDCOTHERC711</v>
          </cell>
          <cell r="B1288" t="str">
            <v>432000</v>
          </cell>
        </row>
        <row r="1289">
          <cell r="A1289" t="str">
            <v>INCSTAFUDCOTHERC719</v>
          </cell>
          <cell r="B1289" t="str">
            <v>419100</v>
          </cell>
        </row>
        <row r="1290">
          <cell r="A1290" t="str">
            <v>INCSTAFUDCOTHERC724</v>
          </cell>
          <cell r="B1290" t="str">
            <v>432000</v>
          </cell>
        </row>
        <row r="1291">
          <cell r="A1291" t="str">
            <v>INCSTCIVICLABORC601</v>
          </cell>
          <cell r="B1291" t="str">
            <v>426400</v>
          </cell>
        </row>
        <row r="1292">
          <cell r="A1292" t="str">
            <v>INCSTCIVICLABORC602</v>
          </cell>
          <cell r="B1292" t="str">
            <v>426400</v>
          </cell>
        </row>
        <row r="1293">
          <cell r="A1293" t="str">
            <v>INCSTCIVICLABORC641</v>
          </cell>
          <cell r="B1293" t="str">
            <v>426400</v>
          </cell>
        </row>
        <row r="1294">
          <cell r="A1294" t="str">
            <v>INCSTCIVICLABORC721</v>
          </cell>
          <cell r="B1294" t="str">
            <v>426400</v>
          </cell>
        </row>
        <row r="1295">
          <cell r="A1295" t="str">
            <v>INCSTCIVICLABORC908</v>
          </cell>
          <cell r="B1295" t="str">
            <v>426400</v>
          </cell>
        </row>
        <row r="1296">
          <cell r="A1296" t="str">
            <v>INCSTCIVICLABORC912</v>
          </cell>
          <cell r="B1296" t="str">
            <v>426400</v>
          </cell>
        </row>
        <row r="1297">
          <cell r="A1297" t="str">
            <v>INCSTCIVICLABORC917</v>
          </cell>
          <cell r="B1297" t="str">
            <v>426400</v>
          </cell>
        </row>
        <row r="1298">
          <cell r="A1298" t="str">
            <v>INCSTCIVICLABORC949</v>
          </cell>
          <cell r="B1298" t="str">
            <v>426400</v>
          </cell>
        </row>
        <row r="1299">
          <cell r="A1299" t="str">
            <v>INCSTCIVICOTHERC601</v>
          </cell>
          <cell r="B1299" t="str">
            <v>426400</v>
          </cell>
        </row>
        <row r="1300">
          <cell r="A1300" t="str">
            <v>INCSTCIVICOTHERC602</v>
          </cell>
          <cell r="B1300" t="str">
            <v>426400</v>
          </cell>
        </row>
        <row r="1301">
          <cell r="A1301" t="str">
            <v>INCSTCIVICOTHERC641</v>
          </cell>
          <cell r="B1301" t="str">
            <v>426400</v>
          </cell>
        </row>
        <row r="1302">
          <cell r="A1302" t="str">
            <v>INCSTCIVICOTHERC721</v>
          </cell>
          <cell r="B1302" t="str">
            <v>426400</v>
          </cell>
        </row>
        <row r="1303">
          <cell r="A1303" t="str">
            <v>INCSTCIVICOTHERC908</v>
          </cell>
          <cell r="B1303" t="str">
            <v>426400</v>
          </cell>
        </row>
        <row r="1304">
          <cell r="A1304" t="str">
            <v>INCSTCIVICOTHERC912</v>
          </cell>
          <cell r="B1304" t="str">
            <v>426400</v>
          </cell>
        </row>
        <row r="1305">
          <cell r="A1305" t="str">
            <v>INCSTCIVICOTHERC917</v>
          </cell>
          <cell r="B1305" t="str">
            <v>426400</v>
          </cell>
        </row>
        <row r="1306">
          <cell r="A1306" t="str">
            <v>INCSTCIVICOTHERC949</v>
          </cell>
          <cell r="B1306" t="str">
            <v>426400</v>
          </cell>
        </row>
        <row r="1307">
          <cell r="A1307" t="str">
            <v>INCSTCIVICOUTSVC601</v>
          </cell>
          <cell r="B1307" t="str">
            <v>426400</v>
          </cell>
        </row>
        <row r="1308">
          <cell r="A1308" t="str">
            <v>INCSTCIVICOUTSVC602</v>
          </cell>
          <cell r="B1308" t="str">
            <v>426400</v>
          </cell>
        </row>
        <row r="1309">
          <cell r="A1309" t="str">
            <v>INCSTCIVICOUTSVC641</v>
          </cell>
          <cell r="B1309" t="str">
            <v>426400</v>
          </cell>
        </row>
        <row r="1310">
          <cell r="A1310" t="str">
            <v>INCSTCIVICOUTSVC721</v>
          </cell>
          <cell r="B1310" t="str">
            <v>426400</v>
          </cell>
        </row>
        <row r="1311">
          <cell r="A1311" t="str">
            <v>INCSTCIVICOUTSVC912</v>
          </cell>
          <cell r="B1311" t="str">
            <v>426400</v>
          </cell>
        </row>
        <row r="1312">
          <cell r="A1312" t="str">
            <v>INCSTCIVICOUTSVC949</v>
          </cell>
          <cell r="B1312" t="str">
            <v>426400</v>
          </cell>
        </row>
        <row r="1313">
          <cell r="A1313" t="str">
            <v>INCSTCREDTOTHERC208</v>
          </cell>
          <cell r="B1313" t="str">
            <v>456165</v>
          </cell>
        </row>
        <row r="1314">
          <cell r="A1314" t="str">
            <v>INCSTCREDTOTHERC220</v>
          </cell>
          <cell r="B1314" t="str">
            <v>456160</v>
          </cell>
        </row>
        <row r="1315">
          <cell r="A1315" t="str">
            <v>INCSTCREDTOTHERC221</v>
          </cell>
          <cell r="B1315" t="str">
            <v>456170</v>
          </cell>
        </row>
        <row r="1316">
          <cell r="A1316" t="str">
            <v>INCSTCREDTOTHERC222</v>
          </cell>
          <cell r="B1316" t="str">
            <v>447000</v>
          </cell>
        </row>
        <row r="1317">
          <cell r="A1317" t="str">
            <v>INCSTCREDTOTHERC700</v>
          </cell>
          <cell r="B1317" t="str">
            <v>411600</v>
          </cell>
        </row>
        <row r="1318">
          <cell r="A1318" t="str">
            <v>INCSTCREDTOTHERC711</v>
          </cell>
          <cell r="B1318" t="str">
            <v>421000</v>
          </cell>
        </row>
        <row r="1319">
          <cell r="A1319" t="str">
            <v>INCSTCREDTOTHERC712</v>
          </cell>
          <cell r="B1319" t="str">
            <v>411100</v>
          </cell>
        </row>
        <row r="1320">
          <cell r="A1320" t="str">
            <v>INCSTCREDTOTHERC713</v>
          </cell>
          <cell r="B1320" t="str">
            <v>411200</v>
          </cell>
        </row>
        <row r="1321">
          <cell r="A1321" t="str">
            <v>INCSTCREDTOTHERC718</v>
          </cell>
          <cell r="B1321" t="str">
            <v>417000</v>
          </cell>
        </row>
        <row r="1322">
          <cell r="A1322" t="str">
            <v>INCSTCREDTOTHERC719</v>
          </cell>
          <cell r="B1322" t="str">
            <v>418100</v>
          </cell>
        </row>
        <row r="1323">
          <cell r="A1323" t="str">
            <v>INCSTCREDTOTHERC724</v>
          </cell>
          <cell r="B1323" t="str">
            <v>419000</v>
          </cell>
        </row>
        <row r="1324">
          <cell r="A1324" t="str">
            <v>INCSTCREDTOTHERC838</v>
          </cell>
          <cell r="B1324" t="str">
            <v>451055</v>
          </cell>
        </row>
        <row r="1325">
          <cell r="A1325" t="str">
            <v>INCSTCREDTOTHERC840</v>
          </cell>
          <cell r="B1325" t="str">
            <v>447010</v>
          </cell>
        </row>
        <row r="1326">
          <cell r="A1326" t="str">
            <v>INCSTCREDTOTHERC841</v>
          </cell>
          <cell r="B1326" t="str">
            <v>447020</v>
          </cell>
        </row>
        <row r="1327">
          <cell r="A1327" t="str">
            <v>INCSTCREDTOTHERC846</v>
          </cell>
          <cell r="B1327" t="str">
            <v>445000</v>
          </cell>
        </row>
        <row r="1328">
          <cell r="A1328" t="str">
            <v>INCSTCREDTOTHERC847</v>
          </cell>
          <cell r="B1328" t="str">
            <v>445000</v>
          </cell>
        </row>
        <row r="1329">
          <cell r="A1329" t="str">
            <v>INCSTCREDTOTHERC855</v>
          </cell>
          <cell r="B1329" t="str">
            <v>445000</v>
          </cell>
        </row>
        <row r="1330">
          <cell r="A1330" t="str">
            <v>INCSTCREDTOTHERC856</v>
          </cell>
          <cell r="B1330" t="str">
            <v>445000</v>
          </cell>
        </row>
        <row r="1331">
          <cell r="A1331" t="str">
            <v>INCSTCREDTOTHERC865</v>
          </cell>
          <cell r="B1331" t="str">
            <v>445000</v>
          </cell>
        </row>
        <row r="1332">
          <cell r="A1332" t="str">
            <v>INCSTCREDTOTHERC878</v>
          </cell>
          <cell r="B1332" t="str">
            <v>485050</v>
          </cell>
        </row>
        <row r="1333">
          <cell r="A1333" t="str">
            <v>INCSTCREDTOTHERC879</v>
          </cell>
          <cell r="B1333" t="str">
            <v>485050</v>
          </cell>
        </row>
        <row r="1334">
          <cell r="A1334" t="str">
            <v>INCSTCREDTOTHERC880</v>
          </cell>
          <cell r="B1334" t="str">
            <v>471010</v>
          </cell>
        </row>
        <row r="1335">
          <cell r="A1335" t="str">
            <v>INCSTCREDTOTHERC940</v>
          </cell>
          <cell r="B1335" t="str">
            <v>407400</v>
          </cell>
        </row>
        <row r="1336">
          <cell r="A1336" t="str">
            <v>INCSTCREDTOTHERC946</v>
          </cell>
          <cell r="B1336" t="str">
            <v>411800</v>
          </cell>
        </row>
        <row r="1337">
          <cell r="A1337" t="str">
            <v>INCSTCREDTOTHERC950</v>
          </cell>
          <cell r="B1337" t="str">
            <v>456000</v>
          </cell>
        </row>
        <row r="1338">
          <cell r="A1338" t="str">
            <v>INCSTCREDTOUTSVC220</v>
          </cell>
          <cell r="B1338" t="str">
            <v>456160</v>
          </cell>
        </row>
        <row r="1339">
          <cell r="A1339" t="str">
            <v>INCSTCREDTOUTSVC711</v>
          </cell>
          <cell r="B1339" t="str">
            <v>421000</v>
          </cell>
        </row>
        <row r="1340">
          <cell r="A1340" t="str">
            <v>INCSTCREDTOUTSVC840</v>
          </cell>
          <cell r="B1340" t="str">
            <v>447010</v>
          </cell>
        </row>
        <row r="1341">
          <cell r="A1341" t="str">
            <v>INCSTCREDTOUTSVC841</v>
          </cell>
          <cell r="B1341" t="str">
            <v>447020</v>
          </cell>
        </row>
        <row r="1342">
          <cell r="A1342" t="str">
            <v>INCSTCREDTOUTSVC950</v>
          </cell>
          <cell r="B1342" t="str">
            <v>456000</v>
          </cell>
        </row>
        <row r="1343">
          <cell r="A1343" t="str">
            <v>INCSTDDMNDOTHERC208</v>
          </cell>
          <cell r="B1343" t="str">
            <v>456130</v>
          </cell>
        </row>
        <row r="1344">
          <cell r="A1344" t="str">
            <v>INCSTDEBITOTHERC707</v>
          </cell>
          <cell r="B1344" t="str">
            <v>421200</v>
          </cell>
        </row>
        <row r="1345">
          <cell r="A1345" t="str">
            <v>INCSTDEBITOTHERC712</v>
          </cell>
          <cell r="B1345" t="str">
            <v>410100</v>
          </cell>
        </row>
        <row r="1346">
          <cell r="A1346" t="str">
            <v>INCSTDEBITOTHERC713</v>
          </cell>
          <cell r="B1346" t="str">
            <v>410200</v>
          </cell>
        </row>
        <row r="1347">
          <cell r="A1347" t="str">
            <v>INCSTDEBITOTHERC732</v>
          </cell>
          <cell r="B1347" t="str">
            <v>439000</v>
          </cell>
        </row>
        <row r="1348">
          <cell r="A1348" t="str">
            <v>INCSTDEBITOTHERC940</v>
          </cell>
          <cell r="B1348" t="str">
            <v>407300</v>
          </cell>
        </row>
        <row r="1349">
          <cell r="A1349" t="str">
            <v>INCSTDEMNDOTHERC208</v>
          </cell>
          <cell r="B1349" t="str">
            <v>456180</v>
          </cell>
        </row>
        <row r="1350">
          <cell r="A1350" t="str">
            <v>INCSTDEMNDOTHERC222</v>
          </cell>
          <cell r="B1350" t="str">
            <v>447000</v>
          </cell>
        </row>
        <row r="1351">
          <cell r="A1351" t="str">
            <v>INCSTDEPRNOTHERC700</v>
          </cell>
          <cell r="B1351" t="str">
            <v>403000</v>
          </cell>
        </row>
        <row r="1352">
          <cell r="A1352" t="str">
            <v>INCSTDEPRNOTHERC718</v>
          </cell>
          <cell r="B1352" t="str">
            <v>417000</v>
          </cell>
        </row>
        <row r="1353">
          <cell r="A1353" t="str">
            <v>INCSTDFCMPLABORC721</v>
          </cell>
          <cell r="B1353" t="str">
            <v>426560</v>
          </cell>
        </row>
        <row r="1354">
          <cell r="A1354" t="str">
            <v>INCSTDFCMPOTHERC721</v>
          </cell>
          <cell r="B1354" t="str">
            <v>426560</v>
          </cell>
        </row>
        <row r="1355">
          <cell r="A1355" t="str">
            <v>INCSTDFCMPOUTSVC721</v>
          </cell>
          <cell r="B1355" t="str">
            <v>426560</v>
          </cell>
        </row>
        <row r="1356">
          <cell r="A1356" t="str">
            <v>INCSTDONATLABORC305</v>
          </cell>
          <cell r="B1356" t="str">
            <v>426100</v>
          </cell>
        </row>
        <row r="1357">
          <cell r="A1357" t="str">
            <v>INCSTDONATLABORC602</v>
          </cell>
          <cell r="B1357" t="str">
            <v>426100</v>
          </cell>
        </row>
        <row r="1358">
          <cell r="A1358" t="str">
            <v>INCSTDONATLABORC603</v>
          </cell>
          <cell r="B1358" t="str">
            <v>426110</v>
          </cell>
        </row>
        <row r="1359">
          <cell r="A1359" t="str">
            <v>INCSTDONATLABORC721</v>
          </cell>
          <cell r="B1359" t="str">
            <v>426100</v>
          </cell>
        </row>
        <row r="1360">
          <cell r="A1360" t="str">
            <v>INCSTDONATLABORC908</v>
          </cell>
          <cell r="B1360" t="str">
            <v>426100</v>
          </cell>
        </row>
        <row r="1361">
          <cell r="A1361" t="str">
            <v>INCSTDONATOTHERC305</v>
          </cell>
          <cell r="B1361" t="str">
            <v>426100</v>
          </cell>
        </row>
        <row r="1362">
          <cell r="A1362" t="str">
            <v>INCSTDONATOTHERC602</v>
          </cell>
          <cell r="B1362" t="str">
            <v>426100</v>
          </cell>
        </row>
        <row r="1363">
          <cell r="A1363" t="str">
            <v>INCSTDONATOTHERC603</v>
          </cell>
          <cell r="B1363" t="str">
            <v>426110</v>
          </cell>
        </row>
        <row r="1364">
          <cell r="A1364" t="str">
            <v>INCSTDONATOTHERC721</v>
          </cell>
          <cell r="B1364" t="str">
            <v>426100</v>
          </cell>
        </row>
        <row r="1365">
          <cell r="A1365" t="str">
            <v>INCSTDONATOTHERC736</v>
          </cell>
          <cell r="B1365" t="str">
            <v>426530</v>
          </cell>
        </row>
        <row r="1366">
          <cell r="A1366" t="str">
            <v>INCSTDONATOTHERC908</v>
          </cell>
          <cell r="B1366" t="str">
            <v>426100</v>
          </cell>
        </row>
        <row r="1367">
          <cell r="A1367" t="str">
            <v>INCSTDONATOUTSVC305</v>
          </cell>
          <cell r="B1367" t="str">
            <v>426100</v>
          </cell>
        </row>
        <row r="1368">
          <cell r="A1368" t="str">
            <v>INCSTDONATOUTSVC602</v>
          </cell>
          <cell r="B1368" t="str">
            <v>426100</v>
          </cell>
        </row>
        <row r="1369">
          <cell r="A1369" t="str">
            <v>INCSTDONATOUTSVC721</v>
          </cell>
          <cell r="B1369" t="str">
            <v>426100</v>
          </cell>
        </row>
        <row r="1370">
          <cell r="A1370" t="str">
            <v>INCSTDONATOUTSVC736</v>
          </cell>
          <cell r="B1370" t="str">
            <v>426530</v>
          </cell>
        </row>
        <row r="1371">
          <cell r="A1371" t="str">
            <v>INCSTDONATOUTSVC908</v>
          </cell>
          <cell r="B1371" t="str">
            <v>426100</v>
          </cell>
        </row>
        <row r="1372">
          <cell r="A1372" t="str">
            <v>INCSTEVENTLABORC721</v>
          </cell>
          <cell r="B1372" t="str">
            <v>426520</v>
          </cell>
        </row>
        <row r="1373">
          <cell r="A1373" t="str">
            <v>INCSTEVENTLABORC908</v>
          </cell>
          <cell r="B1373" t="str">
            <v>426520</v>
          </cell>
        </row>
        <row r="1374">
          <cell r="A1374" t="str">
            <v>INCSTEVENTLABORC909</v>
          </cell>
          <cell r="B1374" t="str">
            <v>426520</v>
          </cell>
        </row>
        <row r="1375">
          <cell r="A1375" t="str">
            <v>INCSTEVENTOTHERC721</v>
          </cell>
          <cell r="B1375" t="str">
            <v>426520</v>
          </cell>
        </row>
        <row r="1376">
          <cell r="A1376" t="str">
            <v>INCSTEVENTOTHERC908</v>
          </cell>
          <cell r="B1376" t="str">
            <v>426520</v>
          </cell>
        </row>
        <row r="1377">
          <cell r="A1377" t="str">
            <v>INCSTEVENTOTHERC909</v>
          </cell>
          <cell r="B1377" t="str">
            <v>426520</v>
          </cell>
        </row>
        <row r="1378">
          <cell r="A1378" t="str">
            <v>INCSTEVENTOUTSVC721</v>
          </cell>
          <cell r="B1378" t="str">
            <v>426520</v>
          </cell>
        </row>
        <row r="1379">
          <cell r="A1379" t="str">
            <v>INCSTEVENTOUTSVC908</v>
          </cell>
          <cell r="B1379" t="str">
            <v>426520</v>
          </cell>
        </row>
        <row r="1380">
          <cell r="A1380" t="str">
            <v>INCSTEVENTOUTSVC909</v>
          </cell>
          <cell r="B1380" t="str">
            <v>426520</v>
          </cell>
        </row>
        <row r="1381">
          <cell r="A1381" t="str">
            <v>INCSTINSURLABORC721</v>
          </cell>
          <cell r="B1381" t="str">
            <v>426200</v>
          </cell>
        </row>
        <row r="1382">
          <cell r="A1382" t="str">
            <v>INCSTINSUROTHERC721</v>
          </cell>
          <cell r="B1382" t="str">
            <v>426200</v>
          </cell>
        </row>
        <row r="1383">
          <cell r="A1383" t="str">
            <v>INCSTINSUROUTSVC721</v>
          </cell>
          <cell r="B1383" t="str">
            <v>426200</v>
          </cell>
        </row>
        <row r="1384">
          <cell r="A1384" t="str">
            <v>INCSTJFEXPOTHERC319</v>
          </cell>
          <cell r="B1384" t="str">
            <v>454000</v>
          </cell>
        </row>
        <row r="1385">
          <cell r="A1385" t="str">
            <v>INCSTJFEXPOTHERC320</v>
          </cell>
          <cell r="B1385" t="str">
            <v>454000</v>
          </cell>
        </row>
        <row r="1386">
          <cell r="A1386" t="str">
            <v>INCSTJFEXPOTHERC321</v>
          </cell>
          <cell r="B1386" t="str">
            <v>454000</v>
          </cell>
        </row>
        <row r="1387">
          <cell r="A1387" t="str">
            <v>INCSTJFEXPOTHERC322</v>
          </cell>
          <cell r="B1387" t="str">
            <v>454000</v>
          </cell>
        </row>
        <row r="1388">
          <cell r="A1388" t="str">
            <v>INCSTJFEXPOTHERC323</v>
          </cell>
          <cell r="B1388" t="str">
            <v>454000</v>
          </cell>
        </row>
        <row r="1389">
          <cell r="A1389" t="str">
            <v>INCSTJFEXPOTHERC324</v>
          </cell>
          <cell r="B1389" t="str">
            <v>454000</v>
          </cell>
        </row>
        <row r="1390">
          <cell r="A1390" t="str">
            <v>INCSTJFEXPOTHERC933</v>
          </cell>
          <cell r="B1390" t="str">
            <v>454000</v>
          </cell>
        </row>
        <row r="1391">
          <cell r="A1391" t="str">
            <v>INCSTLOBBYLABORC721</v>
          </cell>
          <cell r="B1391" t="str">
            <v>426410</v>
          </cell>
        </row>
        <row r="1392">
          <cell r="A1392" t="str">
            <v>INCSTLOBBYLABORC912</v>
          </cell>
          <cell r="B1392" t="str">
            <v>426410</v>
          </cell>
        </row>
        <row r="1393">
          <cell r="A1393" t="str">
            <v>INCSTLOBBYLABORC917</v>
          </cell>
          <cell r="B1393" t="str">
            <v>426410</v>
          </cell>
        </row>
        <row r="1394">
          <cell r="A1394" t="str">
            <v>INCSTLOBBYOTHERC721</v>
          </cell>
          <cell r="B1394" t="str">
            <v>426410</v>
          </cell>
        </row>
        <row r="1395">
          <cell r="A1395" t="str">
            <v>INCSTLOBBYOTHERC912</v>
          </cell>
          <cell r="B1395" t="str">
            <v>426410</v>
          </cell>
        </row>
        <row r="1396">
          <cell r="A1396" t="str">
            <v>INCSTLOBBYOTHERC917</v>
          </cell>
          <cell r="B1396" t="str">
            <v>426410</v>
          </cell>
        </row>
        <row r="1397">
          <cell r="A1397" t="str">
            <v>INCSTLOBBYOUTSVC721</v>
          </cell>
          <cell r="B1397" t="str">
            <v>426410</v>
          </cell>
        </row>
        <row r="1398">
          <cell r="A1398" t="str">
            <v>INCSTLOBBYOUTSVC912</v>
          </cell>
          <cell r="B1398" t="str">
            <v>426410</v>
          </cell>
        </row>
        <row r="1399">
          <cell r="A1399" t="str">
            <v>INCSTLOBBYOUTSVC917</v>
          </cell>
          <cell r="B1399" t="str">
            <v>426410</v>
          </cell>
        </row>
        <row r="1400">
          <cell r="A1400" t="str">
            <v>INCSTNONOPLABORC602</v>
          </cell>
          <cell r="B1400" t="str">
            <v>426500</v>
          </cell>
        </row>
        <row r="1401">
          <cell r="A1401" t="str">
            <v>INCSTNONOPLABORC603</v>
          </cell>
          <cell r="B1401" t="str">
            <v>426110</v>
          </cell>
        </row>
        <row r="1402">
          <cell r="A1402" t="str">
            <v>INCSTNONOPLABORC709</v>
          </cell>
          <cell r="B1402" t="str">
            <v>418000</v>
          </cell>
        </row>
        <row r="1403">
          <cell r="A1403" t="str">
            <v>INCSTNONOPLABORC721</v>
          </cell>
          <cell r="B1403" t="str">
            <v>426500</v>
          </cell>
        </row>
        <row r="1404">
          <cell r="A1404" t="str">
            <v>INCSTNONOPLABORC908</v>
          </cell>
          <cell r="B1404" t="str">
            <v>426500</v>
          </cell>
        </row>
        <row r="1405">
          <cell r="A1405" t="str">
            <v>INCSTNONOPLABORC933</v>
          </cell>
          <cell r="B1405" t="str">
            <v>426500</v>
          </cell>
        </row>
        <row r="1406">
          <cell r="A1406" t="str">
            <v>INCSTNONOPLABORC934</v>
          </cell>
          <cell r="B1406" t="str">
            <v>426500</v>
          </cell>
        </row>
        <row r="1407">
          <cell r="A1407" t="str">
            <v>INCSTNONOPLABORC949</v>
          </cell>
          <cell r="B1407" t="str">
            <v>426520</v>
          </cell>
        </row>
        <row r="1408">
          <cell r="A1408" t="str">
            <v>INCSTNONOPLABORC952</v>
          </cell>
          <cell r="B1408" t="str">
            <v>426500</v>
          </cell>
        </row>
        <row r="1409">
          <cell r="A1409" t="str">
            <v>INCSTNONOPOTHERC602</v>
          </cell>
          <cell r="B1409" t="str">
            <v>426500</v>
          </cell>
        </row>
        <row r="1410">
          <cell r="A1410" t="str">
            <v>INCSTNONOPOTHERC603</v>
          </cell>
          <cell r="B1410" t="str">
            <v>426110</v>
          </cell>
        </row>
        <row r="1411">
          <cell r="A1411" t="str">
            <v>INCSTNONOPOTHERC709</v>
          </cell>
          <cell r="B1411" t="str">
            <v>418000</v>
          </cell>
        </row>
        <row r="1412">
          <cell r="A1412" t="str">
            <v>INCSTNONOPOTHERC718</v>
          </cell>
          <cell r="B1412" t="str">
            <v>417100</v>
          </cell>
        </row>
        <row r="1413">
          <cell r="A1413" t="str">
            <v>INCSTNONOPOTHERC721</v>
          </cell>
          <cell r="B1413" t="str">
            <v>426500</v>
          </cell>
        </row>
        <row r="1414">
          <cell r="A1414" t="str">
            <v>INCSTNONOPOTHERC908</v>
          </cell>
          <cell r="B1414" t="str">
            <v>426500</v>
          </cell>
        </row>
        <row r="1415">
          <cell r="A1415" t="str">
            <v>INCSTNONOPOTHERC934</v>
          </cell>
          <cell r="B1415" t="str">
            <v>426500</v>
          </cell>
        </row>
        <row r="1416">
          <cell r="A1416" t="str">
            <v>INCSTNONOPOTHERC949</v>
          </cell>
          <cell r="B1416" t="str">
            <v>426520</v>
          </cell>
        </row>
        <row r="1417">
          <cell r="A1417" t="str">
            <v>INCSTNONOPOTHERC952</v>
          </cell>
          <cell r="B1417" t="str">
            <v>426500</v>
          </cell>
        </row>
        <row r="1418">
          <cell r="A1418" t="str">
            <v>INCSTNONOPOUTSVC603</v>
          </cell>
          <cell r="B1418" t="str">
            <v>426110</v>
          </cell>
        </row>
        <row r="1419">
          <cell r="A1419" t="str">
            <v>INCSTNONOPOUTSVC709</v>
          </cell>
          <cell r="B1419" t="str">
            <v>418000</v>
          </cell>
        </row>
        <row r="1420">
          <cell r="A1420" t="str">
            <v>INCSTNONOPOUTSVC721</v>
          </cell>
          <cell r="B1420" t="str">
            <v>426500</v>
          </cell>
        </row>
        <row r="1421">
          <cell r="A1421" t="str">
            <v>INCSTNONOPOUTSVC908</v>
          </cell>
          <cell r="B1421" t="str">
            <v>426500</v>
          </cell>
        </row>
        <row r="1422">
          <cell r="A1422" t="str">
            <v>INCSTNONOPOUTSVC934</v>
          </cell>
          <cell r="B1422" t="str">
            <v>426500</v>
          </cell>
        </row>
        <row r="1423">
          <cell r="A1423" t="str">
            <v>INCSTNONOPOUTSVC949</v>
          </cell>
          <cell r="B1423" t="str">
            <v>426520</v>
          </cell>
        </row>
        <row r="1424">
          <cell r="A1424" t="str">
            <v>INCSTNONOPOUTSVC952</v>
          </cell>
          <cell r="B1424" t="str">
            <v>426500</v>
          </cell>
        </row>
        <row r="1425">
          <cell r="A1425" t="str">
            <v>INCSTOPROTHERC701</v>
          </cell>
          <cell r="B1425" t="str">
            <v>404000</v>
          </cell>
        </row>
        <row r="1426">
          <cell r="A1426" t="str">
            <v>INCSTOPROTHERC702</v>
          </cell>
          <cell r="B1426" t="str">
            <v>406000</v>
          </cell>
        </row>
        <row r="1427">
          <cell r="A1427" t="str">
            <v>INCSTOPROTHERC703</v>
          </cell>
          <cell r="B1427" t="str">
            <v>407000</v>
          </cell>
        </row>
        <row r="1428">
          <cell r="A1428" t="str">
            <v>INCSTOPROTHERC714</v>
          </cell>
          <cell r="B1428" t="str">
            <v>411400</v>
          </cell>
        </row>
        <row r="1429">
          <cell r="A1429" t="str">
            <v>INCSTOPROTHERC715</v>
          </cell>
          <cell r="B1429" t="str">
            <v>411410</v>
          </cell>
        </row>
        <row r="1430">
          <cell r="A1430" t="str">
            <v>INCSTOPROTHERC717</v>
          </cell>
          <cell r="B1430" t="str">
            <v>416000</v>
          </cell>
        </row>
        <row r="1431">
          <cell r="A1431" t="str">
            <v>INCSTOPROTHERC718</v>
          </cell>
          <cell r="B1431" t="str">
            <v>417100</v>
          </cell>
        </row>
        <row r="1432">
          <cell r="A1432" t="str">
            <v>INCSTOPROTHERC721</v>
          </cell>
          <cell r="B1432" t="str">
            <v>431000</v>
          </cell>
        </row>
        <row r="1433">
          <cell r="A1433" t="str">
            <v>INCSTOPROTHERC724</v>
          </cell>
          <cell r="B1433" t="str">
            <v>427000</v>
          </cell>
        </row>
        <row r="1434">
          <cell r="A1434" t="str">
            <v>INCSTOPROTHERC725</v>
          </cell>
          <cell r="B1434" t="str">
            <v>428000</v>
          </cell>
        </row>
        <row r="1435">
          <cell r="A1435" t="str">
            <v>INCSTOPROTHERC726</v>
          </cell>
          <cell r="B1435" t="str">
            <v>428100</v>
          </cell>
        </row>
        <row r="1436">
          <cell r="A1436" t="str">
            <v>INCSTOPROTHERC727</v>
          </cell>
          <cell r="B1436" t="str">
            <v>429000</v>
          </cell>
        </row>
        <row r="1437">
          <cell r="A1437" t="str">
            <v>INCSTOPROTHERC728</v>
          </cell>
          <cell r="B1437" t="str">
            <v>429100</v>
          </cell>
        </row>
        <row r="1438">
          <cell r="A1438" t="str">
            <v>INCSTOPROTHERC729</v>
          </cell>
          <cell r="B1438" t="str">
            <v>430000</v>
          </cell>
        </row>
        <row r="1439">
          <cell r="A1439" t="str">
            <v>INCSTOPROTHERC730</v>
          </cell>
          <cell r="B1439" t="str">
            <v>430010</v>
          </cell>
        </row>
        <row r="1440">
          <cell r="A1440" t="str">
            <v>INCSTOPROTHERC731</v>
          </cell>
          <cell r="B1440" t="str">
            <v>438000</v>
          </cell>
        </row>
        <row r="1441">
          <cell r="A1441" t="str">
            <v>INCSTOPROTHERC742</v>
          </cell>
          <cell r="B1441" t="str">
            <v>414000</v>
          </cell>
        </row>
        <row r="1442">
          <cell r="A1442" t="str">
            <v>INCSTOPROTHERC743</v>
          </cell>
          <cell r="B1442" t="str">
            <v>427010</v>
          </cell>
        </row>
        <row r="1443">
          <cell r="A1443" t="str">
            <v>INCSTOPROTHERC744</v>
          </cell>
          <cell r="B1443" t="str">
            <v>427020</v>
          </cell>
        </row>
        <row r="1444">
          <cell r="A1444" t="str">
            <v>INCSTOPROTHERC900</v>
          </cell>
          <cell r="B1444" t="str">
            <v>431200</v>
          </cell>
        </row>
        <row r="1445">
          <cell r="A1445" t="str">
            <v>INCSTPENALLABORC721</v>
          </cell>
          <cell r="B1445" t="str">
            <v>426300</v>
          </cell>
        </row>
        <row r="1446">
          <cell r="A1446" t="str">
            <v>INCSTPENALOTHERC721</v>
          </cell>
          <cell r="B1446" t="str">
            <v>426300</v>
          </cell>
        </row>
        <row r="1447">
          <cell r="A1447" t="str">
            <v>INCSTPENALOUTSVC721</v>
          </cell>
          <cell r="B1447" t="str">
            <v>426300</v>
          </cell>
        </row>
        <row r="1448">
          <cell r="A1448" t="str">
            <v>INCSTPWRSLOTHERC180</v>
          </cell>
          <cell r="B1448" t="str">
            <v>456180</v>
          </cell>
        </row>
        <row r="1449">
          <cell r="A1449" t="str">
            <v>INCSTPWRSLOTHERC208</v>
          </cell>
          <cell r="B1449" t="str">
            <v>456165</v>
          </cell>
        </row>
        <row r="1450">
          <cell r="A1450" t="str">
            <v>INCSTPWRSLOTHERC840</v>
          </cell>
          <cell r="B1450" t="str">
            <v>447040</v>
          </cell>
        </row>
        <row r="1451">
          <cell r="A1451" t="str">
            <v>INCSTPWRSLOTHERC841</v>
          </cell>
          <cell r="B1451" t="str">
            <v>447030</v>
          </cell>
        </row>
        <row r="1452">
          <cell r="A1452" t="str">
            <v>INCSTPWRSLOTHERC846</v>
          </cell>
          <cell r="B1452" t="str">
            <v>442800</v>
          </cell>
        </row>
        <row r="1453">
          <cell r="A1453" t="str">
            <v>INCSTPWRSLOTHERC847</v>
          </cell>
          <cell r="B1453" t="str">
            <v>442800</v>
          </cell>
        </row>
        <row r="1454">
          <cell r="A1454" t="str">
            <v>INCSTPWRSLOUTSVC840</v>
          </cell>
          <cell r="B1454" t="str">
            <v>447040</v>
          </cell>
        </row>
        <row r="1455">
          <cell r="A1455" t="str">
            <v>INCSTPWRSLOUTSVC841</v>
          </cell>
          <cell r="B1455" t="str">
            <v>447030</v>
          </cell>
        </row>
        <row r="1456">
          <cell r="A1456" t="str">
            <v>INCSTRENTOTHERC303</v>
          </cell>
          <cell r="B1456" t="str">
            <v>454000</v>
          </cell>
        </row>
        <row r="1457">
          <cell r="A1457" t="str">
            <v>INCSTRENTOTHERC319</v>
          </cell>
          <cell r="B1457" t="str">
            <v>454000</v>
          </cell>
        </row>
        <row r="1458">
          <cell r="A1458" t="str">
            <v>INCSTRENTOTHERC320</v>
          </cell>
          <cell r="B1458" t="str">
            <v>454000</v>
          </cell>
        </row>
        <row r="1459">
          <cell r="A1459" t="str">
            <v>INCSTRENTOTHERC321</v>
          </cell>
          <cell r="B1459" t="str">
            <v>454000</v>
          </cell>
        </row>
        <row r="1460">
          <cell r="A1460" t="str">
            <v>INCSTRENTOTHERC322</v>
          </cell>
          <cell r="B1460" t="str">
            <v>454000</v>
          </cell>
        </row>
        <row r="1461">
          <cell r="A1461" t="str">
            <v>INCSTRENTOTHERC323</v>
          </cell>
          <cell r="B1461" t="str">
            <v>454000</v>
          </cell>
        </row>
        <row r="1462">
          <cell r="A1462" t="str">
            <v>INCSTRENTOTHERC324</v>
          </cell>
          <cell r="B1462" t="str">
            <v>454000</v>
          </cell>
        </row>
        <row r="1463">
          <cell r="A1463" t="str">
            <v>INCSTRENTOTHERC721</v>
          </cell>
          <cell r="B1463" t="str">
            <v>426500</v>
          </cell>
        </row>
        <row r="1464">
          <cell r="A1464" t="str">
            <v>INCSTRENTOTHERC933</v>
          </cell>
          <cell r="B1464" t="str">
            <v>454000</v>
          </cell>
        </row>
        <row r="1465">
          <cell r="A1465" t="str">
            <v>INCSTRRSLEOTHERC219</v>
          </cell>
          <cell r="B1465" t="str">
            <v>447015</v>
          </cell>
        </row>
        <row r="1466">
          <cell r="A1466" t="str">
            <v>INCSTRRSLEOTHERC220</v>
          </cell>
          <cell r="B1466" t="str">
            <v>447025</v>
          </cell>
        </row>
        <row r="1467">
          <cell r="A1467" t="str">
            <v>INCSTRRSLEOTHERC222</v>
          </cell>
          <cell r="B1467" t="str">
            <v>447020</v>
          </cell>
        </row>
        <row r="1468">
          <cell r="A1468" t="str">
            <v>INCSTSCHEDOTHERC208</v>
          </cell>
          <cell r="B1468" t="str">
            <v>456121</v>
          </cell>
        </row>
        <row r="1469">
          <cell r="A1469" t="str">
            <v>INCSTSCHEDOTHERC220</v>
          </cell>
          <cell r="B1469" t="str">
            <v>456120</v>
          </cell>
        </row>
        <row r="1470">
          <cell r="A1470" t="str">
            <v>INCSTTAXESOTHERC704</v>
          </cell>
          <cell r="B1470" t="str">
            <v>408100</v>
          </cell>
        </row>
        <row r="1471">
          <cell r="A1471" t="str">
            <v>INCSTTAXESOTHERC705</v>
          </cell>
          <cell r="B1471" t="str">
            <v>408110</v>
          </cell>
        </row>
        <row r="1472">
          <cell r="A1472" t="str">
            <v>INCSTTAXESOTHERC706</v>
          </cell>
          <cell r="B1472" t="str">
            <v>408120</v>
          </cell>
        </row>
        <row r="1473">
          <cell r="A1473" t="str">
            <v>INCSTTAXESOTHERC707</v>
          </cell>
          <cell r="B1473" t="str">
            <v>408130</v>
          </cell>
        </row>
        <row r="1474">
          <cell r="A1474" t="str">
            <v>INCSTTAXESOTHERC708</v>
          </cell>
          <cell r="B1474" t="str">
            <v>408140</v>
          </cell>
        </row>
        <row r="1475">
          <cell r="A1475" t="str">
            <v>INCSTTAXESOTHERC709</v>
          </cell>
          <cell r="B1475" t="str">
            <v>408200</v>
          </cell>
        </row>
        <row r="1476">
          <cell r="A1476" t="str">
            <v>INCSTTAXESOTHERC710</v>
          </cell>
          <cell r="B1476" t="str">
            <v>409100</v>
          </cell>
        </row>
        <row r="1477">
          <cell r="A1477" t="str">
            <v>INCSTTAXESOTHERC711</v>
          </cell>
          <cell r="B1477" t="str">
            <v>409200</v>
          </cell>
        </row>
        <row r="1478">
          <cell r="A1478" t="str">
            <v>INCSTTAXESOTHERC716</v>
          </cell>
          <cell r="B1478" t="str">
            <v>411500</v>
          </cell>
        </row>
        <row r="1479">
          <cell r="A1479" t="str">
            <v>INCSTTAXESOTHERC733</v>
          </cell>
          <cell r="B1479" t="str">
            <v>408150</v>
          </cell>
        </row>
        <row r="1480">
          <cell r="A1480" t="str">
            <v>INCSTUNCOLOTHERC721</v>
          </cell>
          <cell r="B1480" t="str">
            <v>426500</v>
          </cell>
        </row>
        <row r="1481">
          <cell r="A1481" t="str">
            <v>NEWBSCATGUOTHERC200</v>
          </cell>
          <cell r="B1481" t="str">
            <v>253000</v>
          </cell>
        </row>
        <row r="1482">
          <cell r="A1482" t="str">
            <v>NEWBSCATGUOTHERC201</v>
          </cell>
          <cell r="B1482" t="str">
            <v>253000</v>
          </cell>
        </row>
        <row r="1483">
          <cell r="A1483" t="str">
            <v>NEWBSCATGUOTHERC202</v>
          </cell>
          <cell r="B1483" t="str">
            <v>253000</v>
          </cell>
        </row>
        <row r="1484">
          <cell r="A1484" t="str">
            <v>NEWBSCATGUOTHERC203</v>
          </cell>
          <cell r="B1484" t="str">
            <v>253000</v>
          </cell>
        </row>
        <row r="1485">
          <cell r="A1485" t="str">
            <v>NEWBSCATGUOTHERC206</v>
          </cell>
          <cell r="B1485" t="str">
            <v>253000</v>
          </cell>
        </row>
        <row r="1486">
          <cell r="A1486" t="str">
            <v>NEWBSCATGUOTHERC250</v>
          </cell>
          <cell r="B1486" t="str">
            <v>253000</v>
          </cell>
        </row>
        <row r="1487">
          <cell r="A1487" t="str">
            <v>NEWBSCATGUOTHERC301</v>
          </cell>
          <cell r="B1487" t="str">
            <v>253000</v>
          </cell>
        </row>
        <row r="1488">
          <cell r="A1488" t="str">
            <v>NEWBSCATGUOTHERC302</v>
          </cell>
          <cell r="B1488" t="str">
            <v>253000</v>
          </cell>
        </row>
        <row r="1489">
          <cell r="A1489" t="str">
            <v>NEWBSCATGUOTHERC303</v>
          </cell>
          <cell r="B1489" t="str">
            <v>253000</v>
          </cell>
        </row>
        <row r="1490">
          <cell r="A1490" t="str">
            <v>NEWBSCATGUOTHERC304</v>
          </cell>
          <cell r="B1490" t="str">
            <v>253000</v>
          </cell>
        </row>
        <row r="1491">
          <cell r="A1491" t="str">
            <v>NEWBSCATGUOTHERC305</v>
          </cell>
          <cell r="B1491" t="str">
            <v>253000</v>
          </cell>
        </row>
        <row r="1492">
          <cell r="A1492" t="str">
            <v>NEWBSCATGUOTHERC306</v>
          </cell>
          <cell r="B1492" t="str">
            <v>253000</v>
          </cell>
        </row>
        <row r="1493">
          <cell r="A1493" t="str">
            <v>NEWBSCATGUOTHERC307</v>
          </cell>
          <cell r="B1493" t="str">
            <v>253000</v>
          </cell>
        </row>
        <row r="1494">
          <cell r="A1494" t="str">
            <v>NEWBSCATGUOTHERC308</v>
          </cell>
          <cell r="B1494" t="str">
            <v>253000</v>
          </cell>
        </row>
        <row r="1495">
          <cell r="A1495" t="str">
            <v>NEWBSCATGUOTHERC309</v>
          </cell>
          <cell r="B1495" t="str">
            <v>253000</v>
          </cell>
        </row>
        <row r="1496">
          <cell r="A1496" t="str">
            <v>NEWBSCATGUOTHERC310</v>
          </cell>
          <cell r="B1496" t="str">
            <v>253000</v>
          </cell>
        </row>
        <row r="1497">
          <cell r="A1497" t="str">
            <v>NEWBSCATGUOTHERC311</v>
          </cell>
          <cell r="B1497" t="str">
            <v>253000</v>
          </cell>
        </row>
        <row r="1498">
          <cell r="A1498" t="str">
            <v>NEWBSCATGUOTHERC312</v>
          </cell>
          <cell r="B1498" t="str">
            <v>253000</v>
          </cell>
        </row>
        <row r="1499">
          <cell r="A1499" t="str">
            <v>NEWBSCATGUOTHERC314</v>
          </cell>
          <cell r="B1499" t="str">
            <v>253000</v>
          </cell>
        </row>
        <row r="1500">
          <cell r="A1500" t="str">
            <v>NEWBSCATGUOTHERC315</v>
          </cell>
          <cell r="B1500" t="str">
            <v>253000</v>
          </cell>
        </row>
        <row r="1501">
          <cell r="A1501" t="str">
            <v>NEWBSCATGUOTHERC316</v>
          </cell>
          <cell r="B1501" t="str">
            <v>253000</v>
          </cell>
        </row>
        <row r="1502">
          <cell r="A1502" t="str">
            <v>NEWBSCATGUOTHERC318</v>
          </cell>
          <cell r="B1502" t="str">
            <v>253000</v>
          </cell>
        </row>
        <row r="1503">
          <cell r="A1503" t="str">
            <v>NEWBSCATGUOTHERC319</v>
          </cell>
          <cell r="B1503" t="str">
            <v>253000</v>
          </cell>
        </row>
        <row r="1504">
          <cell r="A1504" t="str">
            <v>NEWBSCATGUOTHERC402</v>
          </cell>
          <cell r="B1504" t="str">
            <v>253000</v>
          </cell>
        </row>
        <row r="1505">
          <cell r="A1505" t="str">
            <v>NEWBSCATGUOTHERC405</v>
          </cell>
          <cell r="B1505" t="str">
            <v>253000</v>
          </cell>
        </row>
        <row r="1506">
          <cell r="A1506" t="str">
            <v>NEWBSCATGUOTHERC406</v>
          </cell>
          <cell r="B1506" t="str">
            <v>253000</v>
          </cell>
        </row>
        <row r="1507">
          <cell r="A1507" t="str">
            <v>NEWBSCATGUOTHERC407</v>
          </cell>
          <cell r="B1507" t="str">
            <v>253000</v>
          </cell>
        </row>
        <row r="1508">
          <cell r="A1508" t="str">
            <v>NEWBSCATGUOTHERC408</v>
          </cell>
          <cell r="B1508" t="str">
            <v>253000</v>
          </cell>
        </row>
        <row r="1509">
          <cell r="A1509" t="str">
            <v>NEWBSCATGUOTHERC409</v>
          </cell>
          <cell r="B1509" t="str">
            <v>253000</v>
          </cell>
        </row>
        <row r="1510">
          <cell r="A1510" t="str">
            <v>NEWBSCATGUOTHERC502</v>
          </cell>
          <cell r="B1510" t="str">
            <v>253000</v>
          </cell>
        </row>
        <row r="1511">
          <cell r="A1511" t="str">
            <v>NEWBSCATGUOTHERC503</v>
          </cell>
          <cell r="B1511" t="str">
            <v>253000</v>
          </cell>
        </row>
        <row r="1512">
          <cell r="A1512" t="str">
            <v>NEWBSCATGUOTHERC506</v>
          </cell>
          <cell r="B1512" t="str">
            <v>253000</v>
          </cell>
        </row>
        <row r="1513">
          <cell r="A1513" t="str">
            <v>NEWBSCATGUOTHERC508</v>
          </cell>
          <cell r="B1513" t="str">
            <v>253000</v>
          </cell>
        </row>
        <row r="1514">
          <cell r="A1514" t="str">
            <v>NEWBSCATGUOTHERC509</v>
          </cell>
          <cell r="B1514" t="str">
            <v>253000</v>
          </cell>
        </row>
        <row r="1515">
          <cell r="A1515" t="str">
            <v>NEWBSCATGUOTHERC510</v>
          </cell>
          <cell r="B1515" t="str">
            <v>253000</v>
          </cell>
        </row>
        <row r="1516">
          <cell r="A1516" t="str">
            <v>NEWBSCATGUOTHERC511</v>
          </cell>
          <cell r="B1516" t="str">
            <v>253000</v>
          </cell>
        </row>
        <row r="1517">
          <cell r="A1517" t="str">
            <v>NEWBSCATGUOTHERC513</v>
          </cell>
          <cell r="B1517" t="str">
            <v>253000</v>
          </cell>
        </row>
        <row r="1518">
          <cell r="A1518" t="str">
            <v>NEWBSCATGUOTHERC741</v>
          </cell>
          <cell r="B1518" t="str">
            <v>253000</v>
          </cell>
        </row>
        <row r="1519">
          <cell r="A1519" t="str">
            <v>NEWBSCATGUOTHERC922</v>
          </cell>
          <cell r="B1519" t="str">
            <v>253000</v>
          </cell>
        </row>
        <row r="1520">
          <cell r="A1520" t="str">
            <v>NEWBSCATGUOTHERC925</v>
          </cell>
          <cell r="B1520" t="str">
            <v>253000</v>
          </cell>
        </row>
        <row r="1521">
          <cell r="A1521" t="str">
            <v>NEWBSCATGUOTHERC933</v>
          </cell>
          <cell r="B1521" t="str">
            <v>253000</v>
          </cell>
        </row>
        <row r="1522">
          <cell r="A1522" t="str">
            <v>NEWBSCATGUOTHERC934</v>
          </cell>
          <cell r="B1522" t="str">
            <v>253000</v>
          </cell>
        </row>
        <row r="1523">
          <cell r="A1523" t="str">
            <v>NEWBSCATGUOTHERC935</v>
          </cell>
          <cell r="B1523" t="str">
            <v>253000</v>
          </cell>
        </row>
        <row r="1524">
          <cell r="A1524" t="str">
            <v>NEWBSCITGUOTHERC200</v>
          </cell>
          <cell r="B1524" t="str">
            <v>253030</v>
          </cell>
        </row>
        <row r="1525">
          <cell r="A1525" t="str">
            <v>NEWBSCITGUOTHERC201</v>
          </cell>
          <cell r="B1525" t="str">
            <v>253030</v>
          </cell>
        </row>
        <row r="1526">
          <cell r="A1526" t="str">
            <v>NEWBSCITGUOTHERC202</v>
          </cell>
          <cell r="B1526" t="str">
            <v>253030</v>
          </cell>
        </row>
        <row r="1527">
          <cell r="A1527" t="str">
            <v>NEWBSCITGUOTHERC203</v>
          </cell>
          <cell r="B1527" t="str">
            <v>253030</v>
          </cell>
        </row>
        <row r="1528">
          <cell r="A1528" t="str">
            <v>NEWBSCITGUOTHERC206</v>
          </cell>
          <cell r="B1528" t="str">
            <v>253030</v>
          </cell>
        </row>
        <row r="1529">
          <cell r="A1529" t="str">
            <v>NEWBSCITGUOTHERC250</v>
          </cell>
          <cell r="B1529" t="str">
            <v>253030</v>
          </cell>
        </row>
        <row r="1530">
          <cell r="A1530" t="str">
            <v>NEWBSCITGUOTHERC301</v>
          </cell>
          <cell r="B1530" t="str">
            <v>253030</v>
          </cell>
        </row>
        <row r="1531">
          <cell r="A1531" t="str">
            <v>NEWBSCITGUOTHERC302</v>
          </cell>
          <cell r="B1531" t="str">
            <v>253030</v>
          </cell>
        </row>
        <row r="1532">
          <cell r="A1532" t="str">
            <v>NEWBSCITGUOTHERC303</v>
          </cell>
          <cell r="B1532" t="str">
            <v>253030</v>
          </cell>
        </row>
        <row r="1533">
          <cell r="A1533" t="str">
            <v>NEWBSCITGUOTHERC304</v>
          </cell>
          <cell r="B1533" t="str">
            <v>253030</v>
          </cell>
        </row>
        <row r="1534">
          <cell r="A1534" t="str">
            <v>NEWBSCITGUOTHERC305</v>
          </cell>
          <cell r="B1534" t="str">
            <v>253030</v>
          </cell>
        </row>
        <row r="1535">
          <cell r="A1535" t="str">
            <v>NEWBSCITGUOTHERC306</v>
          </cell>
          <cell r="B1535" t="str">
            <v>253030</v>
          </cell>
        </row>
        <row r="1536">
          <cell r="A1536" t="str">
            <v>NEWBSCITGUOTHERC307</v>
          </cell>
          <cell r="B1536" t="str">
            <v>253030</v>
          </cell>
        </row>
        <row r="1537">
          <cell r="A1537" t="str">
            <v>NEWBSCITGUOTHERC308</v>
          </cell>
          <cell r="B1537" t="str">
            <v>253030</v>
          </cell>
        </row>
        <row r="1538">
          <cell r="A1538" t="str">
            <v>NEWBSCITGUOTHERC309</v>
          </cell>
          <cell r="B1538" t="str">
            <v>253030</v>
          </cell>
        </row>
        <row r="1539">
          <cell r="A1539" t="str">
            <v>NEWBSCITGUOTHERC310</v>
          </cell>
          <cell r="B1539" t="str">
            <v>253030</v>
          </cell>
        </row>
        <row r="1540">
          <cell r="A1540" t="str">
            <v>NEWBSCITGUOTHERC311</v>
          </cell>
          <cell r="B1540" t="str">
            <v>253030</v>
          </cell>
        </row>
        <row r="1541">
          <cell r="A1541" t="str">
            <v>NEWBSCITGUOTHERC312</v>
          </cell>
          <cell r="B1541" t="str">
            <v>253030</v>
          </cell>
        </row>
        <row r="1542">
          <cell r="A1542" t="str">
            <v>NEWBSCITGUOTHERC314</v>
          </cell>
          <cell r="B1542" t="str">
            <v>253030</v>
          </cell>
        </row>
        <row r="1543">
          <cell r="A1543" t="str">
            <v>NEWBSCITGUOTHERC315</v>
          </cell>
          <cell r="B1543" t="str">
            <v>253030</v>
          </cell>
        </row>
        <row r="1544">
          <cell r="A1544" t="str">
            <v>NEWBSCITGUOTHERC316</v>
          </cell>
          <cell r="B1544" t="str">
            <v>253030</v>
          </cell>
        </row>
        <row r="1545">
          <cell r="A1545" t="str">
            <v>NEWBSCITGUOTHERC318</v>
          </cell>
          <cell r="B1545" t="str">
            <v>253030</v>
          </cell>
        </row>
        <row r="1546">
          <cell r="A1546" t="str">
            <v>NEWBSCITGUOTHERC319</v>
          </cell>
          <cell r="B1546" t="str">
            <v>253030</v>
          </cell>
        </row>
        <row r="1547">
          <cell r="A1547" t="str">
            <v>NEWBSCITGUOTHERC402</v>
          </cell>
          <cell r="B1547" t="str">
            <v>253030</v>
          </cell>
        </row>
        <row r="1548">
          <cell r="A1548" t="str">
            <v>NEWBSCITGUOTHERC405</v>
          </cell>
          <cell r="B1548" t="str">
            <v>253030</v>
          </cell>
        </row>
        <row r="1549">
          <cell r="A1549" t="str">
            <v>NEWBSCITGUOTHERC406</v>
          </cell>
          <cell r="B1549" t="str">
            <v>253030</v>
          </cell>
        </row>
        <row r="1550">
          <cell r="A1550" t="str">
            <v>NEWBSCITGUOTHERC407</v>
          </cell>
          <cell r="B1550" t="str">
            <v>253030</v>
          </cell>
        </row>
        <row r="1551">
          <cell r="A1551" t="str">
            <v>NEWBSCITGUOTHERC408</v>
          </cell>
          <cell r="B1551" t="str">
            <v>253030</v>
          </cell>
        </row>
        <row r="1552">
          <cell r="A1552" t="str">
            <v>NEWBSCITGUOTHERC409</v>
          </cell>
          <cell r="B1552" t="str">
            <v>253030</v>
          </cell>
        </row>
        <row r="1553">
          <cell r="A1553" t="str">
            <v>NEWBSCITGUOTHERC502</v>
          </cell>
          <cell r="B1553" t="str">
            <v>253030</v>
          </cell>
        </row>
        <row r="1554">
          <cell r="A1554" t="str">
            <v>NEWBSCITGUOTHERC503</v>
          </cell>
          <cell r="B1554" t="str">
            <v>253030</v>
          </cell>
        </row>
        <row r="1555">
          <cell r="A1555" t="str">
            <v>NEWBSCITGUOTHERC506</v>
          </cell>
          <cell r="B1555" t="str">
            <v>253030</v>
          </cell>
        </row>
        <row r="1556">
          <cell r="A1556" t="str">
            <v>NEWBSCITGUOTHERC508</v>
          </cell>
          <cell r="B1556" t="str">
            <v>253030</v>
          </cell>
        </row>
        <row r="1557">
          <cell r="A1557" t="str">
            <v>NEWBSCITGUOTHERC509</v>
          </cell>
          <cell r="B1557" t="str">
            <v>253030</v>
          </cell>
        </row>
        <row r="1558">
          <cell r="A1558" t="str">
            <v>NEWBSCITGUOTHERC510</v>
          </cell>
          <cell r="B1558" t="str">
            <v>253030</v>
          </cell>
        </row>
        <row r="1559">
          <cell r="A1559" t="str">
            <v>NEWBSCITGUOTHERC511</v>
          </cell>
          <cell r="B1559" t="str">
            <v>253030</v>
          </cell>
        </row>
        <row r="1560">
          <cell r="A1560" t="str">
            <v>NEWBSCITGUOTHERC513</v>
          </cell>
          <cell r="B1560" t="str">
            <v>253030</v>
          </cell>
        </row>
        <row r="1561">
          <cell r="A1561" t="str">
            <v>NEWBSCITGUOTHERC741</v>
          </cell>
          <cell r="B1561" t="str">
            <v>253030</v>
          </cell>
        </row>
        <row r="1562">
          <cell r="A1562" t="str">
            <v>NEWBSCITGUOTHERC922</v>
          </cell>
          <cell r="B1562" t="str">
            <v>253030</v>
          </cell>
        </row>
        <row r="1563">
          <cell r="A1563" t="str">
            <v>NEWBSCITGUOTHERC925</v>
          </cell>
          <cell r="B1563" t="str">
            <v>253030</v>
          </cell>
        </row>
        <row r="1564">
          <cell r="A1564" t="str">
            <v>NEWBSCITGUOTHERC933</v>
          </cell>
          <cell r="B1564" t="str">
            <v>253030</v>
          </cell>
        </row>
        <row r="1565">
          <cell r="A1565" t="str">
            <v>NEWBSCITGUOTHERC934</v>
          </cell>
          <cell r="B1565" t="str">
            <v>253030</v>
          </cell>
        </row>
        <row r="1566">
          <cell r="A1566" t="str">
            <v>NEWBSCITGUOTHERC935</v>
          </cell>
          <cell r="B1566" t="str">
            <v>253030</v>
          </cell>
        </row>
        <row r="1567">
          <cell r="A1567" t="str">
            <v>NEWBSCONSTLABORC200</v>
          </cell>
          <cell r="B1567" t="str">
            <v>107000</v>
          </cell>
        </row>
        <row r="1568">
          <cell r="A1568" t="str">
            <v>NEWBSCONSTLABORC201</v>
          </cell>
          <cell r="B1568" t="str">
            <v>107000</v>
          </cell>
        </row>
        <row r="1569">
          <cell r="A1569" t="str">
            <v>NEWBSCONSTLABORC202</v>
          </cell>
          <cell r="B1569" t="str">
            <v>107000</v>
          </cell>
        </row>
        <row r="1570">
          <cell r="A1570" t="str">
            <v>NEWBSCONSTLABORC203</v>
          </cell>
          <cell r="B1570" t="str">
            <v>107000</v>
          </cell>
        </row>
        <row r="1571">
          <cell r="A1571" t="str">
            <v>NEWBSCONSTLABORC206</v>
          </cell>
          <cell r="B1571" t="str">
            <v>107000</v>
          </cell>
        </row>
        <row r="1572">
          <cell r="A1572" t="str">
            <v>NEWBSCONSTLABORC250</v>
          </cell>
          <cell r="B1572" t="str">
            <v>107000</v>
          </cell>
        </row>
        <row r="1573">
          <cell r="A1573" t="str">
            <v>NEWBSCONSTLABORC301</v>
          </cell>
          <cell r="B1573" t="str">
            <v>107000</v>
          </cell>
        </row>
        <row r="1574">
          <cell r="A1574" t="str">
            <v>NEWBSCONSTLABORC302</v>
          </cell>
          <cell r="B1574" t="str">
            <v>107000</v>
          </cell>
        </row>
        <row r="1575">
          <cell r="A1575" t="str">
            <v>NEWBSCONSTLABORC303</v>
          </cell>
          <cell r="B1575" t="str">
            <v>107000</v>
          </cell>
        </row>
        <row r="1576">
          <cell r="A1576" t="str">
            <v>NEWBSCONSTLABORC304</v>
          </cell>
          <cell r="B1576" t="str">
            <v>107000</v>
          </cell>
        </row>
        <row r="1577">
          <cell r="A1577" t="str">
            <v>NEWBSCONSTLABORC305</v>
          </cell>
          <cell r="B1577" t="str">
            <v>107000</v>
          </cell>
        </row>
        <row r="1578">
          <cell r="A1578" t="str">
            <v>NEWBSCONSTLABORC306</v>
          </cell>
          <cell r="B1578" t="str">
            <v>107000</v>
          </cell>
        </row>
        <row r="1579">
          <cell r="A1579" t="str">
            <v>NEWBSCONSTLABORC307</v>
          </cell>
          <cell r="B1579" t="str">
            <v>107000</v>
          </cell>
        </row>
        <row r="1580">
          <cell r="A1580" t="str">
            <v>NEWBSCONSTLABORC308</v>
          </cell>
          <cell r="B1580" t="str">
            <v>107000</v>
          </cell>
        </row>
        <row r="1581">
          <cell r="A1581" t="str">
            <v>NEWBSCONSTLABORC309</v>
          </cell>
          <cell r="B1581" t="str">
            <v>107000</v>
          </cell>
        </row>
        <row r="1582">
          <cell r="A1582" t="str">
            <v>NEWBSCONSTLABORC310</v>
          </cell>
          <cell r="B1582" t="str">
            <v>107000</v>
          </cell>
        </row>
        <row r="1583">
          <cell r="A1583" t="str">
            <v>NEWBSCONSTLABORC311</v>
          </cell>
          <cell r="B1583" t="str">
            <v>107000</v>
          </cell>
        </row>
        <row r="1584">
          <cell r="A1584" t="str">
            <v>NEWBSCONSTLABORC312</v>
          </cell>
          <cell r="B1584" t="str">
            <v>107000</v>
          </cell>
        </row>
        <row r="1585">
          <cell r="A1585" t="str">
            <v>NEWBSCONSTLABORC314</v>
          </cell>
          <cell r="B1585" t="str">
            <v>107000</v>
          </cell>
        </row>
        <row r="1586">
          <cell r="A1586" t="str">
            <v>NEWBSCONSTLABORC315</v>
          </cell>
          <cell r="B1586" t="str">
            <v>107000</v>
          </cell>
        </row>
        <row r="1587">
          <cell r="A1587" t="str">
            <v>NEWBSCONSTLABORC316</v>
          </cell>
          <cell r="B1587" t="str">
            <v>107000</v>
          </cell>
        </row>
        <row r="1588">
          <cell r="A1588" t="str">
            <v>NEWBSCONSTLABORC318</v>
          </cell>
          <cell r="B1588" t="str">
            <v>107000</v>
          </cell>
        </row>
        <row r="1589">
          <cell r="A1589" t="str">
            <v>NEWBSCONSTLABORC319</v>
          </cell>
          <cell r="B1589" t="str">
            <v>107000</v>
          </cell>
        </row>
        <row r="1590">
          <cell r="A1590" t="str">
            <v>NEWBSCONSTLABORC402</v>
          </cell>
          <cell r="B1590" t="str">
            <v>107000</v>
          </cell>
        </row>
        <row r="1591">
          <cell r="A1591" t="str">
            <v>NEWBSCONSTLABORC405</v>
          </cell>
          <cell r="B1591" t="str">
            <v>107000</v>
          </cell>
        </row>
        <row r="1592">
          <cell r="A1592" t="str">
            <v>NEWBSCONSTLABORC406</v>
          </cell>
          <cell r="B1592" t="str">
            <v>107000</v>
          </cell>
        </row>
        <row r="1593">
          <cell r="A1593" t="str">
            <v>NEWBSCONSTLABORC407</v>
          </cell>
          <cell r="B1593" t="str">
            <v>107000</v>
          </cell>
        </row>
        <row r="1594">
          <cell r="A1594" t="str">
            <v>NEWBSCONSTLABORC408</v>
          </cell>
          <cell r="B1594" t="str">
            <v>107000</v>
          </cell>
        </row>
        <row r="1595">
          <cell r="A1595" t="str">
            <v>NEWBSCONSTLABORC409</v>
          </cell>
          <cell r="B1595" t="str">
            <v>107000</v>
          </cell>
        </row>
        <row r="1596">
          <cell r="A1596" t="str">
            <v>NEWBSCONSTLABORC502</v>
          </cell>
          <cell r="B1596" t="str">
            <v>107000</v>
          </cell>
        </row>
        <row r="1597">
          <cell r="A1597" t="str">
            <v>NEWBSCONSTLABORC503</v>
          </cell>
          <cell r="B1597" t="str">
            <v>107000</v>
          </cell>
        </row>
        <row r="1598">
          <cell r="A1598" t="str">
            <v>NEWBSCONSTLABORC506</v>
          </cell>
          <cell r="B1598" t="str">
            <v>107000</v>
          </cell>
        </row>
        <row r="1599">
          <cell r="A1599" t="str">
            <v>NEWBSCONSTLABORC508</v>
          </cell>
          <cell r="B1599" t="str">
            <v>107000</v>
          </cell>
        </row>
        <row r="1600">
          <cell r="A1600" t="str">
            <v>NEWBSCONSTLABORC509</v>
          </cell>
          <cell r="B1600" t="str">
            <v>107000</v>
          </cell>
        </row>
        <row r="1601">
          <cell r="A1601" t="str">
            <v>NEWBSCONSTLABORC510</v>
          </cell>
          <cell r="B1601" t="str">
            <v>107000</v>
          </cell>
        </row>
        <row r="1602">
          <cell r="A1602" t="str">
            <v>NEWBSCONSTLABORC511</v>
          </cell>
          <cell r="B1602" t="str">
            <v>107000</v>
          </cell>
        </row>
        <row r="1603">
          <cell r="A1603" t="str">
            <v>NEWBSCONSTLABORC513</v>
          </cell>
          <cell r="B1603" t="str">
            <v>107000</v>
          </cell>
        </row>
        <row r="1604">
          <cell r="A1604" t="str">
            <v>NEWBSCONSTLABORC922</v>
          </cell>
          <cell r="B1604" t="str">
            <v>107000</v>
          </cell>
        </row>
        <row r="1605">
          <cell r="A1605" t="str">
            <v>NEWBSCONSTLABORC925</v>
          </cell>
          <cell r="B1605" t="str">
            <v>107000</v>
          </cell>
        </row>
        <row r="1606">
          <cell r="A1606" t="str">
            <v>NEWBSCONSTLABORC927</v>
          </cell>
          <cell r="B1606" t="str">
            <v>107000</v>
          </cell>
        </row>
        <row r="1607">
          <cell r="A1607" t="str">
            <v>NEWBSCONSTLABORC933</v>
          </cell>
          <cell r="B1607" t="str">
            <v>107000</v>
          </cell>
        </row>
        <row r="1608">
          <cell r="A1608" t="str">
            <v>NEWBSCONSTLABORC934</v>
          </cell>
          <cell r="B1608" t="str">
            <v>107000</v>
          </cell>
        </row>
        <row r="1609">
          <cell r="A1609" t="str">
            <v>NEWBSCONSTLABORC935</v>
          </cell>
          <cell r="B1609" t="str">
            <v>107000</v>
          </cell>
        </row>
        <row r="1610">
          <cell r="A1610" t="str">
            <v>NEWBSCONSTLABORC952</v>
          </cell>
          <cell r="B1610" t="str">
            <v>107000</v>
          </cell>
        </row>
        <row r="1611">
          <cell r="A1611" t="str">
            <v>NEWBSCONSTOTHERC200</v>
          </cell>
          <cell r="B1611" t="str">
            <v>107000</v>
          </cell>
        </row>
        <row r="1612">
          <cell r="A1612" t="str">
            <v>NEWBSCONSTOTHERC201</v>
          </cell>
          <cell r="B1612" t="str">
            <v>107000</v>
          </cell>
        </row>
        <row r="1613">
          <cell r="A1613" t="str">
            <v>NEWBSCONSTOTHERC202</v>
          </cell>
          <cell r="B1613" t="str">
            <v>107000</v>
          </cell>
        </row>
        <row r="1614">
          <cell r="A1614" t="str">
            <v>NEWBSCONSTOTHERC203</v>
          </cell>
          <cell r="B1614" t="str">
            <v>107000</v>
          </cell>
        </row>
        <row r="1615">
          <cell r="A1615" t="str">
            <v>NEWBSCONSTOTHERC206</v>
          </cell>
          <cell r="B1615" t="str">
            <v>107000</v>
          </cell>
        </row>
        <row r="1616">
          <cell r="A1616" t="str">
            <v>NEWBSCONSTOTHERC250</v>
          </cell>
          <cell r="B1616" t="str">
            <v>107000</v>
          </cell>
        </row>
        <row r="1617">
          <cell r="A1617" t="str">
            <v>NEWBSCONSTOTHERC301</v>
          </cell>
          <cell r="B1617" t="str">
            <v>107000</v>
          </cell>
        </row>
        <row r="1618">
          <cell r="A1618" t="str">
            <v>NEWBSCONSTOTHERC302</v>
          </cell>
          <cell r="B1618" t="str">
            <v>107000</v>
          </cell>
        </row>
        <row r="1619">
          <cell r="A1619" t="str">
            <v>NEWBSCONSTOTHERC303</v>
          </cell>
          <cell r="B1619" t="str">
            <v>107000</v>
          </cell>
        </row>
        <row r="1620">
          <cell r="A1620" t="str">
            <v>NEWBSCONSTOTHERC304</v>
          </cell>
          <cell r="B1620" t="str">
            <v>107000</v>
          </cell>
        </row>
        <row r="1621">
          <cell r="A1621" t="str">
            <v>NEWBSCONSTOTHERC305</v>
          </cell>
          <cell r="B1621" t="str">
            <v>107000</v>
          </cell>
        </row>
        <row r="1622">
          <cell r="A1622" t="str">
            <v>NEWBSCONSTOTHERC306</v>
          </cell>
          <cell r="B1622" t="str">
            <v>107000</v>
          </cell>
        </row>
        <row r="1623">
          <cell r="A1623" t="str">
            <v>NEWBSCONSTOTHERC307</v>
          </cell>
          <cell r="B1623" t="str">
            <v>107000</v>
          </cell>
        </row>
        <row r="1624">
          <cell r="A1624" t="str">
            <v>NEWBSCONSTOTHERC308</v>
          </cell>
          <cell r="B1624" t="str">
            <v>107000</v>
          </cell>
        </row>
        <row r="1625">
          <cell r="A1625" t="str">
            <v>NEWBSCONSTOTHERC309</v>
          </cell>
          <cell r="B1625" t="str">
            <v>107000</v>
          </cell>
        </row>
        <row r="1626">
          <cell r="A1626" t="str">
            <v>NEWBSCONSTOTHERC310</v>
          </cell>
          <cell r="B1626" t="str">
            <v>107000</v>
          </cell>
        </row>
        <row r="1627">
          <cell r="A1627" t="str">
            <v>NEWBSCONSTOTHERC311</v>
          </cell>
          <cell r="B1627" t="str">
            <v>107000</v>
          </cell>
        </row>
        <row r="1628">
          <cell r="A1628" t="str">
            <v>NEWBSCONSTOTHERC312</v>
          </cell>
          <cell r="B1628" t="str">
            <v>107000</v>
          </cell>
        </row>
        <row r="1629">
          <cell r="A1629" t="str">
            <v>NEWBSCONSTOTHERC314</v>
          </cell>
          <cell r="B1629" t="str">
            <v>107000</v>
          </cell>
        </row>
        <row r="1630">
          <cell r="A1630" t="str">
            <v>NEWBSCONSTOTHERC315</v>
          </cell>
          <cell r="B1630" t="str">
            <v>107000</v>
          </cell>
        </row>
        <row r="1631">
          <cell r="A1631" t="str">
            <v>NEWBSCONSTOTHERC316</v>
          </cell>
          <cell r="B1631" t="str">
            <v>107000</v>
          </cell>
        </row>
        <row r="1632">
          <cell r="A1632" t="str">
            <v>NEWBSCONSTOTHERC318</v>
          </cell>
          <cell r="B1632" t="str">
            <v>107000</v>
          </cell>
        </row>
        <row r="1633">
          <cell r="A1633" t="str">
            <v>NEWBSCONSTOTHERC319</v>
          </cell>
          <cell r="B1633" t="str">
            <v>107000</v>
          </cell>
        </row>
        <row r="1634">
          <cell r="A1634" t="str">
            <v>NEWBSCONSTOTHERC402</v>
          </cell>
          <cell r="B1634" t="str">
            <v>107000</v>
          </cell>
        </row>
        <row r="1635">
          <cell r="A1635" t="str">
            <v>NEWBSCONSTOTHERC405</v>
          </cell>
          <cell r="B1635" t="str">
            <v>107000</v>
          </cell>
        </row>
        <row r="1636">
          <cell r="A1636" t="str">
            <v>NEWBSCONSTOTHERC406</v>
          </cell>
          <cell r="B1636" t="str">
            <v>107000</v>
          </cell>
        </row>
        <row r="1637">
          <cell r="A1637" t="str">
            <v>NEWBSCONSTOTHERC407</v>
          </cell>
          <cell r="B1637" t="str">
            <v>107000</v>
          </cell>
        </row>
        <row r="1638">
          <cell r="A1638" t="str">
            <v>NEWBSCONSTOTHERC408</v>
          </cell>
          <cell r="B1638" t="str">
            <v>107000</v>
          </cell>
        </row>
        <row r="1639">
          <cell r="A1639" t="str">
            <v>NEWBSCONSTOTHERC409</v>
          </cell>
          <cell r="B1639" t="str">
            <v>107000</v>
          </cell>
        </row>
        <row r="1640">
          <cell r="A1640" t="str">
            <v>NEWBSCONSTOTHERC502</v>
          </cell>
          <cell r="B1640" t="str">
            <v>107000</v>
          </cell>
        </row>
        <row r="1641">
          <cell r="A1641" t="str">
            <v>NEWBSCONSTOTHERC503</v>
          </cell>
          <cell r="B1641" t="str">
            <v>107000</v>
          </cell>
        </row>
        <row r="1642">
          <cell r="A1642" t="str">
            <v>NEWBSCONSTOTHERC506</v>
          </cell>
          <cell r="B1642" t="str">
            <v>107000</v>
          </cell>
        </row>
        <row r="1643">
          <cell r="A1643" t="str">
            <v>NEWBSCONSTOTHERC508</v>
          </cell>
          <cell r="B1643" t="str">
            <v>107000</v>
          </cell>
        </row>
        <row r="1644">
          <cell r="A1644" t="str">
            <v>NEWBSCONSTOTHERC509</v>
          </cell>
          <cell r="B1644" t="str">
            <v>107000</v>
          </cell>
        </row>
        <row r="1645">
          <cell r="A1645" t="str">
            <v>NEWBSCONSTOTHERC510</v>
          </cell>
          <cell r="B1645" t="str">
            <v>107000</v>
          </cell>
        </row>
        <row r="1646">
          <cell r="A1646" t="str">
            <v>NEWBSCONSTOTHERC511</v>
          </cell>
          <cell r="B1646" t="str">
            <v>107000</v>
          </cell>
        </row>
        <row r="1647">
          <cell r="A1647" t="str">
            <v>NEWBSCONSTOTHERC513</v>
          </cell>
          <cell r="B1647" t="str">
            <v>107000</v>
          </cell>
        </row>
        <row r="1648">
          <cell r="A1648" t="str">
            <v>NEWBSCONSTOTHERC741</v>
          </cell>
          <cell r="B1648" t="str">
            <v>107000</v>
          </cell>
        </row>
        <row r="1649">
          <cell r="A1649" t="str">
            <v>NEWBSCONSTOTHERC922</v>
          </cell>
          <cell r="B1649" t="str">
            <v>107000</v>
          </cell>
        </row>
        <row r="1650">
          <cell r="A1650" t="str">
            <v>NEWBSCONSTOTHERC925</v>
          </cell>
          <cell r="B1650" t="str">
            <v>107000</v>
          </cell>
        </row>
        <row r="1651">
          <cell r="A1651" t="str">
            <v>NEWBSCONSTOTHERC927</v>
          </cell>
          <cell r="B1651" t="str">
            <v>107000</v>
          </cell>
        </row>
        <row r="1652">
          <cell r="A1652" t="str">
            <v>NEWBSCONSTOTHERC933</v>
          </cell>
          <cell r="B1652" t="str">
            <v>107000</v>
          </cell>
        </row>
        <row r="1653">
          <cell r="A1653" t="str">
            <v>NEWBSCONSTOTHERC934</v>
          </cell>
          <cell r="B1653" t="str">
            <v>107000</v>
          </cell>
        </row>
        <row r="1654">
          <cell r="A1654" t="str">
            <v>NEWBSCONSTOTHERC935</v>
          </cell>
          <cell r="B1654" t="str">
            <v>107000</v>
          </cell>
        </row>
        <row r="1655">
          <cell r="A1655" t="str">
            <v>NEWBSCONSTOTHERC952</v>
          </cell>
          <cell r="B1655" t="str">
            <v>107000</v>
          </cell>
        </row>
        <row r="1656">
          <cell r="A1656" t="str">
            <v>NEWBSCONSTOUTSVC200</v>
          </cell>
          <cell r="B1656" t="str">
            <v>107000</v>
          </cell>
        </row>
        <row r="1657">
          <cell r="A1657" t="str">
            <v>NEWBSCONSTOUTSVC201</v>
          </cell>
          <cell r="B1657" t="str">
            <v>107000</v>
          </cell>
        </row>
        <row r="1658">
          <cell r="A1658" t="str">
            <v>NEWBSCONSTOUTSVC202</v>
          </cell>
          <cell r="B1658" t="str">
            <v>107000</v>
          </cell>
        </row>
        <row r="1659">
          <cell r="A1659" t="str">
            <v>NEWBSCONSTOUTSVC203</v>
          </cell>
          <cell r="B1659" t="str">
            <v>107000</v>
          </cell>
        </row>
        <row r="1660">
          <cell r="A1660" t="str">
            <v>NEWBSCONSTOUTSVC206</v>
          </cell>
          <cell r="B1660" t="str">
            <v>107000</v>
          </cell>
        </row>
        <row r="1661">
          <cell r="A1661" t="str">
            <v>NEWBSCONSTOUTSVC250</v>
          </cell>
          <cell r="B1661" t="str">
            <v>107000</v>
          </cell>
        </row>
        <row r="1662">
          <cell r="A1662" t="str">
            <v>NEWBSCONSTOUTSVC301</v>
          </cell>
          <cell r="B1662" t="str">
            <v>107000</v>
          </cell>
        </row>
        <row r="1663">
          <cell r="A1663" t="str">
            <v>NEWBSCONSTOUTSVC302</v>
          </cell>
          <cell r="B1663" t="str">
            <v>107000</v>
          </cell>
        </row>
        <row r="1664">
          <cell r="A1664" t="str">
            <v>NEWBSCONSTOUTSVC303</v>
          </cell>
          <cell r="B1664" t="str">
            <v>107000</v>
          </cell>
        </row>
        <row r="1665">
          <cell r="A1665" t="str">
            <v>NEWBSCONSTOUTSVC304</v>
          </cell>
          <cell r="B1665" t="str">
            <v>107000</v>
          </cell>
        </row>
        <row r="1666">
          <cell r="A1666" t="str">
            <v>NEWBSCONSTOUTSVC305</v>
          </cell>
          <cell r="B1666" t="str">
            <v>107000</v>
          </cell>
        </row>
        <row r="1667">
          <cell r="A1667" t="str">
            <v>NEWBSCONSTOUTSVC306</v>
          </cell>
          <cell r="B1667" t="str">
            <v>107000</v>
          </cell>
        </row>
        <row r="1668">
          <cell r="A1668" t="str">
            <v>NEWBSCONSTOUTSVC307</v>
          </cell>
          <cell r="B1668" t="str">
            <v>107000</v>
          </cell>
        </row>
        <row r="1669">
          <cell r="A1669" t="str">
            <v>NEWBSCONSTOUTSVC308</v>
          </cell>
          <cell r="B1669" t="str">
            <v>107000</v>
          </cell>
        </row>
        <row r="1670">
          <cell r="A1670" t="str">
            <v>NEWBSCONSTOUTSVC309</v>
          </cell>
          <cell r="B1670" t="str">
            <v>107000</v>
          </cell>
        </row>
        <row r="1671">
          <cell r="A1671" t="str">
            <v>NEWBSCONSTOUTSVC310</v>
          </cell>
          <cell r="B1671" t="str">
            <v>107000</v>
          </cell>
        </row>
        <row r="1672">
          <cell r="A1672" t="str">
            <v>NEWBSCONSTOUTSVC311</v>
          </cell>
          <cell r="B1672" t="str">
            <v>107000</v>
          </cell>
        </row>
        <row r="1673">
          <cell r="A1673" t="str">
            <v>NEWBSCONSTOUTSVC312</v>
          </cell>
          <cell r="B1673" t="str">
            <v>107000</v>
          </cell>
        </row>
        <row r="1674">
          <cell r="A1674" t="str">
            <v>NEWBSCONSTOUTSVC314</v>
          </cell>
          <cell r="B1674" t="str">
            <v>107000</v>
          </cell>
        </row>
        <row r="1675">
          <cell r="A1675" t="str">
            <v>NEWBSCONSTOUTSVC315</v>
          </cell>
          <cell r="B1675" t="str">
            <v>107000</v>
          </cell>
        </row>
        <row r="1676">
          <cell r="A1676" t="str">
            <v>NEWBSCONSTOUTSVC316</v>
          </cell>
          <cell r="B1676" t="str">
            <v>107000</v>
          </cell>
        </row>
        <row r="1677">
          <cell r="A1677" t="str">
            <v>NEWBSCONSTOUTSVC318</v>
          </cell>
          <cell r="B1677" t="str">
            <v>107000</v>
          </cell>
        </row>
        <row r="1678">
          <cell r="A1678" t="str">
            <v>NEWBSCONSTOUTSVC319</v>
          </cell>
          <cell r="B1678" t="str">
            <v>107000</v>
          </cell>
        </row>
        <row r="1679">
          <cell r="A1679" t="str">
            <v>NEWBSCONSTOUTSVC402</v>
          </cell>
          <cell r="B1679" t="str">
            <v>107000</v>
          </cell>
        </row>
        <row r="1680">
          <cell r="A1680" t="str">
            <v>NEWBSCONSTOUTSVC405</v>
          </cell>
          <cell r="B1680" t="str">
            <v>107000</v>
          </cell>
        </row>
        <row r="1681">
          <cell r="A1681" t="str">
            <v>NEWBSCONSTOUTSVC406</v>
          </cell>
          <cell r="B1681" t="str">
            <v>107000</v>
          </cell>
        </row>
        <row r="1682">
          <cell r="A1682" t="str">
            <v>NEWBSCONSTOUTSVC407</v>
          </cell>
          <cell r="B1682" t="str">
            <v>107000</v>
          </cell>
        </row>
        <row r="1683">
          <cell r="A1683" t="str">
            <v>NEWBSCONSTOUTSVC408</v>
          </cell>
          <cell r="B1683" t="str">
            <v>107000</v>
          </cell>
        </row>
        <row r="1684">
          <cell r="A1684" t="str">
            <v>NEWBSCONSTOUTSVC409</v>
          </cell>
          <cell r="B1684" t="str">
            <v>107000</v>
          </cell>
        </row>
        <row r="1685">
          <cell r="A1685" t="str">
            <v>NEWBSCONSTOUTSVC502</v>
          </cell>
          <cell r="B1685" t="str">
            <v>107000</v>
          </cell>
        </row>
        <row r="1686">
          <cell r="A1686" t="str">
            <v>NEWBSCONSTOUTSVC503</v>
          </cell>
          <cell r="B1686" t="str">
            <v>107000</v>
          </cell>
        </row>
        <row r="1687">
          <cell r="A1687" t="str">
            <v>NEWBSCONSTOUTSVC506</v>
          </cell>
          <cell r="B1687" t="str">
            <v>107000</v>
          </cell>
        </row>
        <row r="1688">
          <cell r="A1688" t="str">
            <v>NEWBSCONSTOUTSVC508</v>
          </cell>
          <cell r="B1688" t="str">
            <v>107000</v>
          </cell>
        </row>
        <row r="1689">
          <cell r="A1689" t="str">
            <v>NEWBSCONSTOUTSVC509</v>
          </cell>
          <cell r="B1689" t="str">
            <v>107000</v>
          </cell>
        </row>
        <row r="1690">
          <cell r="A1690" t="str">
            <v>NEWBSCONSTOUTSVC510</v>
          </cell>
          <cell r="B1690" t="str">
            <v>107000</v>
          </cell>
        </row>
        <row r="1691">
          <cell r="A1691" t="str">
            <v>NEWBSCONSTOUTSVC511</v>
          </cell>
          <cell r="B1691" t="str">
            <v>107000</v>
          </cell>
        </row>
        <row r="1692">
          <cell r="A1692" t="str">
            <v>NEWBSCONSTOUTSVC513</v>
          </cell>
          <cell r="B1692" t="str">
            <v>107000</v>
          </cell>
        </row>
        <row r="1693">
          <cell r="A1693" t="str">
            <v>NEWBSCONSTOUTSVC922</v>
          </cell>
          <cell r="B1693" t="str">
            <v>107000</v>
          </cell>
        </row>
        <row r="1694">
          <cell r="A1694" t="str">
            <v>NEWBSCONSTOUTSVC925</v>
          </cell>
          <cell r="B1694" t="str">
            <v>107000</v>
          </cell>
        </row>
        <row r="1695">
          <cell r="A1695" t="str">
            <v>NEWBSCONSTOUTSVC927</v>
          </cell>
          <cell r="B1695" t="str">
            <v>107000</v>
          </cell>
        </row>
        <row r="1696">
          <cell r="A1696" t="str">
            <v>NEWBSCONSTOUTSVC933</v>
          </cell>
          <cell r="B1696" t="str">
            <v>107000</v>
          </cell>
        </row>
        <row r="1697">
          <cell r="A1697" t="str">
            <v>NEWBSCONSTOUTSVC934</v>
          </cell>
          <cell r="B1697" t="str">
            <v>107000</v>
          </cell>
        </row>
        <row r="1698">
          <cell r="A1698" t="str">
            <v>NEWBSCONSTOUTSVC935</v>
          </cell>
          <cell r="B1698" t="str">
            <v>107000</v>
          </cell>
        </row>
        <row r="1699">
          <cell r="A1699" t="str">
            <v>NEWBSCONSTOUTSVC952</v>
          </cell>
          <cell r="B1699" t="str">
            <v>107000</v>
          </cell>
        </row>
        <row r="1700">
          <cell r="A1700" t="str">
            <v>NEWBSCSTADOTHERC200</v>
          </cell>
          <cell r="B1700" t="str">
            <v>252000</v>
          </cell>
        </row>
        <row r="1701">
          <cell r="A1701" t="str">
            <v>NEWBSCSTADOTHERC201</v>
          </cell>
          <cell r="B1701" t="str">
            <v>252000</v>
          </cell>
        </row>
        <row r="1702">
          <cell r="A1702" t="str">
            <v>NEWBSCSTADOTHERC202</v>
          </cell>
          <cell r="B1702" t="str">
            <v>252000</v>
          </cell>
        </row>
        <row r="1703">
          <cell r="A1703" t="str">
            <v>NEWBSCSTADOTHERC203</v>
          </cell>
          <cell r="B1703" t="str">
            <v>252000</v>
          </cell>
        </row>
        <row r="1704">
          <cell r="A1704" t="str">
            <v>NEWBSCSTADOTHERC206</v>
          </cell>
          <cell r="B1704" t="str">
            <v>252000</v>
          </cell>
        </row>
        <row r="1705">
          <cell r="A1705" t="str">
            <v>NEWBSCSTADOTHERC250</v>
          </cell>
          <cell r="B1705" t="str">
            <v>252000</v>
          </cell>
        </row>
        <row r="1706">
          <cell r="A1706" t="str">
            <v>NEWBSCSTADOTHERC301</v>
          </cell>
          <cell r="B1706" t="str">
            <v>252000</v>
          </cell>
        </row>
        <row r="1707">
          <cell r="A1707" t="str">
            <v>NEWBSCSTADOTHERC302</v>
          </cell>
          <cell r="B1707" t="str">
            <v>252000</v>
          </cell>
        </row>
        <row r="1708">
          <cell r="A1708" t="str">
            <v>NEWBSCSTADOTHERC303</v>
          </cell>
          <cell r="B1708" t="str">
            <v>252000</v>
          </cell>
        </row>
        <row r="1709">
          <cell r="A1709" t="str">
            <v>NEWBSCSTADOTHERC304</v>
          </cell>
          <cell r="B1709" t="str">
            <v>252000</v>
          </cell>
        </row>
        <row r="1710">
          <cell r="A1710" t="str">
            <v>NEWBSCSTADOTHERC305</v>
          </cell>
          <cell r="B1710" t="str">
            <v>252000</v>
          </cell>
        </row>
        <row r="1711">
          <cell r="A1711" t="str">
            <v>NEWBSCSTADOTHERC306</v>
          </cell>
          <cell r="B1711" t="str">
            <v>252000</v>
          </cell>
        </row>
        <row r="1712">
          <cell r="A1712" t="str">
            <v>NEWBSCSTADOTHERC307</v>
          </cell>
          <cell r="B1712" t="str">
            <v>252000</v>
          </cell>
        </row>
        <row r="1713">
          <cell r="A1713" t="str">
            <v>NEWBSCSTADOTHERC308</v>
          </cell>
          <cell r="B1713" t="str">
            <v>252000</v>
          </cell>
        </row>
        <row r="1714">
          <cell r="A1714" t="str">
            <v>NEWBSCSTADOTHERC309</v>
          </cell>
          <cell r="B1714" t="str">
            <v>252000</v>
          </cell>
        </row>
        <row r="1715">
          <cell r="A1715" t="str">
            <v>NEWBSCSTADOTHERC310</v>
          </cell>
          <cell r="B1715" t="str">
            <v>252000</v>
          </cell>
        </row>
        <row r="1716">
          <cell r="A1716" t="str">
            <v>NEWBSCSTADOTHERC311</v>
          </cell>
          <cell r="B1716" t="str">
            <v>252000</v>
          </cell>
        </row>
        <row r="1717">
          <cell r="A1717" t="str">
            <v>NEWBSCSTADOTHERC312</v>
          </cell>
          <cell r="B1717" t="str">
            <v>252000</v>
          </cell>
        </row>
        <row r="1718">
          <cell r="A1718" t="str">
            <v>NEWBSCSTADOTHERC314</v>
          </cell>
          <cell r="B1718" t="str">
            <v>252000</v>
          </cell>
        </row>
        <row r="1719">
          <cell r="A1719" t="str">
            <v>NEWBSCSTADOTHERC315</v>
          </cell>
          <cell r="B1719" t="str">
            <v>252000</v>
          </cell>
        </row>
        <row r="1720">
          <cell r="A1720" t="str">
            <v>NEWBSCSTADOTHERC316</v>
          </cell>
          <cell r="B1720" t="str">
            <v>252000</v>
          </cell>
        </row>
        <row r="1721">
          <cell r="A1721" t="str">
            <v>NEWBSCSTADOTHERC318</v>
          </cell>
          <cell r="B1721" t="str">
            <v>252000</v>
          </cell>
        </row>
        <row r="1722">
          <cell r="A1722" t="str">
            <v>NEWBSCSTADOTHERC319</v>
          </cell>
          <cell r="B1722" t="str">
            <v>252000</v>
          </cell>
        </row>
        <row r="1723">
          <cell r="A1723" t="str">
            <v>NEWBSCSTADOTHERC402</v>
          </cell>
          <cell r="B1723" t="str">
            <v>252000</v>
          </cell>
        </row>
        <row r="1724">
          <cell r="A1724" t="str">
            <v>NEWBSCSTADOTHERC405</v>
          </cell>
          <cell r="B1724" t="str">
            <v>252000</v>
          </cell>
        </row>
        <row r="1725">
          <cell r="A1725" t="str">
            <v>NEWBSCSTADOTHERC406</v>
          </cell>
          <cell r="B1725" t="str">
            <v>252000</v>
          </cell>
        </row>
        <row r="1726">
          <cell r="A1726" t="str">
            <v>NEWBSCSTADOTHERC407</v>
          </cell>
          <cell r="B1726" t="str">
            <v>252000</v>
          </cell>
        </row>
        <row r="1727">
          <cell r="A1727" t="str">
            <v>NEWBSCSTADOTHERC408</v>
          </cell>
          <cell r="B1727" t="str">
            <v>252000</v>
          </cell>
        </row>
        <row r="1728">
          <cell r="A1728" t="str">
            <v>NEWBSCSTADOTHERC409</v>
          </cell>
          <cell r="B1728" t="str">
            <v>252000</v>
          </cell>
        </row>
        <row r="1729">
          <cell r="A1729" t="str">
            <v>NEWBSCSTADOTHERC502</v>
          </cell>
          <cell r="B1729" t="str">
            <v>252000</v>
          </cell>
        </row>
        <row r="1730">
          <cell r="A1730" t="str">
            <v>NEWBSCSTADOTHERC503</v>
          </cell>
          <cell r="B1730" t="str">
            <v>252000</v>
          </cell>
        </row>
        <row r="1731">
          <cell r="A1731" t="str">
            <v>NEWBSCSTADOTHERC506</v>
          </cell>
          <cell r="B1731" t="str">
            <v>252000</v>
          </cell>
        </row>
        <row r="1732">
          <cell r="A1732" t="str">
            <v>NEWBSCSTADOTHERC508</v>
          </cell>
          <cell r="B1732" t="str">
            <v>252000</v>
          </cell>
        </row>
        <row r="1733">
          <cell r="A1733" t="str">
            <v>NEWBSCSTADOTHERC509</v>
          </cell>
          <cell r="B1733" t="str">
            <v>252000</v>
          </cell>
        </row>
        <row r="1734">
          <cell r="A1734" t="str">
            <v>NEWBSCSTADOTHERC510</v>
          </cell>
          <cell r="B1734" t="str">
            <v>252000</v>
          </cell>
        </row>
        <row r="1735">
          <cell r="A1735" t="str">
            <v>NEWBSCSTADOTHERC511</v>
          </cell>
          <cell r="B1735" t="str">
            <v>252000</v>
          </cell>
        </row>
        <row r="1736">
          <cell r="A1736" t="str">
            <v>NEWBSCSTADOTHERC513</v>
          </cell>
          <cell r="B1736" t="str">
            <v>252000</v>
          </cell>
        </row>
        <row r="1737">
          <cell r="A1737" t="str">
            <v>NEWBSCSTADOTHERC741</v>
          </cell>
          <cell r="B1737" t="str">
            <v>252000</v>
          </cell>
        </row>
        <row r="1738">
          <cell r="A1738" t="str">
            <v>NEWBSCSTADOTHERC922</v>
          </cell>
          <cell r="B1738" t="str">
            <v>252000</v>
          </cell>
        </row>
        <row r="1739">
          <cell r="A1739" t="str">
            <v>NEWBSCSTADOTHERC925</v>
          </cell>
          <cell r="B1739" t="str">
            <v>252000</v>
          </cell>
        </row>
        <row r="1740">
          <cell r="A1740" t="str">
            <v>NEWBSCSTADOTHERC933</v>
          </cell>
          <cell r="B1740" t="str">
            <v>252000</v>
          </cell>
        </row>
        <row r="1741">
          <cell r="A1741" t="str">
            <v>NEWBSCSTADOTHERC934</v>
          </cell>
          <cell r="B1741" t="str">
            <v>252000</v>
          </cell>
        </row>
        <row r="1742">
          <cell r="A1742" t="str">
            <v>NEWBSCSTADOTHERC935</v>
          </cell>
          <cell r="B1742" t="str">
            <v>252000</v>
          </cell>
        </row>
        <row r="1743">
          <cell r="A1743" t="str">
            <v>NEWBSNCTGUOTHERC200</v>
          </cell>
          <cell r="B1743" t="str">
            <v>253031</v>
          </cell>
        </row>
        <row r="1744">
          <cell r="A1744" t="str">
            <v>NEWBSNCTGUOTHERC201</v>
          </cell>
          <cell r="B1744" t="str">
            <v>253031</v>
          </cell>
        </row>
        <row r="1745">
          <cell r="A1745" t="str">
            <v>NEWBSNCTGUOTHERC202</v>
          </cell>
          <cell r="B1745" t="str">
            <v>253031</v>
          </cell>
        </row>
        <row r="1746">
          <cell r="A1746" t="str">
            <v>NEWBSNCTGUOTHERC203</v>
          </cell>
          <cell r="B1746" t="str">
            <v>253031</v>
          </cell>
        </row>
        <row r="1747">
          <cell r="A1747" t="str">
            <v>NEWBSNCTGUOTHERC206</v>
          </cell>
          <cell r="B1747" t="str">
            <v>253031</v>
          </cell>
        </row>
        <row r="1748">
          <cell r="A1748" t="str">
            <v>NEWBSNCTGUOTHERC250</v>
          </cell>
          <cell r="B1748" t="str">
            <v>253031</v>
          </cell>
        </row>
        <row r="1749">
          <cell r="A1749" t="str">
            <v>NEWBSNCTGUOTHERC301</v>
          </cell>
          <cell r="B1749" t="str">
            <v>253031</v>
          </cell>
        </row>
        <row r="1750">
          <cell r="A1750" t="str">
            <v>NEWBSNCTGUOTHERC302</v>
          </cell>
          <cell r="B1750" t="str">
            <v>253031</v>
          </cell>
        </row>
        <row r="1751">
          <cell r="A1751" t="str">
            <v>NEWBSNCTGUOTHERC303</v>
          </cell>
          <cell r="B1751" t="str">
            <v>253031</v>
          </cell>
        </row>
        <row r="1752">
          <cell r="A1752" t="str">
            <v>NEWBSNCTGUOTHERC304</v>
          </cell>
          <cell r="B1752" t="str">
            <v>253031</v>
          </cell>
        </row>
        <row r="1753">
          <cell r="A1753" t="str">
            <v>NEWBSNCTGUOTHERC305</v>
          </cell>
          <cell r="B1753" t="str">
            <v>253031</v>
          </cell>
        </row>
        <row r="1754">
          <cell r="A1754" t="str">
            <v>NEWBSNCTGUOTHERC306</v>
          </cell>
          <cell r="B1754" t="str">
            <v>253031</v>
          </cell>
        </row>
        <row r="1755">
          <cell r="A1755" t="str">
            <v>NEWBSNCTGUOTHERC307</v>
          </cell>
          <cell r="B1755" t="str">
            <v>253031</v>
          </cell>
        </row>
        <row r="1756">
          <cell r="A1756" t="str">
            <v>NEWBSNCTGUOTHERC308</v>
          </cell>
          <cell r="B1756" t="str">
            <v>253031</v>
          </cell>
        </row>
        <row r="1757">
          <cell r="A1757" t="str">
            <v>NEWBSNCTGUOTHERC309</v>
          </cell>
          <cell r="B1757" t="str">
            <v>253031</v>
          </cell>
        </row>
        <row r="1758">
          <cell r="A1758" t="str">
            <v>NEWBSNCTGUOTHERC310</v>
          </cell>
          <cell r="B1758" t="str">
            <v>253031</v>
          </cell>
        </row>
        <row r="1759">
          <cell r="A1759" t="str">
            <v>NEWBSNCTGUOTHERC311</v>
          </cell>
          <cell r="B1759" t="str">
            <v>253031</v>
          </cell>
        </row>
        <row r="1760">
          <cell r="A1760" t="str">
            <v>NEWBSNCTGUOTHERC312</v>
          </cell>
          <cell r="B1760" t="str">
            <v>253031</v>
          </cell>
        </row>
        <row r="1761">
          <cell r="A1761" t="str">
            <v>NEWBSNCTGUOTHERC314</v>
          </cell>
          <cell r="B1761" t="str">
            <v>253031</v>
          </cell>
        </row>
        <row r="1762">
          <cell r="A1762" t="str">
            <v>NEWBSNCTGUOTHERC315</v>
          </cell>
          <cell r="B1762" t="str">
            <v>253031</v>
          </cell>
        </row>
        <row r="1763">
          <cell r="A1763" t="str">
            <v>NEWBSNCTGUOTHERC316</v>
          </cell>
          <cell r="B1763" t="str">
            <v>253031</v>
          </cell>
        </row>
        <row r="1764">
          <cell r="A1764" t="str">
            <v>NEWBSNCTGUOTHERC318</v>
          </cell>
          <cell r="B1764" t="str">
            <v>253031</v>
          </cell>
        </row>
        <row r="1765">
          <cell r="A1765" t="str">
            <v>NEWBSNCTGUOTHERC319</v>
          </cell>
          <cell r="B1765" t="str">
            <v>253031</v>
          </cell>
        </row>
        <row r="1766">
          <cell r="A1766" t="str">
            <v>NEWBSNCTGUOTHERC402</v>
          </cell>
          <cell r="B1766" t="str">
            <v>253031</v>
          </cell>
        </row>
        <row r="1767">
          <cell r="A1767" t="str">
            <v>NEWBSNCTGUOTHERC405</v>
          </cell>
          <cell r="B1767" t="str">
            <v>253031</v>
          </cell>
        </row>
        <row r="1768">
          <cell r="A1768" t="str">
            <v>NEWBSNCTGUOTHERC406</v>
          </cell>
          <cell r="B1768" t="str">
            <v>253031</v>
          </cell>
        </row>
        <row r="1769">
          <cell r="A1769" t="str">
            <v>NEWBSNCTGUOTHERC407</v>
          </cell>
          <cell r="B1769" t="str">
            <v>253031</v>
          </cell>
        </row>
        <row r="1770">
          <cell r="A1770" t="str">
            <v>NEWBSNCTGUOTHERC408</v>
          </cell>
          <cell r="B1770" t="str">
            <v>253031</v>
          </cell>
        </row>
        <row r="1771">
          <cell r="A1771" t="str">
            <v>NEWBSNCTGUOTHERC409</v>
          </cell>
          <cell r="B1771" t="str">
            <v>253031</v>
          </cell>
        </row>
        <row r="1772">
          <cell r="A1772" t="str">
            <v>NEWBSNCTGUOTHERC502</v>
          </cell>
          <cell r="B1772" t="str">
            <v>253031</v>
          </cell>
        </row>
        <row r="1773">
          <cell r="A1773" t="str">
            <v>NEWBSNCTGUOTHERC503</v>
          </cell>
          <cell r="B1773" t="str">
            <v>253031</v>
          </cell>
        </row>
        <row r="1774">
          <cell r="A1774" t="str">
            <v>NEWBSNCTGUOTHERC506</v>
          </cell>
          <cell r="B1774" t="str">
            <v>253031</v>
          </cell>
        </row>
        <row r="1775">
          <cell r="A1775" t="str">
            <v>NEWBSNCTGUOTHERC508</v>
          </cell>
          <cell r="B1775" t="str">
            <v>253031</v>
          </cell>
        </row>
        <row r="1776">
          <cell r="A1776" t="str">
            <v>NEWBSNCTGUOTHERC509</v>
          </cell>
          <cell r="B1776" t="str">
            <v>253031</v>
          </cell>
        </row>
        <row r="1777">
          <cell r="A1777" t="str">
            <v>NEWBSNCTGUOTHERC510</v>
          </cell>
          <cell r="B1777" t="str">
            <v>253031</v>
          </cell>
        </row>
        <row r="1778">
          <cell r="A1778" t="str">
            <v>NEWBSNCTGUOTHERC511</v>
          </cell>
          <cell r="B1778" t="str">
            <v>253031</v>
          </cell>
        </row>
        <row r="1779">
          <cell r="A1779" t="str">
            <v>NEWBSNCTGUOTHERC513</v>
          </cell>
          <cell r="B1779" t="str">
            <v>253031</v>
          </cell>
        </row>
        <row r="1780">
          <cell r="A1780" t="str">
            <v>NEWBSNCTGUOTHERC741</v>
          </cell>
          <cell r="B1780" t="str">
            <v>253031</v>
          </cell>
        </row>
        <row r="1781">
          <cell r="A1781" t="str">
            <v>NEWBSNCTGUOTHERC922</v>
          </cell>
          <cell r="B1781" t="str">
            <v>253031</v>
          </cell>
        </row>
        <row r="1782">
          <cell r="A1782" t="str">
            <v>NEWBSNCTGUOTHERC925</v>
          </cell>
          <cell r="B1782" t="str">
            <v>253031</v>
          </cell>
        </row>
        <row r="1783">
          <cell r="A1783" t="str">
            <v>NEWBSNCTGUOTHERC933</v>
          </cell>
          <cell r="B1783" t="str">
            <v>253033</v>
          </cell>
        </row>
        <row r="1784">
          <cell r="A1784" t="str">
            <v>NEWBSNCTGUOTHERC934</v>
          </cell>
          <cell r="B1784" t="str">
            <v>253031</v>
          </cell>
        </row>
        <row r="1785">
          <cell r="A1785" t="str">
            <v>NEWBSNCTGUOTHERC935</v>
          </cell>
          <cell r="B1785" t="str">
            <v>253031</v>
          </cell>
        </row>
        <row r="1786">
          <cell r="A1786" t="str">
            <v>NEWBSRETIRLABORC200</v>
          </cell>
          <cell r="B1786" t="str">
            <v>108000</v>
          </cell>
        </row>
        <row r="1787">
          <cell r="A1787" t="str">
            <v>NEWBSRETIRLABORC201</v>
          </cell>
          <cell r="B1787" t="str">
            <v>108000</v>
          </cell>
        </row>
        <row r="1788">
          <cell r="A1788" t="str">
            <v>NEWBSRETIRLABORC202</v>
          </cell>
          <cell r="B1788" t="str">
            <v>108000</v>
          </cell>
        </row>
        <row r="1789">
          <cell r="A1789" t="str">
            <v>NEWBSRETIRLABORC203</v>
          </cell>
          <cell r="B1789" t="str">
            <v>108000</v>
          </cell>
        </row>
        <row r="1790">
          <cell r="A1790" t="str">
            <v>NEWBSRETIRLABORC206</v>
          </cell>
          <cell r="B1790" t="str">
            <v>108000</v>
          </cell>
        </row>
        <row r="1791">
          <cell r="A1791" t="str">
            <v>NEWBSRETIRLABORC250</v>
          </cell>
          <cell r="B1791" t="str">
            <v>108000</v>
          </cell>
        </row>
        <row r="1792">
          <cell r="A1792" t="str">
            <v>NEWBSRETIRLABORC301</v>
          </cell>
          <cell r="B1792" t="str">
            <v>108000</v>
          </cell>
        </row>
        <row r="1793">
          <cell r="A1793" t="str">
            <v>NEWBSRETIRLABORC303</v>
          </cell>
          <cell r="B1793" t="str">
            <v>108000</v>
          </cell>
        </row>
        <row r="1794">
          <cell r="A1794" t="str">
            <v>NEWBSRETIRLABORC304</v>
          </cell>
          <cell r="B1794" t="str">
            <v>108000</v>
          </cell>
        </row>
        <row r="1795">
          <cell r="A1795" t="str">
            <v>NEWBSRETIRLABORC305</v>
          </cell>
          <cell r="B1795" t="str">
            <v>108000</v>
          </cell>
        </row>
        <row r="1796">
          <cell r="A1796" t="str">
            <v>NEWBSRETIRLABORC306</v>
          </cell>
          <cell r="B1796" t="str">
            <v>108000</v>
          </cell>
        </row>
        <row r="1797">
          <cell r="A1797" t="str">
            <v>NEWBSRETIRLABORC307</v>
          </cell>
          <cell r="B1797" t="str">
            <v>108000</v>
          </cell>
        </row>
        <row r="1798">
          <cell r="A1798" t="str">
            <v>NEWBSRETIRLABORC308</v>
          </cell>
          <cell r="B1798" t="str">
            <v>108000</v>
          </cell>
        </row>
        <row r="1799">
          <cell r="A1799" t="str">
            <v>NEWBSRETIRLABORC309</v>
          </cell>
          <cell r="B1799" t="str">
            <v>108000</v>
          </cell>
        </row>
        <row r="1800">
          <cell r="A1800" t="str">
            <v>NEWBSRETIRLABORC310</v>
          </cell>
          <cell r="B1800" t="str">
            <v>108000</v>
          </cell>
        </row>
        <row r="1801">
          <cell r="A1801" t="str">
            <v>NEWBSRETIRLABORC311</v>
          </cell>
          <cell r="B1801" t="str">
            <v>108000</v>
          </cell>
        </row>
        <row r="1802">
          <cell r="A1802" t="str">
            <v>NEWBSRETIRLABORC312</v>
          </cell>
          <cell r="B1802" t="str">
            <v>108000</v>
          </cell>
        </row>
        <row r="1803">
          <cell r="A1803" t="str">
            <v>NEWBSRETIRLABORC314</v>
          </cell>
          <cell r="B1803" t="str">
            <v>108000</v>
          </cell>
        </row>
        <row r="1804">
          <cell r="A1804" t="str">
            <v>NEWBSRETIRLABORC315</v>
          </cell>
          <cell r="B1804" t="str">
            <v>108000</v>
          </cell>
        </row>
        <row r="1805">
          <cell r="A1805" t="str">
            <v>NEWBSRETIRLABORC318</v>
          </cell>
          <cell r="B1805" t="str">
            <v>108000</v>
          </cell>
        </row>
        <row r="1806">
          <cell r="A1806" t="str">
            <v>NEWBSRETIRLABORC402</v>
          </cell>
          <cell r="B1806" t="str">
            <v>108000</v>
          </cell>
        </row>
        <row r="1807">
          <cell r="A1807" t="str">
            <v>NEWBSRETIRLABORC405</v>
          </cell>
          <cell r="B1807" t="str">
            <v>108000</v>
          </cell>
        </row>
        <row r="1808">
          <cell r="A1808" t="str">
            <v>NEWBSRETIRLABORC406</v>
          </cell>
          <cell r="B1808" t="str">
            <v>108000</v>
          </cell>
        </row>
        <row r="1809">
          <cell r="A1809" t="str">
            <v>NEWBSRETIRLABORC407</v>
          </cell>
          <cell r="B1809" t="str">
            <v>108000</v>
          </cell>
        </row>
        <row r="1810">
          <cell r="A1810" t="str">
            <v>NEWBSRETIRLABORC408</v>
          </cell>
          <cell r="B1810" t="str">
            <v>108000</v>
          </cell>
        </row>
        <row r="1811">
          <cell r="A1811" t="str">
            <v>NEWBSRETIRLABORC409</v>
          </cell>
          <cell r="B1811" t="str">
            <v>108000</v>
          </cell>
        </row>
        <row r="1812">
          <cell r="A1812" t="str">
            <v>NEWBSRETIRLABORC502</v>
          </cell>
          <cell r="B1812" t="str">
            <v>108000</v>
          </cell>
        </row>
        <row r="1813">
          <cell r="A1813" t="str">
            <v>NEWBSRETIRLABORC503</v>
          </cell>
          <cell r="B1813" t="str">
            <v>108000</v>
          </cell>
        </row>
        <row r="1814">
          <cell r="A1814" t="str">
            <v>NEWBSRETIRLABORC506</v>
          </cell>
          <cell r="B1814" t="str">
            <v>108000</v>
          </cell>
        </row>
        <row r="1815">
          <cell r="A1815" t="str">
            <v>NEWBSRETIRLABORC508</v>
          </cell>
          <cell r="B1815" t="str">
            <v>108000</v>
          </cell>
        </row>
        <row r="1816">
          <cell r="A1816" t="str">
            <v>NEWBSRETIRLABORC509</v>
          </cell>
          <cell r="B1816" t="str">
            <v>108000</v>
          </cell>
        </row>
        <row r="1817">
          <cell r="A1817" t="str">
            <v>NEWBSRETIRLABORC510</v>
          </cell>
          <cell r="B1817" t="str">
            <v>108000</v>
          </cell>
        </row>
        <row r="1818">
          <cell r="A1818" t="str">
            <v>NEWBSRETIRLABORC511</v>
          </cell>
          <cell r="B1818" t="str">
            <v>108000</v>
          </cell>
        </row>
        <row r="1819">
          <cell r="A1819" t="str">
            <v>NEWBSRETIRLABORC513</v>
          </cell>
          <cell r="B1819" t="str">
            <v>108000</v>
          </cell>
        </row>
        <row r="1820">
          <cell r="A1820" t="str">
            <v>NEWBSRETIRLABORC935</v>
          </cell>
          <cell r="B1820" t="str">
            <v>108000</v>
          </cell>
        </row>
        <row r="1821">
          <cell r="A1821" t="str">
            <v>NEWBSRETIROTHERC200</v>
          </cell>
          <cell r="B1821" t="str">
            <v>108000</v>
          </cell>
        </row>
        <row r="1822">
          <cell r="A1822" t="str">
            <v>NEWBSRETIROTHERC201</v>
          </cell>
          <cell r="B1822" t="str">
            <v>108000</v>
          </cell>
        </row>
        <row r="1823">
          <cell r="A1823" t="str">
            <v>NEWBSRETIROTHERC202</v>
          </cell>
          <cell r="B1823" t="str">
            <v>108000</v>
          </cell>
        </row>
        <row r="1824">
          <cell r="A1824" t="str">
            <v>NEWBSRETIROTHERC203</v>
          </cell>
          <cell r="B1824" t="str">
            <v>108000</v>
          </cell>
        </row>
        <row r="1825">
          <cell r="A1825" t="str">
            <v>NEWBSRETIROTHERC206</v>
          </cell>
          <cell r="B1825" t="str">
            <v>108000</v>
          </cell>
        </row>
        <row r="1826">
          <cell r="A1826" t="str">
            <v>NEWBSRETIROTHERC250</v>
          </cell>
          <cell r="B1826" t="str">
            <v>108000</v>
          </cell>
        </row>
        <row r="1827">
          <cell r="A1827" t="str">
            <v>NEWBSRETIROTHERC301</v>
          </cell>
          <cell r="B1827" t="str">
            <v>108000</v>
          </cell>
        </row>
        <row r="1828">
          <cell r="A1828" t="str">
            <v>NEWBSRETIROTHERC303</v>
          </cell>
          <cell r="B1828" t="str">
            <v>108000</v>
          </cell>
        </row>
        <row r="1829">
          <cell r="A1829" t="str">
            <v>NEWBSRETIROTHERC304</v>
          </cell>
          <cell r="B1829" t="str">
            <v>108000</v>
          </cell>
        </row>
        <row r="1830">
          <cell r="A1830" t="str">
            <v>NEWBSRETIROTHERC305</v>
          </cell>
          <cell r="B1830" t="str">
            <v>108000</v>
          </cell>
        </row>
        <row r="1831">
          <cell r="A1831" t="str">
            <v>NEWBSRETIROTHERC306</v>
          </cell>
          <cell r="B1831" t="str">
            <v>108000</v>
          </cell>
        </row>
        <row r="1832">
          <cell r="A1832" t="str">
            <v>NEWBSRETIROTHERC307</v>
          </cell>
          <cell r="B1832" t="str">
            <v>108000</v>
          </cell>
        </row>
        <row r="1833">
          <cell r="A1833" t="str">
            <v>NEWBSRETIROTHERC308</v>
          </cell>
          <cell r="B1833" t="str">
            <v>108000</v>
          </cell>
        </row>
        <row r="1834">
          <cell r="A1834" t="str">
            <v>NEWBSRETIROTHERC309</v>
          </cell>
          <cell r="B1834" t="str">
            <v>108000</v>
          </cell>
        </row>
        <row r="1835">
          <cell r="A1835" t="str">
            <v>NEWBSRETIROTHERC310</v>
          </cell>
          <cell r="B1835" t="str">
            <v>108000</v>
          </cell>
        </row>
        <row r="1836">
          <cell r="A1836" t="str">
            <v>NEWBSRETIROTHERC311</v>
          </cell>
          <cell r="B1836" t="str">
            <v>108000</v>
          </cell>
        </row>
        <row r="1837">
          <cell r="A1837" t="str">
            <v>NEWBSRETIROTHERC312</v>
          </cell>
          <cell r="B1837" t="str">
            <v>108000</v>
          </cell>
        </row>
        <row r="1838">
          <cell r="A1838" t="str">
            <v>NEWBSRETIROTHERC314</v>
          </cell>
          <cell r="B1838" t="str">
            <v>108000</v>
          </cell>
        </row>
        <row r="1839">
          <cell r="A1839" t="str">
            <v>NEWBSRETIROTHERC315</v>
          </cell>
          <cell r="B1839" t="str">
            <v>108000</v>
          </cell>
        </row>
        <row r="1840">
          <cell r="A1840" t="str">
            <v>NEWBSRETIROTHERC318</v>
          </cell>
          <cell r="B1840" t="str">
            <v>108000</v>
          </cell>
        </row>
        <row r="1841">
          <cell r="A1841" t="str">
            <v>NEWBSRETIROTHERC402</v>
          </cell>
          <cell r="B1841" t="str">
            <v>108000</v>
          </cell>
        </row>
        <row r="1842">
          <cell r="A1842" t="str">
            <v>NEWBSRETIROTHERC405</v>
          </cell>
          <cell r="B1842" t="str">
            <v>108000</v>
          </cell>
        </row>
        <row r="1843">
          <cell r="A1843" t="str">
            <v>NEWBSRETIROTHERC406</v>
          </cell>
          <cell r="B1843" t="str">
            <v>108000</v>
          </cell>
        </row>
        <row r="1844">
          <cell r="A1844" t="str">
            <v>NEWBSRETIROTHERC407</v>
          </cell>
          <cell r="B1844" t="str">
            <v>108000</v>
          </cell>
        </row>
        <row r="1845">
          <cell r="A1845" t="str">
            <v>NEWBSRETIROTHERC408</v>
          </cell>
          <cell r="B1845" t="str">
            <v>108000</v>
          </cell>
        </row>
        <row r="1846">
          <cell r="A1846" t="str">
            <v>NEWBSRETIROTHERC409</v>
          </cell>
          <cell r="B1846" t="str">
            <v>108000</v>
          </cell>
        </row>
        <row r="1847">
          <cell r="A1847" t="str">
            <v>NEWBSRETIROTHERC502</v>
          </cell>
          <cell r="B1847" t="str">
            <v>108000</v>
          </cell>
        </row>
        <row r="1848">
          <cell r="A1848" t="str">
            <v>NEWBSRETIROTHERC503</v>
          </cell>
          <cell r="B1848" t="str">
            <v>108000</v>
          </cell>
        </row>
        <row r="1849">
          <cell r="A1849" t="str">
            <v>NEWBSRETIROTHERC506</v>
          </cell>
          <cell r="B1849" t="str">
            <v>108000</v>
          </cell>
        </row>
        <row r="1850">
          <cell r="A1850" t="str">
            <v>NEWBSRETIROTHERC508</v>
          </cell>
          <cell r="B1850" t="str">
            <v>108000</v>
          </cell>
        </row>
        <row r="1851">
          <cell r="A1851" t="str">
            <v>NEWBSRETIROTHERC509</v>
          </cell>
          <cell r="B1851" t="str">
            <v>108000</v>
          </cell>
        </row>
        <row r="1852">
          <cell r="A1852" t="str">
            <v>NEWBSRETIROTHERC510</v>
          </cell>
          <cell r="B1852" t="str">
            <v>108000</v>
          </cell>
        </row>
        <row r="1853">
          <cell r="A1853" t="str">
            <v>NEWBSRETIROTHERC511</v>
          </cell>
          <cell r="B1853" t="str">
            <v>108000</v>
          </cell>
        </row>
        <row r="1854">
          <cell r="A1854" t="str">
            <v>NEWBSRETIROTHERC513</v>
          </cell>
          <cell r="B1854" t="str">
            <v>108000</v>
          </cell>
        </row>
        <row r="1855">
          <cell r="A1855" t="str">
            <v>NEWBSRETIROTHERC741</v>
          </cell>
          <cell r="B1855" t="str">
            <v>108000</v>
          </cell>
        </row>
        <row r="1856">
          <cell r="A1856" t="str">
            <v>NEWBSRETIROTHERC935</v>
          </cell>
          <cell r="B1856" t="str">
            <v>108000</v>
          </cell>
        </row>
        <row r="1857">
          <cell r="A1857" t="str">
            <v>NEWBSRETIROUTSVC200</v>
          </cell>
          <cell r="B1857" t="str">
            <v>108000</v>
          </cell>
        </row>
        <row r="1858">
          <cell r="A1858" t="str">
            <v>NEWBSRETIROUTSVC201</v>
          </cell>
          <cell r="B1858" t="str">
            <v>108000</v>
          </cell>
        </row>
        <row r="1859">
          <cell r="A1859" t="str">
            <v>NEWBSRETIROUTSVC202</v>
          </cell>
          <cell r="B1859" t="str">
            <v>108000</v>
          </cell>
        </row>
        <row r="1860">
          <cell r="A1860" t="str">
            <v>NEWBSRETIROUTSVC203</v>
          </cell>
          <cell r="B1860" t="str">
            <v>108000</v>
          </cell>
        </row>
        <row r="1861">
          <cell r="A1861" t="str">
            <v>NEWBSRETIROUTSVC206</v>
          </cell>
          <cell r="B1861" t="str">
            <v>108000</v>
          </cell>
        </row>
        <row r="1862">
          <cell r="A1862" t="str">
            <v>NEWBSRETIROUTSVC250</v>
          </cell>
          <cell r="B1862" t="str">
            <v>108000</v>
          </cell>
        </row>
        <row r="1863">
          <cell r="A1863" t="str">
            <v>NEWBSRETIROUTSVC301</v>
          </cell>
          <cell r="B1863" t="str">
            <v>108000</v>
          </cell>
        </row>
        <row r="1864">
          <cell r="A1864" t="str">
            <v>NEWBSRETIROUTSVC303</v>
          </cell>
          <cell r="B1864" t="str">
            <v>108000</v>
          </cell>
        </row>
        <row r="1865">
          <cell r="A1865" t="str">
            <v>NEWBSRETIROUTSVC304</v>
          </cell>
          <cell r="B1865" t="str">
            <v>108000</v>
          </cell>
        </row>
        <row r="1866">
          <cell r="A1866" t="str">
            <v>NEWBSRETIROUTSVC305</v>
          </cell>
          <cell r="B1866" t="str">
            <v>108000</v>
          </cell>
        </row>
        <row r="1867">
          <cell r="A1867" t="str">
            <v>NEWBSRETIROUTSVC306</v>
          </cell>
          <cell r="B1867" t="str">
            <v>108000</v>
          </cell>
        </row>
        <row r="1868">
          <cell r="A1868" t="str">
            <v>NEWBSRETIROUTSVC307</v>
          </cell>
          <cell r="B1868" t="str">
            <v>108000</v>
          </cell>
        </row>
        <row r="1869">
          <cell r="A1869" t="str">
            <v>NEWBSRETIROUTSVC308</v>
          </cell>
          <cell r="B1869" t="str">
            <v>108000</v>
          </cell>
        </row>
        <row r="1870">
          <cell r="A1870" t="str">
            <v>NEWBSRETIROUTSVC309</v>
          </cell>
          <cell r="B1870" t="str">
            <v>108000</v>
          </cell>
        </row>
        <row r="1871">
          <cell r="A1871" t="str">
            <v>NEWBSRETIROUTSVC310</v>
          </cell>
          <cell r="B1871" t="str">
            <v>108000</v>
          </cell>
        </row>
        <row r="1872">
          <cell r="A1872" t="str">
            <v>NEWBSRETIROUTSVC311</v>
          </cell>
          <cell r="B1872" t="str">
            <v>108000</v>
          </cell>
        </row>
        <row r="1873">
          <cell r="A1873" t="str">
            <v>NEWBSRETIROUTSVC312</v>
          </cell>
          <cell r="B1873" t="str">
            <v>108000</v>
          </cell>
        </row>
        <row r="1874">
          <cell r="A1874" t="str">
            <v>NEWBSRETIROUTSVC314</v>
          </cell>
          <cell r="B1874" t="str">
            <v>108000</v>
          </cell>
        </row>
        <row r="1875">
          <cell r="A1875" t="str">
            <v>NEWBSRETIROUTSVC315</v>
          </cell>
          <cell r="B1875" t="str">
            <v>108000</v>
          </cell>
        </row>
        <row r="1876">
          <cell r="A1876" t="str">
            <v>NEWBSRETIROUTSVC318</v>
          </cell>
          <cell r="B1876" t="str">
            <v>108000</v>
          </cell>
        </row>
        <row r="1877">
          <cell r="A1877" t="str">
            <v>NEWBSRETIROUTSVC402</v>
          </cell>
          <cell r="B1877" t="str">
            <v>108000</v>
          </cell>
        </row>
        <row r="1878">
          <cell r="A1878" t="str">
            <v>NEWBSRETIROUTSVC405</v>
          </cell>
          <cell r="B1878" t="str">
            <v>108000</v>
          </cell>
        </row>
        <row r="1879">
          <cell r="A1879" t="str">
            <v>NEWBSRETIROUTSVC406</v>
          </cell>
          <cell r="B1879" t="str">
            <v>108000</v>
          </cell>
        </row>
        <row r="1880">
          <cell r="A1880" t="str">
            <v>NEWBSRETIROUTSVC407</v>
          </cell>
          <cell r="B1880" t="str">
            <v>108000</v>
          </cell>
        </row>
        <row r="1881">
          <cell r="A1881" t="str">
            <v>NEWBSRETIROUTSVC408</v>
          </cell>
          <cell r="B1881" t="str">
            <v>108000</v>
          </cell>
        </row>
        <row r="1882">
          <cell r="A1882" t="str">
            <v>NEWBSRETIROUTSVC409</v>
          </cell>
          <cell r="B1882" t="str">
            <v>108000</v>
          </cell>
        </row>
        <row r="1883">
          <cell r="A1883" t="str">
            <v>NEWBSRETIROUTSVC502</v>
          </cell>
          <cell r="B1883" t="str">
            <v>108000</v>
          </cell>
        </row>
        <row r="1884">
          <cell r="A1884" t="str">
            <v>NEWBSRETIROUTSVC503</v>
          </cell>
          <cell r="B1884" t="str">
            <v>108000</v>
          </cell>
        </row>
        <row r="1885">
          <cell r="A1885" t="str">
            <v>NEWBSRETIROUTSVC506</v>
          </cell>
          <cell r="B1885" t="str">
            <v>108000</v>
          </cell>
        </row>
        <row r="1886">
          <cell r="A1886" t="str">
            <v>NEWBSRETIROUTSVC508</v>
          </cell>
          <cell r="B1886" t="str">
            <v>108000</v>
          </cell>
        </row>
        <row r="1887">
          <cell r="A1887" t="str">
            <v>NEWBSRETIROUTSVC509</v>
          </cell>
          <cell r="B1887" t="str">
            <v>108000</v>
          </cell>
        </row>
        <row r="1888">
          <cell r="A1888" t="str">
            <v>NEWBSRETIROUTSVC510</v>
          </cell>
          <cell r="B1888" t="str">
            <v>108000</v>
          </cell>
        </row>
        <row r="1889">
          <cell r="A1889" t="str">
            <v>NEWBSRETIROUTSVC511</v>
          </cell>
          <cell r="B1889" t="str">
            <v>108000</v>
          </cell>
        </row>
        <row r="1890">
          <cell r="A1890" t="str">
            <v>NEWBSRETIROUTSVC513</v>
          </cell>
          <cell r="B1890" t="str">
            <v>108000</v>
          </cell>
        </row>
        <row r="1891">
          <cell r="A1891" t="str">
            <v>NEWBSRETIROUTSVC935</v>
          </cell>
          <cell r="B1891" t="str">
            <v>108000</v>
          </cell>
        </row>
        <row r="1892">
          <cell r="A1892" t="str">
            <v>NEWBSTRNCHOTHERC200</v>
          </cell>
          <cell r="B1892" t="str">
            <v>253090</v>
          </cell>
        </row>
        <row r="1893">
          <cell r="A1893" t="str">
            <v>NEWBSTRNCHOTHERC201</v>
          </cell>
          <cell r="B1893" t="str">
            <v>253090</v>
          </cell>
        </row>
        <row r="1894">
          <cell r="A1894" t="str">
            <v>NEWBSTRNCHOTHERC202</v>
          </cell>
          <cell r="B1894" t="str">
            <v>253090</v>
          </cell>
        </row>
        <row r="1895">
          <cell r="A1895" t="str">
            <v>NEWBSTRNCHOTHERC203</v>
          </cell>
          <cell r="B1895" t="str">
            <v>253090</v>
          </cell>
        </row>
        <row r="1896">
          <cell r="A1896" t="str">
            <v>NEWBSTRNCHOTHERC206</v>
          </cell>
          <cell r="B1896" t="str">
            <v>253090</v>
          </cell>
        </row>
        <row r="1897">
          <cell r="A1897" t="str">
            <v>NEWBSTRNCHOTHERC250</v>
          </cell>
          <cell r="B1897" t="str">
            <v>253090</v>
          </cell>
        </row>
        <row r="1898">
          <cell r="A1898" t="str">
            <v>NEWBSTRNCHOTHERC301</v>
          </cell>
          <cell r="B1898" t="str">
            <v>253090</v>
          </cell>
        </row>
        <row r="1899">
          <cell r="A1899" t="str">
            <v>NEWBSTRNCHOTHERC302</v>
          </cell>
          <cell r="B1899" t="str">
            <v>253090</v>
          </cell>
        </row>
        <row r="1900">
          <cell r="A1900" t="str">
            <v>NEWBSTRNCHOTHERC303</v>
          </cell>
          <cell r="B1900" t="str">
            <v>253090</v>
          </cell>
        </row>
        <row r="1901">
          <cell r="A1901" t="str">
            <v>NEWBSTRNCHOTHERC304</v>
          </cell>
          <cell r="B1901" t="str">
            <v>253090</v>
          </cell>
        </row>
        <row r="1902">
          <cell r="A1902" t="str">
            <v>NEWBSTRNCHOTHERC305</v>
          </cell>
          <cell r="B1902" t="str">
            <v>253090</v>
          </cell>
        </row>
        <row r="1903">
          <cell r="A1903" t="str">
            <v>NEWBSTRNCHOTHERC306</v>
          </cell>
          <cell r="B1903" t="str">
            <v>253090</v>
          </cell>
        </row>
        <row r="1904">
          <cell r="A1904" t="str">
            <v>NEWBSTRNCHOTHERC307</v>
          </cell>
          <cell r="B1904" t="str">
            <v>253090</v>
          </cell>
        </row>
        <row r="1905">
          <cell r="A1905" t="str">
            <v>NEWBSTRNCHOTHERC308</v>
          </cell>
          <cell r="B1905" t="str">
            <v>253090</v>
          </cell>
        </row>
        <row r="1906">
          <cell r="A1906" t="str">
            <v>NEWBSTRNCHOTHERC309</v>
          </cell>
          <cell r="B1906" t="str">
            <v>253090</v>
          </cell>
        </row>
        <row r="1907">
          <cell r="A1907" t="str">
            <v>NEWBSTRNCHOTHERC310</v>
          </cell>
          <cell r="B1907" t="str">
            <v>253090</v>
          </cell>
        </row>
        <row r="1908">
          <cell r="A1908" t="str">
            <v>NEWBSTRNCHOTHERC311</v>
          </cell>
          <cell r="B1908" t="str">
            <v>253090</v>
          </cell>
        </row>
        <row r="1909">
          <cell r="A1909" t="str">
            <v>NEWBSTRNCHOTHERC312</v>
          </cell>
          <cell r="B1909" t="str">
            <v>253090</v>
          </cell>
        </row>
        <row r="1910">
          <cell r="A1910" t="str">
            <v>NEWBSTRNCHOTHERC314</v>
          </cell>
          <cell r="B1910" t="str">
            <v>253090</v>
          </cell>
        </row>
        <row r="1911">
          <cell r="A1911" t="str">
            <v>NEWBSTRNCHOTHERC315</v>
          </cell>
          <cell r="B1911" t="str">
            <v>253090</v>
          </cell>
        </row>
        <row r="1912">
          <cell r="A1912" t="str">
            <v>NEWBSTRNCHOTHERC316</v>
          </cell>
          <cell r="B1912" t="str">
            <v>253090</v>
          </cell>
        </row>
        <row r="1913">
          <cell r="A1913" t="str">
            <v>NEWBSTRNCHOTHERC318</v>
          </cell>
          <cell r="B1913" t="str">
            <v>253090</v>
          </cell>
        </row>
        <row r="1914">
          <cell r="A1914" t="str">
            <v>NEWBSTRNCHOTHERC319</v>
          </cell>
          <cell r="B1914" t="str">
            <v>253090</v>
          </cell>
        </row>
        <row r="1915">
          <cell r="A1915" t="str">
            <v>NEWBSTRNCHOTHERC402</v>
          </cell>
          <cell r="B1915" t="str">
            <v>253090</v>
          </cell>
        </row>
        <row r="1916">
          <cell r="A1916" t="str">
            <v>NEWBSTRNCHOTHERC405</v>
          </cell>
          <cell r="B1916" t="str">
            <v>253090</v>
          </cell>
        </row>
        <row r="1917">
          <cell r="A1917" t="str">
            <v>NEWBSTRNCHOTHERC406</v>
          </cell>
          <cell r="B1917" t="str">
            <v>253090</v>
          </cell>
        </row>
        <row r="1918">
          <cell r="A1918" t="str">
            <v>NEWBSTRNCHOTHERC407</v>
          </cell>
          <cell r="B1918" t="str">
            <v>253090</v>
          </cell>
        </row>
        <row r="1919">
          <cell r="A1919" t="str">
            <v>NEWBSTRNCHOTHERC408</v>
          </cell>
          <cell r="B1919" t="str">
            <v>253090</v>
          </cell>
        </row>
        <row r="1920">
          <cell r="A1920" t="str">
            <v>NEWBSTRNCHOTHERC409</v>
          </cell>
          <cell r="B1920" t="str">
            <v>253090</v>
          </cell>
        </row>
        <row r="1921">
          <cell r="A1921" t="str">
            <v>NEWBSTRNCHOTHERC502</v>
          </cell>
          <cell r="B1921" t="str">
            <v>253090</v>
          </cell>
        </row>
        <row r="1922">
          <cell r="A1922" t="str">
            <v>NEWBSTRNCHOTHERC503</v>
          </cell>
          <cell r="B1922" t="str">
            <v>253090</v>
          </cell>
        </row>
        <row r="1923">
          <cell r="A1923" t="str">
            <v>NEWBSTRNCHOTHERC506</v>
          </cell>
          <cell r="B1923" t="str">
            <v>253090</v>
          </cell>
        </row>
        <row r="1924">
          <cell r="A1924" t="str">
            <v>NEWBSTRNCHOTHERC508</v>
          </cell>
          <cell r="B1924" t="str">
            <v>253090</v>
          </cell>
        </row>
        <row r="1925">
          <cell r="A1925" t="str">
            <v>NEWBSTRNCHOTHERC509</v>
          </cell>
          <cell r="B1925" t="str">
            <v>253090</v>
          </cell>
        </row>
        <row r="1926">
          <cell r="A1926" t="str">
            <v>NEWBSTRNCHOTHERC510</v>
          </cell>
          <cell r="B1926" t="str">
            <v>253090</v>
          </cell>
        </row>
        <row r="1927">
          <cell r="A1927" t="str">
            <v>NEWBSTRNCHOTHERC511</v>
          </cell>
          <cell r="B1927" t="str">
            <v>253090</v>
          </cell>
        </row>
        <row r="1928">
          <cell r="A1928" t="str">
            <v>NEWBSTRNCHOTHERC513</v>
          </cell>
          <cell r="B1928" t="str">
            <v>253090</v>
          </cell>
        </row>
        <row r="1929">
          <cell r="A1929" t="str">
            <v>NEWBSTRNCHOTHERC741</v>
          </cell>
          <cell r="B1929" t="str">
            <v>253090</v>
          </cell>
        </row>
        <row r="1930">
          <cell r="A1930" t="str">
            <v>NEWBSTRNCHOTHERC922</v>
          </cell>
          <cell r="B1930" t="str">
            <v>253090</v>
          </cell>
        </row>
        <row r="1931">
          <cell r="A1931" t="str">
            <v>NEWBSTRNCHOTHERC925</v>
          </cell>
          <cell r="B1931" t="str">
            <v>253090</v>
          </cell>
        </row>
        <row r="1932">
          <cell r="A1932" t="str">
            <v>NEWBSTRNCHOTHERC933</v>
          </cell>
          <cell r="B1932" t="str">
            <v>253090</v>
          </cell>
        </row>
        <row r="1933">
          <cell r="A1933" t="str">
            <v>NEWBSTRNCHOTHERC934</v>
          </cell>
          <cell r="B1933" t="str">
            <v>253090</v>
          </cell>
        </row>
        <row r="1934">
          <cell r="A1934" t="str">
            <v>NEWBSTRNCHOTHERC935</v>
          </cell>
          <cell r="B1934" t="str">
            <v>253090</v>
          </cell>
        </row>
        <row r="1935">
          <cell r="A1935" t="str">
            <v>OANDMADVRTLABORC640</v>
          </cell>
          <cell r="B1935" t="str">
            <v>909000</v>
          </cell>
        </row>
        <row r="1936">
          <cell r="A1936" t="str">
            <v>OANDMADVRTLABORC641</v>
          </cell>
          <cell r="B1936" t="str">
            <v>909000</v>
          </cell>
        </row>
        <row r="1937">
          <cell r="A1937" t="str">
            <v>OANDMADVRTLABORC642</v>
          </cell>
          <cell r="B1937" t="str">
            <v>909000</v>
          </cell>
        </row>
        <row r="1938">
          <cell r="A1938" t="str">
            <v>OANDMADVRTLABORC643</v>
          </cell>
          <cell r="B1938" t="str">
            <v>909000</v>
          </cell>
        </row>
        <row r="1939">
          <cell r="A1939" t="str">
            <v>OANDMADVRTLABORC660</v>
          </cell>
          <cell r="B1939" t="str">
            <v>912000</v>
          </cell>
        </row>
        <row r="1940">
          <cell r="A1940" t="str">
            <v>OANDMADVRTLABORC661</v>
          </cell>
          <cell r="B1940" t="str">
            <v>912000</v>
          </cell>
        </row>
        <row r="1941">
          <cell r="A1941" t="str">
            <v>OANDMADVRTLABORC662</v>
          </cell>
          <cell r="B1941" t="str">
            <v>912000</v>
          </cell>
        </row>
        <row r="1942">
          <cell r="A1942" t="str">
            <v>OANDMADVRTLABORC663</v>
          </cell>
          <cell r="B1942" t="str">
            <v>912000</v>
          </cell>
        </row>
        <row r="1943">
          <cell r="A1943" t="str">
            <v>OANDMADVRTLABORC721</v>
          </cell>
          <cell r="B1943" t="str">
            <v>426510</v>
          </cell>
        </row>
        <row r="1944">
          <cell r="A1944" t="str">
            <v>OANDMADVRTLABORC908</v>
          </cell>
          <cell r="B1944" t="str">
            <v>909000</v>
          </cell>
        </row>
        <row r="1945">
          <cell r="A1945" t="str">
            <v>OANDMADVRTLABORC909</v>
          </cell>
          <cell r="B1945" t="str">
            <v>912000</v>
          </cell>
        </row>
        <row r="1946">
          <cell r="A1946" t="str">
            <v>OANDMADVRTLABORC945</v>
          </cell>
          <cell r="B1946" t="str">
            <v>930100</v>
          </cell>
        </row>
        <row r="1947">
          <cell r="A1947" t="str">
            <v>OANDMADVRTLABORC949</v>
          </cell>
          <cell r="B1947" t="str">
            <v>920000</v>
          </cell>
        </row>
        <row r="1948">
          <cell r="A1948" t="str">
            <v>OANDMADVRTOTHERC602</v>
          </cell>
          <cell r="B1948" t="str">
            <v>909000</v>
          </cell>
        </row>
        <row r="1949">
          <cell r="A1949" t="str">
            <v>OANDMADVRTOTHERC640</v>
          </cell>
          <cell r="B1949" t="str">
            <v>909000</v>
          </cell>
        </row>
        <row r="1950">
          <cell r="A1950" t="str">
            <v>OANDMADVRTOTHERC641</v>
          </cell>
          <cell r="B1950" t="str">
            <v>909000</v>
          </cell>
        </row>
        <row r="1951">
          <cell r="A1951" t="str">
            <v>OANDMADVRTOTHERC642</v>
          </cell>
          <cell r="B1951" t="str">
            <v>909000</v>
          </cell>
        </row>
        <row r="1952">
          <cell r="A1952" t="str">
            <v>OANDMADVRTOTHERC643</v>
          </cell>
          <cell r="B1952" t="str">
            <v>909000</v>
          </cell>
        </row>
        <row r="1953">
          <cell r="A1953" t="str">
            <v>OANDMADVRTOTHERC660</v>
          </cell>
          <cell r="B1953" t="str">
            <v>912000</v>
          </cell>
        </row>
        <row r="1954">
          <cell r="A1954" t="str">
            <v>OANDMADVRTOTHERC661</v>
          </cell>
          <cell r="B1954" t="str">
            <v>912000</v>
          </cell>
        </row>
        <row r="1955">
          <cell r="A1955" t="str">
            <v>OANDMADVRTOTHERC662</v>
          </cell>
          <cell r="B1955" t="str">
            <v>912000</v>
          </cell>
        </row>
        <row r="1956">
          <cell r="A1956" t="str">
            <v>OANDMADVRTOTHERC663</v>
          </cell>
          <cell r="B1956" t="str">
            <v>912000</v>
          </cell>
        </row>
        <row r="1957">
          <cell r="A1957" t="str">
            <v>OANDMADVRTOTHERC721</v>
          </cell>
          <cell r="B1957" t="str">
            <v>426510</v>
          </cell>
        </row>
        <row r="1958">
          <cell r="A1958" t="str">
            <v>OANDMADVRTOTHERC908</v>
          </cell>
          <cell r="B1958" t="str">
            <v>909000</v>
          </cell>
        </row>
        <row r="1959">
          <cell r="A1959" t="str">
            <v>OANDMADVRTOTHERC909</v>
          </cell>
          <cell r="B1959" t="str">
            <v>912000</v>
          </cell>
        </row>
        <row r="1960">
          <cell r="A1960" t="str">
            <v>OANDMADVRTOTHERC945</v>
          </cell>
          <cell r="B1960" t="str">
            <v>930100</v>
          </cell>
        </row>
        <row r="1961">
          <cell r="A1961" t="str">
            <v>OANDMADVRTOTHERC949</v>
          </cell>
          <cell r="B1961" t="str">
            <v>930100</v>
          </cell>
        </row>
        <row r="1962">
          <cell r="A1962" t="str">
            <v>OANDMADVRTOUTSVC640</v>
          </cell>
          <cell r="B1962" t="str">
            <v>909000</v>
          </cell>
        </row>
        <row r="1963">
          <cell r="A1963" t="str">
            <v>OANDMADVRTOUTSVC641</v>
          </cell>
          <cell r="B1963" t="str">
            <v>909000</v>
          </cell>
        </row>
        <row r="1964">
          <cell r="A1964" t="str">
            <v>OANDMADVRTOUTSVC642</v>
          </cell>
          <cell r="B1964" t="str">
            <v>909000</v>
          </cell>
        </row>
        <row r="1965">
          <cell r="A1965" t="str">
            <v>OANDMADVRTOUTSVC643</v>
          </cell>
          <cell r="B1965" t="str">
            <v>909000</v>
          </cell>
        </row>
        <row r="1966">
          <cell r="A1966" t="str">
            <v>OANDMADVRTOUTSVC660</v>
          </cell>
          <cell r="B1966" t="str">
            <v>912000</v>
          </cell>
        </row>
        <row r="1967">
          <cell r="A1967" t="str">
            <v>OANDMADVRTOUTSVC661</v>
          </cell>
          <cell r="B1967" t="str">
            <v>912000</v>
          </cell>
        </row>
        <row r="1968">
          <cell r="A1968" t="str">
            <v>OANDMADVRTOUTSVC662</v>
          </cell>
          <cell r="B1968" t="str">
            <v>912000</v>
          </cell>
        </row>
        <row r="1969">
          <cell r="A1969" t="str">
            <v>OANDMADVRTOUTSVC663</v>
          </cell>
          <cell r="B1969" t="str">
            <v>912000</v>
          </cell>
        </row>
        <row r="1970">
          <cell r="A1970" t="str">
            <v>OANDMADVRTOUTSVC721</v>
          </cell>
          <cell r="B1970" t="str">
            <v>426510</v>
          </cell>
        </row>
        <row r="1971">
          <cell r="A1971" t="str">
            <v>OANDMADVRTOUTSVC908</v>
          </cell>
          <cell r="B1971" t="str">
            <v>909000</v>
          </cell>
        </row>
        <row r="1972">
          <cell r="A1972" t="str">
            <v>OANDMADVRTOUTSVC909</v>
          </cell>
          <cell r="B1972" t="str">
            <v>912000</v>
          </cell>
        </row>
        <row r="1973">
          <cell r="A1973" t="str">
            <v>OANDMADVRTOUTSVC945</v>
          </cell>
          <cell r="B1973" t="str">
            <v>930100</v>
          </cell>
        </row>
        <row r="1974">
          <cell r="A1974" t="str">
            <v>OANDMADVRTOUTSVC949</v>
          </cell>
          <cell r="B1974" t="str">
            <v>930100</v>
          </cell>
        </row>
        <row r="1975">
          <cell r="A1975" t="str">
            <v>OANDMCIVICLABORC721</v>
          </cell>
          <cell r="B1975" t="str">
            <v>426400</v>
          </cell>
        </row>
        <row r="1976">
          <cell r="A1976" t="str">
            <v>OANDMCIVICOTHERC721</v>
          </cell>
          <cell r="B1976" t="str">
            <v>426400</v>
          </cell>
        </row>
        <row r="1977">
          <cell r="A1977" t="str">
            <v>OANDMCIVICOUTSVC721</v>
          </cell>
          <cell r="B1977" t="str">
            <v>426400</v>
          </cell>
        </row>
        <row r="1978">
          <cell r="A1978" t="str">
            <v>OANDMCLEARLABORC900</v>
          </cell>
          <cell r="B1978" t="str">
            <v>920000</v>
          </cell>
        </row>
        <row r="1979">
          <cell r="A1979" t="str">
            <v>OANDMCLEAROTHERC900</v>
          </cell>
          <cell r="B1979" t="str">
            <v>921000</v>
          </cell>
        </row>
        <row r="1980">
          <cell r="A1980" t="str">
            <v>OANDMCLEAROUTSVC900</v>
          </cell>
          <cell r="B1980" t="str">
            <v>923000</v>
          </cell>
        </row>
        <row r="1981">
          <cell r="A1981" t="str">
            <v>OANDMDFCMPLABORC721</v>
          </cell>
          <cell r="B1981" t="str">
            <v>426560</v>
          </cell>
        </row>
        <row r="1982">
          <cell r="A1982" t="str">
            <v>OANDMDFCMPOTHERC721</v>
          </cell>
          <cell r="B1982" t="str">
            <v>426560</v>
          </cell>
        </row>
        <row r="1983">
          <cell r="A1983" t="str">
            <v>OANDMDFCMPOUTSVC721</v>
          </cell>
          <cell r="B1983" t="str">
            <v>426560</v>
          </cell>
        </row>
        <row r="1984">
          <cell r="A1984" t="str">
            <v>OANDMDONATLABORC721</v>
          </cell>
          <cell r="B1984" t="str">
            <v>426100</v>
          </cell>
        </row>
        <row r="1985">
          <cell r="A1985" t="str">
            <v>OANDMDONATLABORC908</v>
          </cell>
          <cell r="B1985" t="str">
            <v>426100</v>
          </cell>
        </row>
        <row r="1986">
          <cell r="A1986" t="str">
            <v>OANDMDONATOTHERC603</v>
          </cell>
          <cell r="B1986" t="str">
            <v>426110</v>
          </cell>
        </row>
        <row r="1987">
          <cell r="A1987" t="str">
            <v>OANDMDONATOTHERC721</v>
          </cell>
          <cell r="B1987" t="str">
            <v>426100</v>
          </cell>
        </row>
        <row r="1988">
          <cell r="A1988" t="str">
            <v>OANDMDONATOTHERC736</v>
          </cell>
          <cell r="B1988" t="str">
            <v>426530</v>
          </cell>
        </row>
        <row r="1989">
          <cell r="A1989" t="str">
            <v>OANDMDONATOTHERC908</v>
          </cell>
          <cell r="B1989" t="str">
            <v>426100</v>
          </cell>
        </row>
        <row r="1990">
          <cell r="A1990" t="str">
            <v>OANDMDONATOUTSVC721</v>
          </cell>
          <cell r="B1990" t="str">
            <v>426100</v>
          </cell>
        </row>
        <row r="1991">
          <cell r="A1991" t="str">
            <v>OANDMDONATOUTSVC736</v>
          </cell>
          <cell r="B1991" t="str">
            <v>426530</v>
          </cell>
        </row>
        <row r="1992">
          <cell r="A1992" t="str">
            <v>OANDMDONATOUTSVC908</v>
          </cell>
          <cell r="B1992" t="str">
            <v>426100</v>
          </cell>
        </row>
        <row r="1993">
          <cell r="A1993" t="str">
            <v>OANDMDPTCHLABORC102</v>
          </cell>
          <cell r="B1993" t="str">
            <v>556000</v>
          </cell>
        </row>
        <row r="1994">
          <cell r="A1994" t="str">
            <v>OANDMDPTCHLABORC119</v>
          </cell>
          <cell r="B1994" t="str">
            <v>556000</v>
          </cell>
        </row>
        <row r="1995">
          <cell r="A1995" t="str">
            <v>OANDMDPTCHLABORC120</v>
          </cell>
          <cell r="B1995" t="str">
            <v>556000</v>
          </cell>
        </row>
        <row r="1996">
          <cell r="A1996" t="str">
            <v>OANDMDPTCHLABORC121</v>
          </cell>
          <cell r="B1996" t="str">
            <v>556000</v>
          </cell>
        </row>
        <row r="1997">
          <cell r="A1997" t="str">
            <v>OANDMDPTCHLABORC122</v>
          </cell>
          <cell r="B1997" t="str">
            <v>556000</v>
          </cell>
        </row>
        <row r="1998">
          <cell r="A1998" t="str">
            <v>OANDMDPTCHLABORC123</v>
          </cell>
          <cell r="B1998" t="str">
            <v>556000</v>
          </cell>
        </row>
        <row r="1999">
          <cell r="A1999" t="str">
            <v>OANDMDPTCHLABORC124</v>
          </cell>
          <cell r="B1999" t="str">
            <v>556000</v>
          </cell>
        </row>
        <row r="2000">
          <cell r="A2000" t="str">
            <v>OANDMDPTCHLABORC181</v>
          </cell>
          <cell r="B2000" t="str">
            <v>561200</v>
          </cell>
        </row>
        <row r="2001">
          <cell r="A2001" t="str">
            <v>OANDMDPTCHLABORC200</v>
          </cell>
          <cell r="B2001" t="str">
            <v>561000</v>
          </cell>
        </row>
        <row r="2002">
          <cell r="A2002" t="str">
            <v>OANDMDPTCHLABORC202</v>
          </cell>
          <cell r="B2002" t="str">
            <v>561000</v>
          </cell>
        </row>
        <row r="2003">
          <cell r="A2003" t="str">
            <v>OANDMDPTCHLABORC305</v>
          </cell>
          <cell r="B2003" t="str">
            <v>581000</v>
          </cell>
        </row>
        <row r="2004">
          <cell r="A2004" t="str">
            <v>OANDMDPTCHOTHERC102</v>
          </cell>
          <cell r="B2004" t="str">
            <v>556000</v>
          </cell>
        </row>
        <row r="2005">
          <cell r="A2005" t="str">
            <v>OANDMDPTCHOTHERC119</v>
          </cell>
          <cell r="B2005" t="str">
            <v>556000</v>
          </cell>
        </row>
        <row r="2006">
          <cell r="A2006" t="str">
            <v>OANDMDPTCHOTHERC120</v>
          </cell>
          <cell r="B2006" t="str">
            <v>556000</v>
          </cell>
        </row>
        <row r="2007">
          <cell r="A2007" t="str">
            <v>OANDMDPTCHOTHERC121</v>
          </cell>
          <cell r="B2007" t="str">
            <v>556000</v>
          </cell>
        </row>
        <row r="2008">
          <cell r="A2008" t="str">
            <v>OANDMDPTCHOTHERC122</v>
          </cell>
          <cell r="B2008" t="str">
            <v>556000</v>
          </cell>
        </row>
        <row r="2009">
          <cell r="A2009" t="str">
            <v>OANDMDPTCHOTHERC123</v>
          </cell>
          <cell r="B2009" t="str">
            <v>556000</v>
          </cell>
        </row>
        <row r="2010">
          <cell r="A2010" t="str">
            <v>OANDMDPTCHOTHERC124</v>
          </cell>
          <cell r="B2010" t="str">
            <v>556000</v>
          </cell>
        </row>
        <row r="2011">
          <cell r="A2011" t="str">
            <v>OANDMDPTCHOTHERC181</v>
          </cell>
          <cell r="B2011" t="str">
            <v>561200</v>
          </cell>
        </row>
        <row r="2012">
          <cell r="A2012" t="str">
            <v>OANDMDPTCHOTHERC200</v>
          </cell>
          <cell r="B2012" t="str">
            <v>561000</v>
          </cell>
        </row>
        <row r="2013">
          <cell r="A2013" t="str">
            <v>OANDMDPTCHOTHERC202</v>
          </cell>
          <cell r="B2013" t="str">
            <v>561000</v>
          </cell>
        </row>
        <row r="2014">
          <cell r="A2014" t="str">
            <v>OANDMDPTCHOTHERC305</v>
          </cell>
          <cell r="B2014" t="str">
            <v>581000</v>
          </cell>
        </row>
        <row r="2015">
          <cell r="A2015" t="str">
            <v>OANDMDPTCHOUTSVC102</v>
          </cell>
          <cell r="B2015" t="str">
            <v>556000</v>
          </cell>
        </row>
        <row r="2016">
          <cell r="A2016" t="str">
            <v>OANDMDPTCHOUTSVC119</v>
          </cell>
          <cell r="B2016" t="str">
            <v>556000</v>
          </cell>
        </row>
        <row r="2017">
          <cell r="A2017" t="str">
            <v>OANDMDPTCHOUTSVC120</v>
          </cell>
          <cell r="B2017" t="str">
            <v>556000</v>
          </cell>
        </row>
        <row r="2018">
          <cell r="A2018" t="str">
            <v>OANDMDPTCHOUTSVC121</v>
          </cell>
          <cell r="B2018" t="str">
            <v>556000</v>
          </cell>
        </row>
        <row r="2019">
          <cell r="A2019" t="str">
            <v>OANDMDPTCHOUTSVC122</v>
          </cell>
          <cell r="B2019" t="str">
            <v>556000</v>
          </cell>
        </row>
        <row r="2020">
          <cell r="A2020" t="str">
            <v>OANDMDPTCHOUTSVC123</v>
          </cell>
          <cell r="B2020" t="str">
            <v>556000</v>
          </cell>
        </row>
        <row r="2021">
          <cell r="A2021" t="str">
            <v>OANDMDPTCHOUTSVC124</v>
          </cell>
          <cell r="B2021" t="str">
            <v>556000</v>
          </cell>
        </row>
        <row r="2022">
          <cell r="A2022" t="str">
            <v>OANDMDPTCHOUTSVC181</v>
          </cell>
          <cell r="B2022" t="str">
            <v>561200</v>
          </cell>
        </row>
        <row r="2023">
          <cell r="A2023" t="str">
            <v>OANDMDPTCHOUTSVC200</v>
          </cell>
          <cell r="B2023" t="str">
            <v>561000</v>
          </cell>
        </row>
        <row r="2024">
          <cell r="A2024" t="str">
            <v>OANDMDPTCHOUTSVC202</v>
          </cell>
          <cell r="B2024" t="str">
            <v>561000</v>
          </cell>
        </row>
        <row r="2025">
          <cell r="A2025" t="str">
            <v>OANDMDPTCHOUTSVC305</v>
          </cell>
          <cell r="B2025" t="str">
            <v>581000</v>
          </cell>
        </row>
        <row r="2026">
          <cell r="A2026" t="str">
            <v>OANDMEVENTLABORC721</v>
          </cell>
          <cell r="B2026" t="str">
            <v>426520</v>
          </cell>
        </row>
        <row r="2027">
          <cell r="A2027" t="str">
            <v>OANDMEVENTLABORC908</v>
          </cell>
          <cell r="B2027" t="str">
            <v>426520</v>
          </cell>
        </row>
        <row r="2028">
          <cell r="A2028" t="str">
            <v>OANDMEVENTOTHERC721</v>
          </cell>
          <cell r="B2028" t="str">
            <v>426520</v>
          </cell>
        </row>
        <row r="2029">
          <cell r="A2029" t="str">
            <v>OANDMEVENTOTHERC908</v>
          </cell>
          <cell r="B2029" t="str">
            <v>426520</v>
          </cell>
        </row>
        <row r="2030">
          <cell r="A2030" t="str">
            <v>OANDMEVENTOUTSVC721</v>
          </cell>
          <cell r="B2030" t="str">
            <v>426520</v>
          </cell>
        </row>
        <row r="2031">
          <cell r="A2031" t="str">
            <v>OANDMEVENTOUTSVC908</v>
          </cell>
          <cell r="B2031" t="str">
            <v>426520</v>
          </cell>
        </row>
        <row r="2032">
          <cell r="A2032" t="str">
            <v>OANDMFUELLABORC158</v>
          </cell>
          <cell r="B2032" t="str">
            <v>549000</v>
          </cell>
        </row>
        <row r="2033">
          <cell r="A2033" t="str">
            <v>OANDMFUELLABORC171</v>
          </cell>
          <cell r="B2033" t="str">
            <v>549000</v>
          </cell>
        </row>
        <row r="2034">
          <cell r="A2034" t="str">
            <v>OANDMFUELLABORC180</v>
          </cell>
          <cell r="B2034" t="str">
            <v>557000</v>
          </cell>
        </row>
        <row r="2035">
          <cell r="A2035" t="str">
            <v>OANDMFUELLABORC182</v>
          </cell>
          <cell r="B2035" t="str">
            <v>506000</v>
          </cell>
        </row>
        <row r="2036">
          <cell r="A2036" t="str">
            <v>OANDMFUELLABORC208</v>
          </cell>
          <cell r="B2036" t="str">
            <v>557000</v>
          </cell>
        </row>
        <row r="2037">
          <cell r="A2037" t="str">
            <v>OANDMFUELLABORC503</v>
          </cell>
          <cell r="B2037" t="str">
            <v>623000</v>
          </cell>
        </row>
        <row r="2038">
          <cell r="A2038" t="str">
            <v>OANDMFUELOTHERC108</v>
          </cell>
          <cell r="B2038" t="str">
            <v>501000</v>
          </cell>
        </row>
        <row r="2039">
          <cell r="A2039" t="str">
            <v>OANDMFUELOTHERC151</v>
          </cell>
          <cell r="B2039" t="str">
            <v>547000</v>
          </cell>
        </row>
        <row r="2040">
          <cell r="A2040" t="str">
            <v>OANDMFUELOTHERC158</v>
          </cell>
          <cell r="B2040" t="str">
            <v>547000</v>
          </cell>
        </row>
        <row r="2041">
          <cell r="A2041" t="str">
            <v>OANDMFUELOTHERC171</v>
          </cell>
          <cell r="B2041" t="str">
            <v>547000</v>
          </cell>
        </row>
        <row r="2042">
          <cell r="A2042" t="str">
            <v>OANDMFUELOTHERC180</v>
          </cell>
          <cell r="B2042" t="str">
            <v>555000</v>
          </cell>
        </row>
        <row r="2043">
          <cell r="A2043" t="str">
            <v>OANDMFUELOTHERC182</v>
          </cell>
          <cell r="B2043" t="str">
            <v>555000</v>
          </cell>
        </row>
        <row r="2044">
          <cell r="A2044" t="str">
            <v>OANDMFUELOTHERC208</v>
          </cell>
          <cell r="B2044" t="str">
            <v>565000</v>
          </cell>
        </row>
        <row r="2045">
          <cell r="A2045" t="str">
            <v>OANDMFUELOTHERC221</v>
          </cell>
          <cell r="B2045" t="str">
            <v>565000</v>
          </cell>
        </row>
        <row r="2046">
          <cell r="A2046" t="str">
            <v>OANDMFUELOTHERC402</v>
          </cell>
          <cell r="B2046" t="str">
            <v>804000</v>
          </cell>
        </row>
        <row r="2047">
          <cell r="A2047" t="str">
            <v>OANDMFUELOTHERC415</v>
          </cell>
          <cell r="B2047" t="str">
            <v>803000</v>
          </cell>
        </row>
        <row r="2048">
          <cell r="A2048" t="str">
            <v>OANDMFUELOTHERC502</v>
          </cell>
          <cell r="B2048" t="str">
            <v>602000</v>
          </cell>
        </row>
        <row r="2049">
          <cell r="A2049" t="str">
            <v>OANDMFUELOTHERC503</v>
          </cell>
          <cell r="B2049" t="str">
            <v>623000</v>
          </cell>
        </row>
        <row r="2050">
          <cell r="A2050" t="str">
            <v>OANDMFUELOTHERC945</v>
          </cell>
          <cell r="B2050" t="str">
            <v>930200</v>
          </cell>
        </row>
        <row r="2051">
          <cell r="A2051" t="str">
            <v>OANDMFUELOUTSVC180</v>
          </cell>
          <cell r="B2051" t="str">
            <v>557000</v>
          </cell>
        </row>
        <row r="2052">
          <cell r="A2052" t="str">
            <v>OANDMFUELOUTSVC208</v>
          </cell>
          <cell r="B2052" t="str">
            <v>557000</v>
          </cell>
        </row>
        <row r="2053">
          <cell r="A2053" t="str">
            <v>OANDMFUELOUTSVC503</v>
          </cell>
          <cell r="B2053" t="str">
            <v>623000</v>
          </cell>
        </row>
        <row r="2054">
          <cell r="A2054" t="str">
            <v>OANDMINSURLABORC721</v>
          </cell>
          <cell r="B2054" t="str">
            <v>426200</v>
          </cell>
        </row>
        <row r="2055">
          <cell r="A2055" t="str">
            <v>OANDMINSURLABORC912</v>
          </cell>
          <cell r="B2055" t="str">
            <v>920000</v>
          </cell>
        </row>
        <row r="2056">
          <cell r="A2056" t="str">
            <v>OANDMINSUROTHERC721</v>
          </cell>
          <cell r="B2056" t="str">
            <v>426200</v>
          </cell>
        </row>
        <row r="2057">
          <cell r="A2057" t="str">
            <v>OANDMINSUROUTSVC721</v>
          </cell>
          <cell r="B2057" t="str">
            <v>426200</v>
          </cell>
        </row>
        <row r="2058">
          <cell r="A2058" t="str">
            <v>OANDMLOBBYLABORC721</v>
          </cell>
          <cell r="B2058" t="str">
            <v>426410</v>
          </cell>
        </row>
        <row r="2059">
          <cell r="A2059" t="str">
            <v>OANDMLOBBYLABORC917</v>
          </cell>
          <cell r="B2059" t="str">
            <v>426410</v>
          </cell>
        </row>
        <row r="2060">
          <cell r="A2060" t="str">
            <v>OANDMLOBBYLABORC934</v>
          </cell>
          <cell r="B2060" t="str">
            <v>920000</v>
          </cell>
        </row>
        <row r="2061">
          <cell r="A2061" t="str">
            <v>OANDMLOBBYOTHERC721</v>
          </cell>
          <cell r="B2061" t="str">
            <v>426410</v>
          </cell>
        </row>
        <row r="2062">
          <cell r="A2062" t="str">
            <v>OANDMLOBBYOTHERC917</v>
          </cell>
          <cell r="B2062" t="str">
            <v>426410</v>
          </cell>
        </row>
        <row r="2063">
          <cell r="A2063" t="str">
            <v>OANDMLOBBYOTHERC934</v>
          </cell>
          <cell r="B2063" t="str">
            <v>921000</v>
          </cell>
        </row>
        <row r="2064">
          <cell r="A2064" t="str">
            <v>OANDMLOBBYOUTSVC721</v>
          </cell>
          <cell r="B2064" t="str">
            <v>426410</v>
          </cell>
        </row>
        <row r="2065">
          <cell r="A2065" t="str">
            <v>OANDMLOBBYOUTSVC917</v>
          </cell>
          <cell r="B2065" t="str">
            <v>426410</v>
          </cell>
        </row>
        <row r="2066">
          <cell r="A2066" t="str">
            <v>OANDMLOBBYOUTSVC934</v>
          </cell>
          <cell r="B2066" t="str">
            <v>923000</v>
          </cell>
        </row>
        <row r="2067">
          <cell r="A2067" t="str">
            <v>OANDMMNTLABORC101</v>
          </cell>
          <cell r="B2067" t="str">
            <v>513000</v>
          </cell>
        </row>
        <row r="2068">
          <cell r="A2068" t="str">
            <v>OANDMMNTLABORC102</v>
          </cell>
          <cell r="B2068" t="str">
            <v>512000</v>
          </cell>
        </row>
        <row r="2069">
          <cell r="A2069" t="str">
            <v>OANDMMNTLABORC104</v>
          </cell>
          <cell r="B2069" t="str">
            <v>513000</v>
          </cell>
        </row>
        <row r="2070">
          <cell r="A2070" t="str">
            <v>OANDMMNTLABORC105</v>
          </cell>
          <cell r="B2070" t="str">
            <v>512000</v>
          </cell>
        </row>
        <row r="2071">
          <cell r="A2071" t="str">
            <v>OANDMMNTLABORC106</v>
          </cell>
          <cell r="B2071" t="str">
            <v>514000</v>
          </cell>
        </row>
        <row r="2072">
          <cell r="A2072" t="str">
            <v>OANDMMNTLABORC108</v>
          </cell>
          <cell r="B2072" t="str">
            <v>514000</v>
          </cell>
        </row>
        <row r="2073">
          <cell r="A2073" t="str">
            <v>OANDMMNTLABORC110</v>
          </cell>
          <cell r="B2073" t="str">
            <v>512000</v>
          </cell>
        </row>
        <row r="2074">
          <cell r="A2074" t="str">
            <v>OANDMMNTLABORC111</v>
          </cell>
          <cell r="B2074" t="str">
            <v>512000</v>
          </cell>
        </row>
        <row r="2075">
          <cell r="A2075" t="str">
            <v>OANDMMNTLABORC112</v>
          </cell>
          <cell r="B2075" t="str">
            <v>511000</v>
          </cell>
        </row>
        <row r="2076">
          <cell r="A2076" t="str">
            <v>OANDMMNTLABORC113</v>
          </cell>
          <cell r="B2076" t="str">
            <v>512000</v>
          </cell>
        </row>
        <row r="2077">
          <cell r="A2077" t="str">
            <v>OANDMMNTLABORC115</v>
          </cell>
          <cell r="B2077" t="str">
            <v>511000</v>
          </cell>
        </row>
        <row r="2078">
          <cell r="A2078" t="str">
            <v>OANDMMNTLABORC116</v>
          </cell>
          <cell r="B2078" t="str">
            <v>511000</v>
          </cell>
        </row>
        <row r="2079">
          <cell r="A2079" t="str">
            <v>OANDMMNTLABORC117</v>
          </cell>
          <cell r="B2079" t="str">
            <v>511000</v>
          </cell>
        </row>
        <row r="2080">
          <cell r="A2080" t="str">
            <v>OANDMMNTLABORC118</v>
          </cell>
          <cell r="B2080" t="str">
            <v>511000</v>
          </cell>
        </row>
        <row r="2081">
          <cell r="A2081" t="str">
            <v>OANDMMNTLABORC119</v>
          </cell>
          <cell r="B2081" t="str">
            <v>512000</v>
          </cell>
        </row>
        <row r="2082">
          <cell r="A2082" t="str">
            <v>OANDMMNTLABORC120</v>
          </cell>
          <cell r="B2082" t="str">
            <v>512000</v>
          </cell>
        </row>
        <row r="2083">
          <cell r="A2083" t="str">
            <v>OANDMMNTLABORC121</v>
          </cell>
          <cell r="B2083" t="str">
            <v>512000</v>
          </cell>
        </row>
        <row r="2084">
          <cell r="A2084" t="str">
            <v>OANDMMNTLABORC122</v>
          </cell>
          <cell r="B2084" t="str">
            <v>512000</v>
          </cell>
        </row>
        <row r="2085">
          <cell r="A2085" t="str">
            <v>OANDMMNTLABORC123</v>
          </cell>
          <cell r="B2085" t="str">
            <v>512000</v>
          </cell>
        </row>
        <row r="2086">
          <cell r="A2086" t="str">
            <v>OANDMMNTLABORC124</v>
          </cell>
          <cell r="B2086" t="str">
            <v>512000</v>
          </cell>
        </row>
        <row r="2087">
          <cell r="A2087" t="str">
            <v>OANDMMNTLABORC125</v>
          </cell>
          <cell r="B2087" t="str">
            <v>513000</v>
          </cell>
        </row>
        <row r="2088">
          <cell r="A2088" t="str">
            <v>OANDMMNTLABORC126</v>
          </cell>
          <cell r="B2088" t="str">
            <v>513000</v>
          </cell>
        </row>
        <row r="2089">
          <cell r="A2089" t="str">
            <v>OANDMMNTLABORC127</v>
          </cell>
          <cell r="B2089" t="str">
            <v>513000</v>
          </cell>
        </row>
        <row r="2090">
          <cell r="A2090" t="str">
            <v>OANDMMNTLABORC128</v>
          </cell>
          <cell r="B2090" t="str">
            <v>513000</v>
          </cell>
        </row>
        <row r="2091">
          <cell r="A2091" t="str">
            <v>OANDMMNTLABORC129</v>
          </cell>
          <cell r="B2091" t="str">
            <v>513000</v>
          </cell>
        </row>
        <row r="2092">
          <cell r="A2092" t="str">
            <v>OANDMMNTLABORC130</v>
          </cell>
          <cell r="B2092" t="str">
            <v>543000</v>
          </cell>
        </row>
        <row r="2093">
          <cell r="A2093" t="str">
            <v>OANDMMNTLABORC131</v>
          </cell>
          <cell r="B2093" t="str">
            <v>544000</v>
          </cell>
        </row>
        <row r="2094">
          <cell r="A2094" t="str">
            <v>OANDMMNTLABORC132</v>
          </cell>
          <cell r="B2094" t="str">
            <v>545000</v>
          </cell>
        </row>
        <row r="2095">
          <cell r="A2095" t="str">
            <v>OANDMMNTLABORC133</v>
          </cell>
          <cell r="B2095" t="str">
            <v>542000</v>
          </cell>
        </row>
        <row r="2096">
          <cell r="A2096" t="str">
            <v>OANDMMNTLABORC134</v>
          </cell>
          <cell r="B2096" t="str">
            <v>514000</v>
          </cell>
        </row>
        <row r="2097">
          <cell r="A2097" t="str">
            <v>OANDMMNTLABORC150</v>
          </cell>
          <cell r="B2097" t="str">
            <v>553000</v>
          </cell>
        </row>
        <row r="2098">
          <cell r="A2098" t="str">
            <v>OANDMMNTLABORC151</v>
          </cell>
          <cell r="B2098" t="str">
            <v>553000</v>
          </cell>
        </row>
        <row r="2099">
          <cell r="A2099" t="str">
            <v>OANDMMNTLABORC152</v>
          </cell>
          <cell r="B2099" t="str">
            <v>553000</v>
          </cell>
        </row>
        <row r="2100">
          <cell r="A2100" t="str">
            <v>OANDMMNTLABORC153</v>
          </cell>
          <cell r="B2100" t="str">
            <v>553000</v>
          </cell>
        </row>
        <row r="2101">
          <cell r="A2101" t="str">
            <v>OANDMMNTLABORC154</v>
          </cell>
          <cell r="B2101" t="str">
            <v>553000</v>
          </cell>
        </row>
        <row r="2102">
          <cell r="A2102" t="str">
            <v>OANDMMNTLABORC155</v>
          </cell>
          <cell r="B2102" t="str">
            <v>553000</v>
          </cell>
        </row>
        <row r="2103">
          <cell r="A2103" t="str">
            <v>OANDMMNTLABORC157</v>
          </cell>
          <cell r="B2103" t="str">
            <v>553000</v>
          </cell>
        </row>
        <row r="2104">
          <cell r="A2104" t="str">
            <v>OANDMMNTLABORC158</v>
          </cell>
          <cell r="B2104" t="str">
            <v>554000</v>
          </cell>
        </row>
        <row r="2105">
          <cell r="A2105" t="str">
            <v>OANDMMNTLABORC159</v>
          </cell>
          <cell r="B2105" t="str">
            <v>553000</v>
          </cell>
        </row>
        <row r="2106">
          <cell r="A2106" t="str">
            <v>OANDMMNTLABORC160</v>
          </cell>
          <cell r="B2106" t="str">
            <v>552000</v>
          </cell>
        </row>
        <row r="2107">
          <cell r="A2107" t="str">
            <v>OANDMMNTLABORC161</v>
          </cell>
          <cell r="B2107" t="str">
            <v>552000</v>
          </cell>
        </row>
        <row r="2108">
          <cell r="A2108" t="str">
            <v>OANDMMNTLABORC162</v>
          </cell>
          <cell r="B2108" t="str">
            <v>552000</v>
          </cell>
        </row>
        <row r="2109">
          <cell r="A2109" t="str">
            <v>OANDMMNTLABORC163</v>
          </cell>
          <cell r="B2109" t="str">
            <v>552000</v>
          </cell>
        </row>
        <row r="2110">
          <cell r="A2110" t="str">
            <v>OANDMMNTLABORC164</v>
          </cell>
          <cell r="B2110" t="str">
            <v>552000</v>
          </cell>
        </row>
        <row r="2111">
          <cell r="A2111" t="str">
            <v>OANDMMNTLABORC165</v>
          </cell>
          <cell r="B2111" t="str">
            <v>552000</v>
          </cell>
        </row>
        <row r="2112">
          <cell r="A2112" t="str">
            <v>OANDMMNTLABORC166</v>
          </cell>
          <cell r="B2112" t="str">
            <v>553000</v>
          </cell>
        </row>
        <row r="2113">
          <cell r="A2113" t="str">
            <v>OANDMMNTLABORC167</v>
          </cell>
          <cell r="B2113" t="str">
            <v>553000</v>
          </cell>
        </row>
        <row r="2114">
          <cell r="A2114" t="str">
            <v>OANDMMNTLABORC168</v>
          </cell>
          <cell r="B2114" t="str">
            <v>553000</v>
          </cell>
        </row>
        <row r="2115">
          <cell r="A2115" t="str">
            <v>OANDMMNTLABORC169</v>
          </cell>
          <cell r="B2115" t="str">
            <v>553000</v>
          </cell>
        </row>
        <row r="2116">
          <cell r="A2116" t="str">
            <v>OANDMMNTLABORC171</v>
          </cell>
          <cell r="B2116" t="str">
            <v>554000</v>
          </cell>
        </row>
        <row r="2117">
          <cell r="A2117" t="str">
            <v>OANDMMNTLABORC181</v>
          </cell>
          <cell r="B2117" t="str">
            <v>561200</v>
          </cell>
        </row>
        <row r="2118">
          <cell r="A2118" t="str">
            <v>OANDMMNTLABORC200</v>
          </cell>
          <cell r="B2118" t="str">
            <v>571000</v>
          </cell>
        </row>
        <row r="2119">
          <cell r="A2119" t="str">
            <v>OANDMMNTLABORC201</v>
          </cell>
          <cell r="B2119" t="str">
            <v>571000</v>
          </cell>
        </row>
        <row r="2120">
          <cell r="A2120" t="str">
            <v>OANDMMNTLABORC202</v>
          </cell>
          <cell r="B2120" t="str">
            <v>573000</v>
          </cell>
        </row>
        <row r="2121">
          <cell r="A2121" t="str">
            <v>OANDMMNTLABORC203</v>
          </cell>
          <cell r="B2121" t="str">
            <v>570000</v>
          </cell>
        </row>
        <row r="2122">
          <cell r="A2122" t="str">
            <v>OANDMMNTLABORC206</v>
          </cell>
          <cell r="B2122" t="str">
            <v>569000</v>
          </cell>
        </row>
        <row r="2123">
          <cell r="A2123" t="str">
            <v>OANDMMNTLABORC210</v>
          </cell>
          <cell r="B2123" t="str">
            <v>570010</v>
          </cell>
        </row>
        <row r="2124">
          <cell r="A2124" t="str">
            <v>OANDMMNTLABORC211</v>
          </cell>
          <cell r="B2124" t="str">
            <v>570020</v>
          </cell>
        </row>
        <row r="2125">
          <cell r="A2125" t="str">
            <v>OANDMMNTLABORC301</v>
          </cell>
          <cell r="B2125" t="str">
            <v>597000</v>
          </cell>
        </row>
        <row r="2126">
          <cell r="A2126" t="str">
            <v>OANDMMNTLABORC302</v>
          </cell>
          <cell r="B2126" t="str">
            <v>587000</v>
          </cell>
        </row>
        <row r="2127">
          <cell r="A2127" t="str">
            <v>OANDMMNTLABORC303</v>
          </cell>
          <cell r="B2127" t="str">
            <v>593000</v>
          </cell>
        </row>
        <row r="2128">
          <cell r="A2128" t="str">
            <v>OANDMMNTLABORC304</v>
          </cell>
          <cell r="B2128" t="str">
            <v>594000</v>
          </cell>
        </row>
        <row r="2129">
          <cell r="A2129" t="str">
            <v>OANDMMNTLABORC305</v>
          </cell>
          <cell r="B2129" t="str">
            <v>598000</v>
          </cell>
        </row>
        <row r="2130">
          <cell r="A2130" t="str">
            <v>OANDMMNTLABORC306</v>
          </cell>
          <cell r="B2130" t="str">
            <v>597000</v>
          </cell>
        </row>
        <row r="2131">
          <cell r="A2131" t="str">
            <v>OANDMMNTLABORC307</v>
          </cell>
          <cell r="B2131" t="str">
            <v>597000</v>
          </cell>
        </row>
        <row r="2132">
          <cell r="A2132" t="str">
            <v>OANDMMNTLABORC308</v>
          </cell>
          <cell r="B2132" t="str">
            <v>597000</v>
          </cell>
        </row>
        <row r="2133">
          <cell r="A2133" t="str">
            <v>OANDMMNTLABORC309</v>
          </cell>
          <cell r="B2133" t="str">
            <v>597000</v>
          </cell>
        </row>
        <row r="2134">
          <cell r="A2134" t="str">
            <v>OANDMMNTLABORC310</v>
          </cell>
          <cell r="B2134" t="str">
            <v>593000</v>
          </cell>
        </row>
        <row r="2135">
          <cell r="A2135" t="str">
            <v>OANDMMNTLABORC311</v>
          </cell>
          <cell r="B2135" t="str">
            <v>593000</v>
          </cell>
        </row>
        <row r="2136">
          <cell r="A2136" t="str">
            <v>OANDMMNTLABORC312</v>
          </cell>
          <cell r="B2136" t="str">
            <v>596000</v>
          </cell>
        </row>
        <row r="2137">
          <cell r="A2137" t="str">
            <v>OANDMMNTLABORC314</v>
          </cell>
          <cell r="B2137" t="str">
            <v>596000</v>
          </cell>
        </row>
        <row r="2138">
          <cell r="A2138" t="str">
            <v>OANDMMNTLABORC315</v>
          </cell>
          <cell r="B2138" t="str">
            <v>592000</v>
          </cell>
        </row>
        <row r="2139">
          <cell r="A2139" t="str">
            <v>OANDMMNTLABORC316</v>
          </cell>
          <cell r="B2139" t="str">
            <v>591000</v>
          </cell>
        </row>
        <row r="2140">
          <cell r="A2140" t="str">
            <v>OANDMMNTLABORC317</v>
          </cell>
          <cell r="B2140" t="str">
            <v>595000</v>
          </cell>
        </row>
        <row r="2141">
          <cell r="A2141" t="str">
            <v>OANDMMNTLABORC318</v>
          </cell>
          <cell r="B2141" t="str">
            <v>596000</v>
          </cell>
        </row>
        <row r="2142">
          <cell r="A2142" t="str">
            <v>OANDMMNTLABORC402</v>
          </cell>
          <cell r="B2142" t="str">
            <v>874000</v>
          </cell>
        </row>
        <row r="2143">
          <cell r="A2143" t="str">
            <v>OANDMMNTLABORC405</v>
          </cell>
          <cell r="B2143" t="str">
            <v>887000</v>
          </cell>
        </row>
        <row r="2144">
          <cell r="A2144" t="str">
            <v>OANDMMNTLABORC406</v>
          </cell>
          <cell r="B2144" t="str">
            <v>893000</v>
          </cell>
        </row>
        <row r="2145">
          <cell r="A2145" t="str">
            <v>OANDMMNTLABORC407</v>
          </cell>
          <cell r="B2145" t="str">
            <v>889000</v>
          </cell>
        </row>
        <row r="2146">
          <cell r="A2146" t="str">
            <v>OANDMMNTLABORC408</v>
          </cell>
          <cell r="B2146" t="str">
            <v>892000</v>
          </cell>
        </row>
        <row r="2147">
          <cell r="A2147" t="str">
            <v>OANDMMNTLABORC409</v>
          </cell>
          <cell r="B2147" t="str">
            <v>887000</v>
          </cell>
        </row>
        <row r="2148">
          <cell r="A2148" t="str">
            <v>OANDMMNTLABORC413</v>
          </cell>
          <cell r="B2148" t="str">
            <v>888000</v>
          </cell>
        </row>
        <row r="2149">
          <cell r="A2149" t="str">
            <v>OANDMMNTLABORC502</v>
          </cell>
          <cell r="B2149" t="str">
            <v>611000</v>
          </cell>
        </row>
        <row r="2150">
          <cell r="A2150" t="str">
            <v>OANDMMNTLABORC503</v>
          </cell>
          <cell r="B2150" t="str">
            <v>624000</v>
          </cell>
        </row>
        <row r="2151">
          <cell r="A2151" t="str">
            <v>OANDMMNTLABORC504</v>
          </cell>
          <cell r="B2151" t="str">
            <v>652000</v>
          </cell>
        </row>
        <row r="2152">
          <cell r="A2152" t="str">
            <v>OANDMMNTLABORC508</v>
          </cell>
          <cell r="B2152" t="str">
            <v>673000</v>
          </cell>
        </row>
        <row r="2153">
          <cell r="A2153" t="str">
            <v>OANDMMNTLABORC509</v>
          </cell>
          <cell r="B2153" t="str">
            <v>673000</v>
          </cell>
        </row>
        <row r="2154">
          <cell r="A2154" t="str">
            <v>OANDMMNTLABORC510</v>
          </cell>
          <cell r="B2154" t="str">
            <v>676000</v>
          </cell>
        </row>
        <row r="2155">
          <cell r="A2155" t="str">
            <v>OANDMMNTLABORC511</v>
          </cell>
          <cell r="B2155" t="str">
            <v>675000</v>
          </cell>
        </row>
        <row r="2156">
          <cell r="A2156" t="str">
            <v>OANDMMNTLABORC513</v>
          </cell>
          <cell r="B2156" t="str">
            <v>673000</v>
          </cell>
        </row>
        <row r="2157">
          <cell r="A2157" t="str">
            <v>OANDMMNTLABORC514</v>
          </cell>
          <cell r="B2157" t="str">
            <v>651000</v>
          </cell>
        </row>
        <row r="2158">
          <cell r="A2158" t="str">
            <v>OANDMMNTLABORC602</v>
          </cell>
          <cell r="B2158" t="str">
            <v>903000</v>
          </cell>
        </row>
        <row r="2159">
          <cell r="A2159" t="str">
            <v>OANDMMNTLABORC910</v>
          </cell>
          <cell r="B2159" t="str">
            <v>920000</v>
          </cell>
        </row>
        <row r="2160">
          <cell r="A2160" t="str">
            <v>OANDMMNTLABORC913</v>
          </cell>
          <cell r="B2160" t="str">
            <v>935000</v>
          </cell>
        </row>
        <row r="2161">
          <cell r="A2161" t="str">
            <v>OANDMMNTLABORC926</v>
          </cell>
          <cell r="B2161" t="str">
            <v>920000</v>
          </cell>
        </row>
        <row r="2162">
          <cell r="A2162" t="str">
            <v>OANDMMNTLABORC927</v>
          </cell>
          <cell r="B2162" t="str">
            <v>935000</v>
          </cell>
        </row>
        <row r="2163">
          <cell r="A2163" t="str">
            <v>OANDMMNTLABORC928</v>
          </cell>
          <cell r="B2163" t="str">
            <v>920000</v>
          </cell>
        </row>
        <row r="2164">
          <cell r="A2164" t="str">
            <v>OANDMMNTLABORC929</v>
          </cell>
          <cell r="B2164" t="str">
            <v>920000</v>
          </cell>
        </row>
        <row r="2165">
          <cell r="A2165" t="str">
            <v>OANDMMNTLABORC930</v>
          </cell>
          <cell r="B2165" t="str">
            <v>920000</v>
          </cell>
        </row>
        <row r="2166">
          <cell r="A2166" t="str">
            <v>OANDMMNTLABORC931</v>
          </cell>
          <cell r="B2166" t="str">
            <v>920000</v>
          </cell>
        </row>
        <row r="2167">
          <cell r="A2167" t="str">
            <v>OANDMMNTLABORC944</v>
          </cell>
          <cell r="B2167" t="str">
            <v>184030</v>
          </cell>
        </row>
        <row r="2168">
          <cell r="A2168" t="str">
            <v>OANDMMNTLABORC950</v>
          </cell>
          <cell r="B2168" t="str">
            <v>920000</v>
          </cell>
        </row>
        <row r="2169">
          <cell r="A2169" t="str">
            <v>OANDMMNTLABORC959</v>
          </cell>
          <cell r="B2169" t="str">
            <v>184950</v>
          </cell>
        </row>
        <row r="2170">
          <cell r="A2170" t="str">
            <v>OANDMMNTOTHERC101</v>
          </cell>
          <cell r="B2170" t="str">
            <v>513000</v>
          </cell>
        </row>
        <row r="2171">
          <cell r="A2171" t="str">
            <v>OANDMMNTOTHERC102</v>
          </cell>
          <cell r="B2171" t="str">
            <v>512000</v>
          </cell>
        </row>
        <row r="2172">
          <cell r="A2172" t="str">
            <v>OANDMMNTOTHERC104</v>
          </cell>
          <cell r="B2172" t="str">
            <v>513000</v>
          </cell>
        </row>
        <row r="2173">
          <cell r="A2173" t="str">
            <v>OANDMMNTOTHERC105</v>
          </cell>
          <cell r="B2173" t="str">
            <v>512000</v>
          </cell>
        </row>
        <row r="2174">
          <cell r="A2174" t="str">
            <v>OANDMMNTOTHERC106</v>
          </cell>
          <cell r="B2174" t="str">
            <v>514000</v>
          </cell>
        </row>
        <row r="2175">
          <cell r="A2175" t="str">
            <v>OANDMMNTOTHERC108</v>
          </cell>
          <cell r="B2175" t="str">
            <v>514000</v>
          </cell>
        </row>
        <row r="2176">
          <cell r="A2176" t="str">
            <v>OANDMMNTOTHERC110</v>
          </cell>
          <cell r="B2176" t="str">
            <v>512000</v>
          </cell>
        </row>
        <row r="2177">
          <cell r="A2177" t="str">
            <v>OANDMMNTOTHERC111</v>
          </cell>
          <cell r="B2177" t="str">
            <v>512000</v>
          </cell>
        </row>
        <row r="2178">
          <cell r="A2178" t="str">
            <v>OANDMMNTOTHERC112</v>
          </cell>
          <cell r="B2178" t="str">
            <v>511000</v>
          </cell>
        </row>
        <row r="2179">
          <cell r="A2179" t="str">
            <v>OANDMMNTOTHERC113</v>
          </cell>
          <cell r="B2179" t="str">
            <v>512000</v>
          </cell>
        </row>
        <row r="2180">
          <cell r="A2180" t="str">
            <v>OANDMMNTOTHERC115</v>
          </cell>
          <cell r="B2180" t="str">
            <v>511000</v>
          </cell>
        </row>
        <row r="2181">
          <cell r="A2181" t="str">
            <v>OANDMMNTOTHERC116</v>
          </cell>
          <cell r="B2181" t="str">
            <v>511000</v>
          </cell>
        </row>
        <row r="2182">
          <cell r="A2182" t="str">
            <v>OANDMMNTOTHERC117</v>
          </cell>
          <cell r="B2182" t="str">
            <v>511000</v>
          </cell>
        </row>
        <row r="2183">
          <cell r="A2183" t="str">
            <v>OANDMMNTOTHERC118</v>
          </cell>
          <cell r="B2183" t="str">
            <v>511000</v>
          </cell>
        </row>
        <row r="2184">
          <cell r="A2184" t="str">
            <v>OANDMMNTOTHERC119</v>
          </cell>
          <cell r="B2184" t="str">
            <v>512000</v>
          </cell>
        </row>
        <row r="2185">
          <cell r="A2185" t="str">
            <v>OANDMMNTOTHERC120</v>
          </cell>
          <cell r="B2185" t="str">
            <v>512000</v>
          </cell>
        </row>
        <row r="2186">
          <cell r="A2186" t="str">
            <v>OANDMMNTOTHERC121</v>
          </cell>
          <cell r="B2186" t="str">
            <v>512000</v>
          </cell>
        </row>
        <row r="2187">
          <cell r="A2187" t="str">
            <v>OANDMMNTOTHERC122</v>
          </cell>
          <cell r="B2187" t="str">
            <v>512000</v>
          </cell>
        </row>
        <row r="2188">
          <cell r="A2188" t="str">
            <v>OANDMMNTOTHERC123</v>
          </cell>
          <cell r="B2188" t="str">
            <v>512000</v>
          </cell>
        </row>
        <row r="2189">
          <cell r="A2189" t="str">
            <v>OANDMMNTOTHERC124</v>
          </cell>
          <cell r="B2189" t="str">
            <v>512000</v>
          </cell>
        </row>
        <row r="2190">
          <cell r="A2190" t="str">
            <v>OANDMMNTOTHERC125</v>
          </cell>
          <cell r="B2190" t="str">
            <v>513000</v>
          </cell>
        </row>
        <row r="2191">
          <cell r="A2191" t="str">
            <v>OANDMMNTOTHERC126</v>
          </cell>
          <cell r="B2191" t="str">
            <v>513000</v>
          </cell>
        </row>
        <row r="2192">
          <cell r="A2192" t="str">
            <v>OANDMMNTOTHERC127</v>
          </cell>
          <cell r="B2192" t="str">
            <v>513000</v>
          </cell>
        </row>
        <row r="2193">
          <cell r="A2193" t="str">
            <v>OANDMMNTOTHERC128</v>
          </cell>
          <cell r="B2193" t="str">
            <v>513000</v>
          </cell>
        </row>
        <row r="2194">
          <cell r="A2194" t="str">
            <v>OANDMMNTOTHERC129</v>
          </cell>
          <cell r="B2194" t="str">
            <v>513000</v>
          </cell>
        </row>
        <row r="2195">
          <cell r="A2195" t="str">
            <v>OANDMMNTOTHERC130</v>
          </cell>
          <cell r="B2195" t="str">
            <v>543000</v>
          </cell>
        </row>
        <row r="2196">
          <cell r="A2196" t="str">
            <v>OANDMMNTOTHERC131</v>
          </cell>
          <cell r="B2196" t="str">
            <v>544000</v>
          </cell>
        </row>
        <row r="2197">
          <cell r="A2197" t="str">
            <v>OANDMMNTOTHERC132</v>
          </cell>
          <cell r="B2197" t="str">
            <v>545000</v>
          </cell>
        </row>
        <row r="2198">
          <cell r="A2198" t="str">
            <v>OANDMMNTOTHERC133</v>
          </cell>
          <cell r="B2198" t="str">
            <v>542000</v>
          </cell>
        </row>
        <row r="2199">
          <cell r="A2199" t="str">
            <v>OANDMMNTOTHERC134</v>
          </cell>
          <cell r="B2199" t="str">
            <v>514000</v>
          </cell>
        </row>
        <row r="2200">
          <cell r="A2200" t="str">
            <v>OANDMMNTOTHERC150</v>
          </cell>
          <cell r="B2200" t="str">
            <v>553000</v>
          </cell>
        </row>
        <row r="2201">
          <cell r="A2201" t="str">
            <v>OANDMMNTOTHERC151</v>
          </cell>
          <cell r="B2201" t="str">
            <v>553000</v>
          </cell>
        </row>
        <row r="2202">
          <cell r="A2202" t="str">
            <v>OANDMMNTOTHERC152</v>
          </cell>
          <cell r="B2202" t="str">
            <v>553000</v>
          </cell>
        </row>
        <row r="2203">
          <cell r="A2203" t="str">
            <v>OANDMMNTOTHERC153</v>
          </cell>
          <cell r="B2203" t="str">
            <v>553000</v>
          </cell>
        </row>
        <row r="2204">
          <cell r="A2204" t="str">
            <v>OANDMMNTOTHERC154</v>
          </cell>
          <cell r="B2204" t="str">
            <v>553000</v>
          </cell>
        </row>
        <row r="2205">
          <cell r="A2205" t="str">
            <v>OANDMMNTOTHERC155</v>
          </cell>
          <cell r="B2205" t="str">
            <v>553000</v>
          </cell>
        </row>
        <row r="2206">
          <cell r="A2206" t="str">
            <v>OANDMMNTOTHERC157</v>
          </cell>
          <cell r="B2206" t="str">
            <v>553000</v>
          </cell>
        </row>
        <row r="2207">
          <cell r="A2207" t="str">
            <v>OANDMMNTOTHERC158</v>
          </cell>
          <cell r="B2207" t="str">
            <v>554000</v>
          </cell>
        </row>
        <row r="2208">
          <cell r="A2208" t="str">
            <v>OANDMMNTOTHERC159</v>
          </cell>
          <cell r="B2208" t="str">
            <v>553000</v>
          </cell>
        </row>
        <row r="2209">
          <cell r="A2209" t="str">
            <v>OANDMMNTOTHERC160</v>
          </cell>
          <cell r="B2209" t="str">
            <v>552000</v>
          </cell>
        </row>
        <row r="2210">
          <cell r="A2210" t="str">
            <v>OANDMMNTOTHERC161</v>
          </cell>
          <cell r="B2210" t="str">
            <v>552000</v>
          </cell>
        </row>
        <row r="2211">
          <cell r="A2211" t="str">
            <v>OANDMMNTOTHERC162</v>
          </cell>
          <cell r="B2211" t="str">
            <v>552000</v>
          </cell>
        </row>
        <row r="2212">
          <cell r="A2212" t="str">
            <v>OANDMMNTOTHERC163</v>
          </cell>
          <cell r="B2212" t="str">
            <v>552000</v>
          </cell>
        </row>
        <row r="2213">
          <cell r="A2213" t="str">
            <v>OANDMMNTOTHERC164</v>
          </cell>
          <cell r="B2213" t="str">
            <v>552000</v>
          </cell>
        </row>
        <row r="2214">
          <cell r="A2214" t="str">
            <v>OANDMMNTOTHERC165</v>
          </cell>
          <cell r="B2214" t="str">
            <v>552000</v>
          </cell>
        </row>
        <row r="2215">
          <cell r="A2215" t="str">
            <v>OANDMMNTOTHERC166</v>
          </cell>
          <cell r="B2215" t="str">
            <v>553000</v>
          </cell>
        </row>
        <row r="2216">
          <cell r="A2216" t="str">
            <v>OANDMMNTOTHERC167</v>
          </cell>
          <cell r="B2216" t="str">
            <v>553000</v>
          </cell>
        </row>
        <row r="2217">
          <cell r="A2217" t="str">
            <v>OANDMMNTOTHERC168</v>
          </cell>
          <cell r="B2217" t="str">
            <v>553000</v>
          </cell>
        </row>
        <row r="2218">
          <cell r="A2218" t="str">
            <v>OANDMMNTOTHERC169</v>
          </cell>
          <cell r="B2218" t="str">
            <v>553000</v>
          </cell>
        </row>
        <row r="2219">
          <cell r="A2219" t="str">
            <v>OANDMMNTOTHERC171</v>
          </cell>
          <cell r="B2219" t="str">
            <v>554000</v>
          </cell>
        </row>
        <row r="2220">
          <cell r="A2220" t="str">
            <v>OANDMMNTOTHERC181</v>
          </cell>
          <cell r="B2220" t="str">
            <v>561200</v>
          </cell>
        </row>
        <row r="2221">
          <cell r="A2221" t="str">
            <v>OANDMMNTOTHERC200</v>
          </cell>
          <cell r="B2221" t="str">
            <v>571000</v>
          </cell>
        </row>
        <row r="2222">
          <cell r="A2222" t="str">
            <v>OANDMMNTOTHERC201</v>
          </cell>
          <cell r="B2222" t="str">
            <v>571000</v>
          </cell>
        </row>
        <row r="2223">
          <cell r="A2223" t="str">
            <v>OANDMMNTOTHERC202</v>
          </cell>
          <cell r="B2223" t="str">
            <v>573000</v>
          </cell>
        </row>
        <row r="2224">
          <cell r="A2224" t="str">
            <v>OANDMMNTOTHERC203</v>
          </cell>
          <cell r="B2224" t="str">
            <v>570000</v>
          </cell>
        </row>
        <row r="2225">
          <cell r="A2225" t="str">
            <v>OANDMMNTOTHERC206</v>
          </cell>
          <cell r="B2225" t="str">
            <v>569000</v>
          </cell>
        </row>
        <row r="2226">
          <cell r="A2226" t="str">
            <v>OANDMMNTOTHERC210</v>
          </cell>
          <cell r="B2226" t="str">
            <v>570010</v>
          </cell>
        </row>
        <row r="2227">
          <cell r="A2227" t="str">
            <v>OANDMMNTOTHERC211</v>
          </cell>
          <cell r="B2227" t="str">
            <v>570020</v>
          </cell>
        </row>
        <row r="2228">
          <cell r="A2228" t="str">
            <v>OANDMMNTOTHERC301</v>
          </cell>
          <cell r="B2228" t="str">
            <v>597000</v>
          </cell>
        </row>
        <row r="2229">
          <cell r="A2229" t="str">
            <v>OANDMMNTOTHERC302</v>
          </cell>
          <cell r="B2229" t="str">
            <v>587000</v>
          </cell>
        </row>
        <row r="2230">
          <cell r="A2230" t="str">
            <v>OANDMMNTOTHERC303</v>
          </cell>
          <cell r="B2230" t="str">
            <v>593000</v>
          </cell>
        </row>
        <row r="2231">
          <cell r="A2231" t="str">
            <v>OANDMMNTOTHERC304</v>
          </cell>
          <cell r="B2231" t="str">
            <v>594000</v>
          </cell>
        </row>
        <row r="2232">
          <cell r="A2232" t="str">
            <v>OANDMMNTOTHERC305</v>
          </cell>
          <cell r="B2232" t="str">
            <v>598000</v>
          </cell>
        </row>
        <row r="2233">
          <cell r="A2233" t="str">
            <v>OANDMMNTOTHERC306</v>
          </cell>
          <cell r="B2233" t="str">
            <v>597000</v>
          </cell>
        </row>
        <row r="2234">
          <cell r="A2234" t="str">
            <v>OANDMMNTOTHERC307</v>
          </cell>
          <cell r="B2234" t="str">
            <v>597000</v>
          </cell>
        </row>
        <row r="2235">
          <cell r="A2235" t="str">
            <v>OANDMMNTOTHERC308</v>
          </cell>
          <cell r="B2235" t="str">
            <v>597000</v>
          </cell>
        </row>
        <row r="2236">
          <cell r="A2236" t="str">
            <v>OANDMMNTOTHERC309</v>
          </cell>
          <cell r="B2236" t="str">
            <v>597000</v>
          </cell>
        </row>
        <row r="2237">
          <cell r="A2237" t="str">
            <v>OANDMMNTOTHERC310</v>
          </cell>
          <cell r="B2237" t="str">
            <v>593000</v>
          </cell>
        </row>
        <row r="2238">
          <cell r="A2238" t="str">
            <v>OANDMMNTOTHERC311</v>
          </cell>
          <cell r="B2238" t="str">
            <v>593000</v>
          </cell>
        </row>
        <row r="2239">
          <cell r="A2239" t="str">
            <v>OANDMMNTOTHERC312</v>
          </cell>
          <cell r="B2239" t="str">
            <v>596000</v>
          </cell>
        </row>
        <row r="2240">
          <cell r="A2240" t="str">
            <v>OANDMMNTOTHERC314</v>
          </cell>
          <cell r="B2240" t="str">
            <v>596000</v>
          </cell>
        </row>
        <row r="2241">
          <cell r="A2241" t="str">
            <v>OANDMMNTOTHERC315</v>
          </cell>
          <cell r="B2241" t="str">
            <v>592000</v>
          </cell>
        </row>
        <row r="2242">
          <cell r="A2242" t="str">
            <v>OANDMMNTOTHERC316</v>
          </cell>
          <cell r="B2242" t="str">
            <v>591000</v>
          </cell>
        </row>
        <row r="2243">
          <cell r="A2243" t="str">
            <v>OANDMMNTOTHERC317</v>
          </cell>
          <cell r="B2243" t="str">
            <v>595000</v>
          </cell>
        </row>
        <row r="2244">
          <cell r="A2244" t="str">
            <v>OANDMMNTOTHERC318</v>
          </cell>
          <cell r="B2244" t="str">
            <v>596000</v>
          </cell>
        </row>
        <row r="2245">
          <cell r="A2245" t="str">
            <v>OANDMMNTOTHERC402</v>
          </cell>
          <cell r="B2245" t="str">
            <v>874000</v>
          </cell>
        </row>
        <row r="2246">
          <cell r="A2246" t="str">
            <v>OANDMMNTOTHERC405</v>
          </cell>
          <cell r="B2246" t="str">
            <v>887000</v>
          </cell>
        </row>
        <row r="2247">
          <cell r="A2247" t="str">
            <v>OANDMMNTOTHERC406</v>
          </cell>
          <cell r="B2247" t="str">
            <v>893000</v>
          </cell>
        </row>
        <row r="2248">
          <cell r="A2248" t="str">
            <v>OANDMMNTOTHERC407</v>
          </cell>
          <cell r="B2248" t="str">
            <v>889000</v>
          </cell>
        </row>
        <row r="2249">
          <cell r="A2249" t="str">
            <v>OANDMMNTOTHERC408</v>
          </cell>
          <cell r="B2249" t="str">
            <v>892000</v>
          </cell>
        </row>
        <row r="2250">
          <cell r="A2250" t="str">
            <v>OANDMMNTOTHERC409</v>
          </cell>
          <cell r="B2250" t="str">
            <v>887000</v>
          </cell>
        </row>
        <row r="2251">
          <cell r="A2251" t="str">
            <v>OANDMMNTOTHERC413</v>
          </cell>
          <cell r="B2251" t="str">
            <v>888000</v>
          </cell>
        </row>
        <row r="2252">
          <cell r="A2252" t="str">
            <v>OANDMMNTOTHERC502</v>
          </cell>
          <cell r="B2252" t="str">
            <v>611000</v>
          </cell>
        </row>
        <row r="2253">
          <cell r="A2253" t="str">
            <v>OANDMMNTOTHERC503</v>
          </cell>
          <cell r="B2253" t="str">
            <v>624000</v>
          </cell>
        </row>
        <row r="2254">
          <cell r="A2254" t="str">
            <v>OANDMMNTOTHERC504</v>
          </cell>
          <cell r="B2254" t="str">
            <v>652000</v>
          </cell>
        </row>
        <row r="2255">
          <cell r="A2255" t="str">
            <v>OANDMMNTOTHERC508</v>
          </cell>
          <cell r="B2255" t="str">
            <v>673000</v>
          </cell>
        </row>
        <row r="2256">
          <cell r="A2256" t="str">
            <v>OANDMMNTOTHERC509</v>
          </cell>
          <cell r="B2256" t="str">
            <v>673000</v>
          </cell>
        </row>
        <row r="2257">
          <cell r="A2257" t="str">
            <v>OANDMMNTOTHERC510</v>
          </cell>
          <cell r="B2257" t="str">
            <v>676000</v>
          </cell>
        </row>
        <row r="2258">
          <cell r="A2258" t="str">
            <v>OANDMMNTOTHERC511</v>
          </cell>
          <cell r="B2258" t="str">
            <v>675000</v>
          </cell>
        </row>
        <row r="2259">
          <cell r="A2259" t="str">
            <v>OANDMMNTOTHERC513</v>
          </cell>
          <cell r="B2259" t="str">
            <v>673000</v>
          </cell>
        </row>
        <row r="2260">
          <cell r="A2260" t="str">
            <v>OANDMMNTOTHERC514</v>
          </cell>
          <cell r="B2260" t="str">
            <v>651000</v>
          </cell>
        </row>
        <row r="2261">
          <cell r="A2261" t="str">
            <v>OANDMMNTOTHERC602</v>
          </cell>
          <cell r="B2261" t="str">
            <v>903000</v>
          </cell>
        </row>
        <row r="2262">
          <cell r="A2262" t="str">
            <v>OANDMMNTOTHERC910</v>
          </cell>
          <cell r="B2262" t="str">
            <v>921000</v>
          </cell>
        </row>
        <row r="2263">
          <cell r="A2263" t="str">
            <v>OANDMMNTOTHERC913</v>
          </cell>
          <cell r="B2263" t="str">
            <v>935000</v>
          </cell>
        </row>
        <row r="2264">
          <cell r="A2264" t="str">
            <v>OANDMMNTOTHERC926</v>
          </cell>
          <cell r="B2264" t="str">
            <v>921000</v>
          </cell>
        </row>
        <row r="2265">
          <cell r="A2265" t="str">
            <v>OANDMMNTOTHERC927</v>
          </cell>
          <cell r="B2265" t="str">
            <v>935000</v>
          </cell>
        </row>
        <row r="2266">
          <cell r="A2266" t="str">
            <v>OANDMMNTOTHERC928</v>
          </cell>
          <cell r="B2266" t="str">
            <v>921000</v>
          </cell>
        </row>
        <row r="2267">
          <cell r="A2267" t="str">
            <v>OANDMMNTOTHERC929</v>
          </cell>
          <cell r="B2267" t="str">
            <v>921000</v>
          </cell>
        </row>
        <row r="2268">
          <cell r="A2268" t="str">
            <v>OANDMMNTOTHERC930</v>
          </cell>
          <cell r="B2268" t="str">
            <v>921000</v>
          </cell>
        </row>
        <row r="2269">
          <cell r="A2269" t="str">
            <v>OANDMMNTOTHERC931</v>
          </cell>
          <cell r="B2269" t="str">
            <v>921000</v>
          </cell>
        </row>
        <row r="2270">
          <cell r="A2270" t="str">
            <v>OANDMMNTOTHERC944</v>
          </cell>
          <cell r="B2270" t="str">
            <v>184030</v>
          </cell>
        </row>
        <row r="2271">
          <cell r="A2271" t="str">
            <v>OANDMMNTOTHERC950</v>
          </cell>
          <cell r="B2271" t="str">
            <v>921000</v>
          </cell>
        </row>
        <row r="2272">
          <cell r="A2272" t="str">
            <v>OANDMMNTOTHERC959</v>
          </cell>
          <cell r="B2272" t="str">
            <v>184950</v>
          </cell>
        </row>
        <row r="2273">
          <cell r="A2273" t="str">
            <v>OANDMMNTOUTSVC101</v>
          </cell>
          <cell r="B2273" t="str">
            <v>513000</v>
          </cell>
        </row>
        <row r="2274">
          <cell r="A2274" t="str">
            <v>OANDMMNTOUTSVC102</v>
          </cell>
          <cell r="B2274" t="str">
            <v>512000</v>
          </cell>
        </row>
        <row r="2275">
          <cell r="A2275" t="str">
            <v>OANDMMNTOUTSVC104</v>
          </cell>
          <cell r="B2275" t="str">
            <v>513000</v>
          </cell>
        </row>
        <row r="2276">
          <cell r="A2276" t="str">
            <v>OANDMMNTOUTSVC105</v>
          </cell>
          <cell r="B2276" t="str">
            <v>512000</v>
          </cell>
        </row>
        <row r="2277">
          <cell r="A2277" t="str">
            <v>OANDMMNTOUTSVC106</v>
          </cell>
          <cell r="B2277" t="str">
            <v>514000</v>
          </cell>
        </row>
        <row r="2278">
          <cell r="A2278" t="str">
            <v>OANDMMNTOUTSVC108</v>
          </cell>
          <cell r="B2278" t="str">
            <v>514000</v>
          </cell>
        </row>
        <row r="2279">
          <cell r="A2279" t="str">
            <v>OANDMMNTOUTSVC110</v>
          </cell>
          <cell r="B2279" t="str">
            <v>512000</v>
          </cell>
        </row>
        <row r="2280">
          <cell r="A2280" t="str">
            <v>OANDMMNTOUTSVC111</v>
          </cell>
          <cell r="B2280" t="str">
            <v>512000</v>
          </cell>
        </row>
        <row r="2281">
          <cell r="A2281" t="str">
            <v>OANDMMNTOUTSVC112</v>
          </cell>
          <cell r="B2281" t="str">
            <v>511000</v>
          </cell>
        </row>
        <row r="2282">
          <cell r="A2282" t="str">
            <v>OANDMMNTOUTSVC113</v>
          </cell>
          <cell r="B2282" t="str">
            <v>512000</v>
          </cell>
        </row>
        <row r="2283">
          <cell r="A2283" t="str">
            <v>OANDMMNTOUTSVC115</v>
          </cell>
          <cell r="B2283" t="str">
            <v>511000</v>
          </cell>
        </row>
        <row r="2284">
          <cell r="A2284" t="str">
            <v>OANDMMNTOUTSVC116</v>
          </cell>
          <cell r="B2284" t="str">
            <v>511000</v>
          </cell>
        </row>
        <row r="2285">
          <cell r="A2285" t="str">
            <v>OANDMMNTOUTSVC117</v>
          </cell>
          <cell r="B2285" t="str">
            <v>511000</v>
          </cell>
        </row>
        <row r="2286">
          <cell r="A2286" t="str">
            <v>OANDMMNTOUTSVC118</v>
          </cell>
          <cell r="B2286" t="str">
            <v>511000</v>
          </cell>
        </row>
        <row r="2287">
          <cell r="A2287" t="str">
            <v>OANDMMNTOUTSVC119</v>
          </cell>
          <cell r="B2287" t="str">
            <v>512000</v>
          </cell>
        </row>
        <row r="2288">
          <cell r="A2288" t="str">
            <v>OANDMMNTOUTSVC120</v>
          </cell>
          <cell r="B2288" t="str">
            <v>512000</v>
          </cell>
        </row>
        <row r="2289">
          <cell r="A2289" t="str">
            <v>OANDMMNTOUTSVC121</v>
          </cell>
          <cell r="B2289" t="str">
            <v>512000</v>
          </cell>
        </row>
        <row r="2290">
          <cell r="A2290" t="str">
            <v>OANDMMNTOUTSVC122</v>
          </cell>
          <cell r="B2290" t="str">
            <v>512000</v>
          </cell>
        </row>
        <row r="2291">
          <cell r="A2291" t="str">
            <v>OANDMMNTOUTSVC123</v>
          </cell>
          <cell r="B2291" t="str">
            <v>512000</v>
          </cell>
        </row>
        <row r="2292">
          <cell r="A2292" t="str">
            <v>OANDMMNTOUTSVC124</v>
          </cell>
          <cell r="B2292" t="str">
            <v>512000</v>
          </cell>
        </row>
        <row r="2293">
          <cell r="A2293" t="str">
            <v>OANDMMNTOUTSVC125</v>
          </cell>
          <cell r="B2293" t="str">
            <v>513000</v>
          </cell>
        </row>
        <row r="2294">
          <cell r="A2294" t="str">
            <v>OANDMMNTOUTSVC126</v>
          </cell>
          <cell r="B2294" t="str">
            <v>513000</v>
          </cell>
        </row>
        <row r="2295">
          <cell r="A2295" t="str">
            <v>OANDMMNTOUTSVC127</v>
          </cell>
          <cell r="B2295" t="str">
            <v>513000</v>
          </cell>
        </row>
        <row r="2296">
          <cell r="A2296" t="str">
            <v>OANDMMNTOUTSVC128</v>
          </cell>
          <cell r="B2296" t="str">
            <v>513000</v>
          </cell>
        </row>
        <row r="2297">
          <cell r="A2297" t="str">
            <v>OANDMMNTOUTSVC129</v>
          </cell>
          <cell r="B2297" t="str">
            <v>513000</v>
          </cell>
        </row>
        <row r="2298">
          <cell r="A2298" t="str">
            <v>OANDMMNTOUTSVC130</v>
          </cell>
          <cell r="B2298" t="str">
            <v>543000</v>
          </cell>
        </row>
        <row r="2299">
          <cell r="A2299" t="str">
            <v>OANDMMNTOUTSVC131</v>
          </cell>
          <cell r="B2299" t="str">
            <v>544000</v>
          </cell>
        </row>
        <row r="2300">
          <cell r="A2300" t="str">
            <v>OANDMMNTOUTSVC132</v>
          </cell>
          <cell r="B2300" t="str">
            <v>545000</v>
          </cell>
        </row>
        <row r="2301">
          <cell r="A2301" t="str">
            <v>OANDMMNTOUTSVC133</v>
          </cell>
          <cell r="B2301" t="str">
            <v>542000</v>
          </cell>
        </row>
        <row r="2302">
          <cell r="A2302" t="str">
            <v>OANDMMNTOUTSVC134</v>
          </cell>
          <cell r="B2302" t="str">
            <v>514000</v>
          </cell>
        </row>
        <row r="2303">
          <cell r="A2303" t="str">
            <v>OANDMMNTOUTSVC150</v>
          </cell>
          <cell r="B2303" t="str">
            <v>553000</v>
          </cell>
        </row>
        <row r="2304">
          <cell r="A2304" t="str">
            <v>OANDMMNTOUTSVC151</v>
          </cell>
          <cell r="B2304" t="str">
            <v>553000</v>
          </cell>
        </row>
        <row r="2305">
          <cell r="A2305" t="str">
            <v>OANDMMNTOUTSVC152</v>
          </cell>
          <cell r="B2305" t="str">
            <v>553000</v>
          </cell>
        </row>
        <row r="2306">
          <cell r="A2306" t="str">
            <v>OANDMMNTOUTSVC153</v>
          </cell>
          <cell r="B2306" t="str">
            <v>553000</v>
          </cell>
        </row>
        <row r="2307">
          <cell r="A2307" t="str">
            <v>OANDMMNTOUTSVC154</v>
          </cell>
          <cell r="B2307" t="str">
            <v>553000</v>
          </cell>
        </row>
        <row r="2308">
          <cell r="A2308" t="str">
            <v>OANDMMNTOUTSVC155</v>
          </cell>
          <cell r="B2308" t="str">
            <v>553000</v>
          </cell>
        </row>
        <row r="2309">
          <cell r="A2309" t="str">
            <v>OANDMMNTOUTSVC157</v>
          </cell>
          <cell r="B2309" t="str">
            <v>553000</v>
          </cell>
        </row>
        <row r="2310">
          <cell r="A2310" t="str">
            <v>OANDMMNTOUTSVC158</v>
          </cell>
          <cell r="B2310" t="str">
            <v>554000</v>
          </cell>
        </row>
        <row r="2311">
          <cell r="A2311" t="str">
            <v>OANDMMNTOUTSVC159</v>
          </cell>
          <cell r="B2311" t="str">
            <v>553000</v>
          </cell>
        </row>
        <row r="2312">
          <cell r="A2312" t="str">
            <v>OANDMMNTOUTSVC160</v>
          </cell>
          <cell r="B2312" t="str">
            <v>552000</v>
          </cell>
        </row>
        <row r="2313">
          <cell r="A2313" t="str">
            <v>OANDMMNTOUTSVC161</v>
          </cell>
          <cell r="B2313" t="str">
            <v>552000</v>
          </cell>
        </row>
        <row r="2314">
          <cell r="A2314" t="str">
            <v>OANDMMNTOUTSVC162</v>
          </cell>
          <cell r="B2314" t="str">
            <v>552000</v>
          </cell>
        </row>
        <row r="2315">
          <cell r="A2315" t="str">
            <v>OANDMMNTOUTSVC163</v>
          </cell>
          <cell r="B2315" t="str">
            <v>552000</v>
          </cell>
        </row>
        <row r="2316">
          <cell r="A2316" t="str">
            <v>OANDMMNTOUTSVC164</v>
          </cell>
          <cell r="B2316" t="str">
            <v>552000</v>
          </cell>
        </row>
        <row r="2317">
          <cell r="A2317" t="str">
            <v>OANDMMNTOUTSVC165</v>
          </cell>
          <cell r="B2317" t="str">
            <v>552000</v>
          </cell>
        </row>
        <row r="2318">
          <cell r="A2318" t="str">
            <v>OANDMMNTOUTSVC166</v>
          </cell>
          <cell r="B2318" t="str">
            <v>553000</v>
          </cell>
        </row>
        <row r="2319">
          <cell r="A2319" t="str">
            <v>OANDMMNTOUTSVC167</v>
          </cell>
          <cell r="B2319" t="str">
            <v>553000</v>
          </cell>
        </row>
        <row r="2320">
          <cell r="A2320" t="str">
            <v>OANDMMNTOUTSVC168</v>
          </cell>
          <cell r="B2320" t="str">
            <v>553000</v>
          </cell>
        </row>
        <row r="2321">
          <cell r="A2321" t="str">
            <v>OANDMMNTOUTSVC169</v>
          </cell>
          <cell r="B2321" t="str">
            <v>553000</v>
          </cell>
        </row>
        <row r="2322">
          <cell r="A2322" t="str">
            <v>OANDMMNTOUTSVC171</v>
          </cell>
          <cell r="B2322" t="str">
            <v>554000</v>
          </cell>
        </row>
        <row r="2323">
          <cell r="A2323" t="str">
            <v>OANDMMNTOUTSVC181</v>
          </cell>
          <cell r="B2323" t="str">
            <v>561200</v>
          </cell>
        </row>
        <row r="2324">
          <cell r="A2324" t="str">
            <v>OANDMMNTOUTSVC200</v>
          </cell>
          <cell r="B2324" t="str">
            <v>571000</v>
          </cell>
        </row>
        <row r="2325">
          <cell r="A2325" t="str">
            <v>OANDMMNTOUTSVC201</v>
          </cell>
          <cell r="B2325" t="str">
            <v>571000</v>
          </cell>
        </row>
        <row r="2326">
          <cell r="A2326" t="str">
            <v>OANDMMNTOUTSVC202</v>
          </cell>
          <cell r="B2326" t="str">
            <v>573000</v>
          </cell>
        </row>
        <row r="2327">
          <cell r="A2327" t="str">
            <v>OANDMMNTOUTSVC203</v>
          </cell>
          <cell r="B2327" t="str">
            <v>570000</v>
          </cell>
        </row>
        <row r="2328">
          <cell r="A2328" t="str">
            <v>OANDMMNTOUTSVC206</v>
          </cell>
          <cell r="B2328" t="str">
            <v>569000</v>
          </cell>
        </row>
        <row r="2329">
          <cell r="A2329" t="str">
            <v>OANDMMNTOUTSVC210</v>
          </cell>
          <cell r="B2329" t="str">
            <v>570010</v>
          </cell>
        </row>
        <row r="2330">
          <cell r="A2330" t="str">
            <v>OANDMMNTOUTSVC211</v>
          </cell>
          <cell r="B2330" t="str">
            <v>570020</v>
          </cell>
        </row>
        <row r="2331">
          <cell r="A2331" t="str">
            <v>OANDMMNTOUTSVC301</v>
          </cell>
          <cell r="B2331" t="str">
            <v>597000</v>
          </cell>
        </row>
        <row r="2332">
          <cell r="A2332" t="str">
            <v>OANDMMNTOUTSVC302</v>
          </cell>
          <cell r="B2332" t="str">
            <v>587000</v>
          </cell>
        </row>
        <row r="2333">
          <cell r="A2333" t="str">
            <v>OANDMMNTOUTSVC303</v>
          </cell>
          <cell r="B2333" t="str">
            <v>593000</v>
          </cell>
        </row>
        <row r="2334">
          <cell r="A2334" t="str">
            <v>OANDMMNTOUTSVC304</v>
          </cell>
          <cell r="B2334" t="str">
            <v>594000</v>
          </cell>
        </row>
        <row r="2335">
          <cell r="A2335" t="str">
            <v>OANDMMNTOUTSVC305</v>
          </cell>
          <cell r="B2335" t="str">
            <v>598000</v>
          </cell>
        </row>
        <row r="2336">
          <cell r="A2336" t="str">
            <v>OANDMMNTOUTSVC306</v>
          </cell>
          <cell r="B2336" t="str">
            <v>597000</v>
          </cell>
        </row>
        <row r="2337">
          <cell r="A2337" t="str">
            <v>OANDMMNTOUTSVC307</v>
          </cell>
          <cell r="B2337" t="str">
            <v>597000</v>
          </cell>
        </row>
        <row r="2338">
          <cell r="A2338" t="str">
            <v>OANDMMNTOUTSVC308</v>
          </cell>
          <cell r="B2338" t="str">
            <v>597000</v>
          </cell>
        </row>
        <row r="2339">
          <cell r="A2339" t="str">
            <v>OANDMMNTOUTSVC309</v>
          </cell>
          <cell r="B2339" t="str">
            <v>597000</v>
          </cell>
        </row>
        <row r="2340">
          <cell r="A2340" t="str">
            <v>OANDMMNTOUTSVC310</v>
          </cell>
          <cell r="B2340" t="str">
            <v>593000</v>
          </cell>
        </row>
        <row r="2341">
          <cell r="A2341" t="str">
            <v>OANDMMNTOUTSVC311</v>
          </cell>
          <cell r="B2341" t="str">
            <v>593000</v>
          </cell>
        </row>
        <row r="2342">
          <cell r="A2342" t="str">
            <v>OANDMMNTOUTSVC312</v>
          </cell>
          <cell r="B2342" t="str">
            <v>596000</v>
          </cell>
        </row>
        <row r="2343">
          <cell r="A2343" t="str">
            <v>OANDMMNTOUTSVC314</v>
          </cell>
          <cell r="B2343" t="str">
            <v>596000</v>
          </cell>
        </row>
        <row r="2344">
          <cell r="A2344" t="str">
            <v>OANDMMNTOUTSVC315</v>
          </cell>
          <cell r="B2344" t="str">
            <v>592000</v>
          </cell>
        </row>
        <row r="2345">
          <cell r="A2345" t="str">
            <v>OANDMMNTOUTSVC316</v>
          </cell>
          <cell r="B2345" t="str">
            <v>591000</v>
          </cell>
        </row>
        <row r="2346">
          <cell r="A2346" t="str">
            <v>OANDMMNTOUTSVC317</v>
          </cell>
          <cell r="B2346" t="str">
            <v>595000</v>
          </cell>
        </row>
        <row r="2347">
          <cell r="A2347" t="str">
            <v>OANDMMNTOUTSVC318</v>
          </cell>
          <cell r="B2347" t="str">
            <v>596000</v>
          </cell>
        </row>
        <row r="2348">
          <cell r="A2348" t="str">
            <v>OANDMMNTOUTSVC402</v>
          </cell>
          <cell r="B2348" t="str">
            <v>874000</v>
          </cell>
        </row>
        <row r="2349">
          <cell r="A2349" t="str">
            <v>OANDMMNTOUTSVC405</v>
          </cell>
          <cell r="B2349" t="str">
            <v>887000</v>
          </cell>
        </row>
        <row r="2350">
          <cell r="A2350" t="str">
            <v>OANDMMNTOUTSVC406</v>
          </cell>
          <cell r="B2350" t="str">
            <v>893000</v>
          </cell>
        </row>
        <row r="2351">
          <cell r="A2351" t="str">
            <v>OANDMMNTOUTSVC407</v>
          </cell>
          <cell r="B2351" t="str">
            <v>889000</v>
          </cell>
        </row>
        <row r="2352">
          <cell r="A2352" t="str">
            <v>OANDMMNTOUTSVC408</v>
          </cell>
          <cell r="B2352" t="str">
            <v>892000</v>
          </cell>
        </row>
        <row r="2353">
          <cell r="A2353" t="str">
            <v>OANDMMNTOUTSVC409</v>
          </cell>
          <cell r="B2353" t="str">
            <v>887000</v>
          </cell>
        </row>
        <row r="2354">
          <cell r="A2354" t="str">
            <v>OANDMMNTOUTSVC413</v>
          </cell>
          <cell r="B2354" t="str">
            <v>888000</v>
          </cell>
        </row>
        <row r="2355">
          <cell r="A2355" t="str">
            <v>OANDMMNTOUTSVC502</v>
          </cell>
          <cell r="B2355" t="str">
            <v>611000</v>
          </cell>
        </row>
        <row r="2356">
          <cell r="A2356" t="str">
            <v>OANDMMNTOUTSVC503</v>
          </cell>
          <cell r="B2356" t="str">
            <v>624000</v>
          </cell>
        </row>
        <row r="2357">
          <cell r="A2357" t="str">
            <v>OANDMMNTOUTSVC504</v>
          </cell>
          <cell r="B2357" t="str">
            <v>652000</v>
          </cell>
        </row>
        <row r="2358">
          <cell r="A2358" t="str">
            <v>OANDMMNTOUTSVC508</v>
          </cell>
          <cell r="B2358" t="str">
            <v>673000</v>
          </cell>
        </row>
        <row r="2359">
          <cell r="A2359" t="str">
            <v>OANDMMNTOUTSVC509</v>
          </cell>
          <cell r="B2359" t="str">
            <v>673000</v>
          </cell>
        </row>
        <row r="2360">
          <cell r="A2360" t="str">
            <v>OANDMMNTOUTSVC510</v>
          </cell>
          <cell r="B2360" t="str">
            <v>676000</v>
          </cell>
        </row>
        <row r="2361">
          <cell r="A2361" t="str">
            <v>OANDMMNTOUTSVC511</v>
          </cell>
          <cell r="B2361" t="str">
            <v>675000</v>
          </cell>
        </row>
        <row r="2362">
          <cell r="A2362" t="str">
            <v>OANDMMNTOUTSVC513</v>
          </cell>
          <cell r="B2362" t="str">
            <v>673000</v>
          </cell>
        </row>
        <row r="2363">
          <cell r="A2363" t="str">
            <v>OANDMMNTOUTSVC514</v>
          </cell>
          <cell r="B2363" t="str">
            <v>651000</v>
          </cell>
        </row>
        <row r="2364">
          <cell r="A2364" t="str">
            <v>OANDMMNTOUTSVC602</v>
          </cell>
          <cell r="B2364" t="str">
            <v>903000</v>
          </cell>
        </row>
        <row r="2365">
          <cell r="A2365" t="str">
            <v>OANDMMNTOUTSVC910</v>
          </cell>
          <cell r="B2365" t="str">
            <v>923000</v>
          </cell>
        </row>
        <row r="2366">
          <cell r="A2366" t="str">
            <v>OANDMMNTOUTSVC913</v>
          </cell>
          <cell r="B2366" t="str">
            <v>935000</v>
          </cell>
        </row>
        <row r="2367">
          <cell r="A2367" t="str">
            <v>OANDMMNTOUTSVC926</v>
          </cell>
          <cell r="B2367" t="str">
            <v>923000</v>
          </cell>
        </row>
        <row r="2368">
          <cell r="A2368" t="str">
            <v>OANDMMNTOUTSVC927</v>
          </cell>
          <cell r="B2368" t="str">
            <v>935000</v>
          </cell>
        </row>
        <row r="2369">
          <cell r="A2369" t="str">
            <v>OANDMMNTOUTSVC928</v>
          </cell>
          <cell r="B2369" t="str">
            <v>923000</v>
          </cell>
        </row>
        <row r="2370">
          <cell r="A2370" t="str">
            <v>OANDMMNTOUTSVC929</v>
          </cell>
          <cell r="B2370" t="str">
            <v>923000</v>
          </cell>
        </row>
        <row r="2371">
          <cell r="A2371" t="str">
            <v>OANDMMNTOUTSVC930</v>
          </cell>
          <cell r="B2371" t="str">
            <v>923000</v>
          </cell>
        </row>
        <row r="2372">
          <cell r="A2372" t="str">
            <v>OANDMMNTOUTSVC931</v>
          </cell>
          <cell r="B2372" t="str">
            <v>923000</v>
          </cell>
        </row>
        <row r="2373">
          <cell r="A2373" t="str">
            <v>OANDMMNTOUTSVC944</v>
          </cell>
          <cell r="B2373" t="str">
            <v>184030</v>
          </cell>
        </row>
        <row r="2374">
          <cell r="A2374" t="str">
            <v>OANDMMNTOUTSVC950</v>
          </cell>
          <cell r="B2374" t="str">
            <v>923000</v>
          </cell>
        </row>
        <row r="2375">
          <cell r="A2375" t="str">
            <v>OANDMMNTOUTSVC959</v>
          </cell>
          <cell r="B2375" t="str">
            <v>184950</v>
          </cell>
        </row>
        <row r="2376">
          <cell r="A2376" t="str">
            <v>OANDMMNTSELABORC101</v>
          </cell>
          <cell r="B2376" t="str">
            <v>513000</v>
          </cell>
        </row>
        <row r="2377">
          <cell r="A2377" t="str">
            <v>OANDMMNTSELABORC102</v>
          </cell>
          <cell r="B2377" t="str">
            <v>512000</v>
          </cell>
        </row>
        <row r="2378">
          <cell r="A2378" t="str">
            <v>OANDMMNTSELABORC104</v>
          </cell>
          <cell r="B2378" t="str">
            <v>513000</v>
          </cell>
        </row>
        <row r="2379">
          <cell r="A2379" t="str">
            <v>OANDMMNTSELABORC105</v>
          </cell>
          <cell r="B2379" t="str">
            <v>512000</v>
          </cell>
        </row>
        <row r="2380">
          <cell r="A2380" t="str">
            <v>OANDMMNTSELABORC108</v>
          </cell>
          <cell r="B2380" t="str">
            <v>510000</v>
          </cell>
        </row>
        <row r="2381">
          <cell r="A2381" t="str">
            <v>OANDMMNTSELABORC110</v>
          </cell>
          <cell r="B2381" t="str">
            <v>512000</v>
          </cell>
        </row>
        <row r="2382">
          <cell r="A2382" t="str">
            <v>OANDMMNTSELABORC111</v>
          </cell>
          <cell r="B2382" t="str">
            <v>512000</v>
          </cell>
        </row>
        <row r="2383">
          <cell r="A2383" t="str">
            <v>OANDMMNTSELABORC112</v>
          </cell>
          <cell r="B2383" t="str">
            <v>511000</v>
          </cell>
        </row>
        <row r="2384">
          <cell r="A2384" t="str">
            <v>OANDMMNTSELABORC113</v>
          </cell>
          <cell r="B2384" t="str">
            <v>512000</v>
          </cell>
        </row>
        <row r="2385">
          <cell r="A2385" t="str">
            <v>OANDMMNTSELABORC115</v>
          </cell>
          <cell r="B2385" t="str">
            <v>511000</v>
          </cell>
        </row>
        <row r="2386">
          <cell r="A2386" t="str">
            <v>OANDMMNTSELABORC116</v>
          </cell>
          <cell r="B2386" t="str">
            <v>511000</v>
          </cell>
        </row>
        <row r="2387">
          <cell r="A2387" t="str">
            <v>OANDMMNTSELABORC117</v>
          </cell>
          <cell r="B2387" t="str">
            <v>511000</v>
          </cell>
        </row>
        <row r="2388">
          <cell r="A2388" t="str">
            <v>OANDMMNTSELABORC118</v>
          </cell>
          <cell r="B2388" t="str">
            <v>511000</v>
          </cell>
        </row>
        <row r="2389">
          <cell r="A2389" t="str">
            <v>OANDMMNTSELABORC119</v>
          </cell>
          <cell r="B2389" t="str">
            <v>512000</v>
          </cell>
        </row>
        <row r="2390">
          <cell r="A2390" t="str">
            <v>OANDMMNTSELABORC120</v>
          </cell>
          <cell r="B2390" t="str">
            <v>512000</v>
          </cell>
        </row>
        <row r="2391">
          <cell r="A2391" t="str">
            <v>OANDMMNTSELABORC121</v>
          </cell>
          <cell r="B2391" t="str">
            <v>512000</v>
          </cell>
        </row>
        <row r="2392">
          <cell r="A2392" t="str">
            <v>OANDMMNTSELABORC122</v>
          </cell>
          <cell r="B2392" t="str">
            <v>512000</v>
          </cell>
        </row>
        <row r="2393">
          <cell r="A2393" t="str">
            <v>OANDMMNTSELABORC123</v>
          </cell>
          <cell r="B2393" t="str">
            <v>512000</v>
          </cell>
        </row>
        <row r="2394">
          <cell r="A2394" t="str">
            <v>OANDMMNTSELABORC124</v>
          </cell>
          <cell r="B2394" t="str">
            <v>512000</v>
          </cell>
        </row>
        <row r="2395">
          <cell r="A2395" t="str">
            <v>OANDMMNTSELABORC125</v>
          </cell>
          <cell r="B2395" t="str">
            <v>513000</v>
          </cell>
        </row>
        <row r="2396">
          <cell r="A2396" t="str">
            <v>OANDMMNTSELABORC126</v>
          </cell>
          <cell r="B2396" t="str">
            <v>513000</v>
          </cell>
        </row>
        <row r="2397">
          <cell r="A2397" t="str">
            <v>OANDMMNTSELABORC127</v>
          </cell>
          <cell r="B2397" t="str">
            <v>513000</v>
          </cell>
        </row>
        <row r="2398">
          <cell r="A2398" t="str">
            <v>OANDMMNTSELABORC128</v>
          </cell>
          <cell r="B2398" t="str">
            <v>513000</v>
          </cell>
        </row>
        <row r="2399">
          <cell r="A2399" t="str">
            <v>OANDMMNTSELABORC129</v>
          </cell>
          <cell r="B2399" t="str">
            <v>513000</v>
          </cell>
        </row>
        <row r="2400">
          <cell r="A2400" t="str">
            <v>OANDMMNTSELABORC130</v>
          </cell>
          <cell r="B2400" t="str">
            <v>543000</v>
          </cell>
        </row>
        <row r="2401">
          <cell r="A2401" t="str">
            <v>OANDMMNTSELABORC131</v>
          </cell>
          <cell r="B2401" t="str">
            <v>544000</v>
          </cell>
        </row>
        <row r="2402">
          <cell r="A2402" t="str">
            <v>OANDMMNTSELABORC132</v>
          </cell>
          <cell r="B2402" t="str">
            <v>541000</v>
          </cell>
        </row>
        <row r="2403">
          <cell r="A2403" t="str">
            <v>OANDMMNTSELABORC133</v>
          </cell>
          <cell r="B2403" t="str">
            <v>542000</v>
          </cell>
        </row>
        <row r="2404">
          <cell r="A2404" t="str">
            <v>OANDMMNTSELABORC150</v>
          </cell>
          <cell r="B2404" t="str">
            <v>553000</v>
          </cell>
        </row>
        <row r="2405">
          <cell r="A2405" t="str">
            <v>OANDMMNTSELABORC151</v>
          </cell>
          <cell r="B2405" t="str">
            <v>551000</v>
          </cell>
        </row>
        <row r="2406">
          <cell r="A2406" t="str">
            <v>OANDMMNTSELABORC152</v>
          </cell>
          <cell r="B2406" t="str">
            <v>553000</v>
          </cell>
        </row>
        <row r="2407">
          <cell r="A2407" t="str">
            <v>OANDMMNTSELABORC153</v>
          </cell>
          <cell r="B2407" t="str">
            <v>553000</v>
          </cell>
        </row>
        <row r="2408">
          <cell r="A2408" t="str">
            <v>OANDMMNTSELABORC154</v>
          </cell>
          <cell r="B2408" t="str">
            <v>553000</v>
          </cell>
        </row>
        <row r="2409">
          <cell r="A2409" t="str">
            <v>OANDMMNTSELABORC155</v>
          </cell>
          <cell r="B2409" t="str">
            <v>553000</v>
          </cell>
        </row>
        <row r="2410">
          <cell r="A2410" t="str">
            <v>OANDMMNTSELABORC157</v>
          </cell>
          <cell r="B2410" t="str">
            <v>553000</v>
          </cell>
        </row>
        <row r="2411">
          <cell r="A2411" t="str">
            <v>OANDMMNTSELABORC158</v>
          </cell>
          <cell r="B2411" t="str">
            <v>551000</v>
          </cell>
        </row>
        <row r="2412">
          <cell r="A2412" t="str">
            <v>OANDMMNTSELABORC159</v>
          </cell>
          <cell r="B2412" t="str">
            <v>553000</v>
          </cell>
        </row>
        <row r="2413">
          <cell r="A2413" t="str">
            <v>OANDMMNTSELABORC160</v>
          </cell>
          <cell r="B2413" t="str">
            <v>552000</v>
          </cell>
        </row>
        <row r="2414">
          <cell r="A2414" t="str">
            <v>OANDMMNTSELABORC161</v>
          </cell>
          <cell r="B2414" t="str">
            <v>552000</v>
          </cell>
        </row>
        <row r="2415">
          <cell r="A2415" t="str">
            <v>OANDMMNTSELABORC162</v>
          </cell>
          <cell r="B2415" t="str">
            <v>552000</v>
          </cell>
        </row>
        <row r="2416">
          <cell r="A2416" t="str">
            <v>OANDMMNTSELABORC163</v>
          </cell>
          <cell r="B2416" t="str">
            <v>552000</v>
          </cell>
        </row>
        <row r="2417">
          <cell r="A2417" t="str">
            <v>OANDMMNTSELABORC164</v>
          </cell>
          <cell r="B2417" t="str">
            <v>552000</v>
          </cell>
        </row>
        <row r="2418">
          <cell r="A2418" t="str">
            <v>OANDMMNTSELABORC165</v>
          </cell>
          <cell r="B2418" t="str">
            <v>552000</v>
          </cell>
        </row>
        <row r="2419">
          <cell r="A2419" t="str">
            <v>OANDMMNTSELABORC166</v>
          </cell>
          <cell r="B2419" t="str">
            <v>553000</v>
          </cell>
        </row>
        <row r="2420">
          <cell r="A2420" t="str">
            <v>OANDMMNTSELABORC167</v>
          </cell>
          <cell r="B2420" t="str">
            <v>553000</v>
          </cell>
        </row>
        <row r="2421">
          <cell r="A2421" t="str">
            <v>OANDMMNTSELABORC168</v>
          </cell>
          <cell r="B2421" t="str">
            <v>553000</v>
          </cell>
        </row>
        <row r="2422">
          <cell r="A2422" t="str">
            <v>OANDMMNTSELABORC169</v>
          </cell>
          <cell r="B2422" t="str">
            <v>553000</v>
          </cell>
        </row>
        <row r="2423">
          <cell r="A2423" t="str">
            <v>OANDMMNTSELABORC171</v>
          </cell>
          <cell r="B2423" t="str">
            <v>551000</v>
          </cell>
        </row>
        <row r="2424">
          <cell r="A2424" t="str">
            <v>OANDMMNTSELABORC200</v>
          </cell>
          <cell r="B2424" t="str">
            <v>571000</v>
          </cell>
        </row>
        <row r="2425">
          <cell r="A2425" t="str">
            <v>OANDMMNTSELABORC201</v>
          </cell>
          <cell r="B2425" t="str">
            <v>571000</v>
          </cell>
        </row>
        <row r="2426">
          <cell r="A2426" t="str">
            <v>OANDMMNTSELABORC202</v>
          </cell>
          <cell r="B2426" t="str">
            <v>568000</v>
          </cell>
        </row>
        <row r="2427">
          <cell r="A2427" t="str">
            <v>OANDMMNTSELABORC203</v>
          </cell>
          <cell r="B2427" t="str">
            <v>570000</v>
          </cell>
        </row>
        <row r="2428">
          <cell r="A2428" t="str">
            <v>OANDMMNTSELABORC206</v>
          </cell>
          <cell r="B2428" t="str">
            <v>569000</v>
          </cell>
        </row>
        <row r="2429">
          <cell r="A2429" t="str">
            <v>OANDMMNTSELABORC210</v>
          </cell>
          <cell r="B2429" t="str">
            <v>570010</v>
          </cell>
        </row>
        <row r="2430">
          <cell r="A2430" t="str">
            <v>OANDMMNTSELABORC211</v>
          </cell>
          <cell r="B2430" t="str">
            <v>570020</v>
          </cell>
        </row>
        <row r="2431">
          <cell r="A2431" t="str">
            <v>OANDMMNTSELABORC303</v>
          </cell>
          <cell r="B2431" t="str">
            <v>593000</v>
          </cell>
        </row>
        <row r="2432">
          <cell r="A2432" t="str">
            <v>OANDMMNTSELABORC304</v>
          </cell>
          <cell r="B2432" t="str">
            <v>594000</v>
          </cell>
        </row>
        <row r="2433">
          <cell r="A2433" t="str">
            <v>OANDMMNTSELABORC305</v>
          </cell>
          <cell r="B2433" t="str">
            <v>590000</v>
          </cell>
        </row>
        <row r="2434">
          <cell r="A2434" t="str">
            <v>OANDMMNTSELABORC306</v>
          </cell>
          <cell r="B2434" t="str">
            <v>597000</v>
          </cell>
        </row>
        <row r="2435">
          <cell r="A2435" t="str">
            <v>OANDMMNTSELABORC307</v>
          </cell>
          <cell r="B2435" t="str">
            <v>597000</v>
          </cell>
        </row>
        <row r="2436">
          <cell r="A2436" t="str">
            <v>OANDMMNTSELABORC308</v>
          </cell>
          <cell r="B2436" t="str">
            <v>597000</v>
          </cell>
        </row>
        <row r="2437">
          <cell r="A2437" t="str">
            <v>OANDMMNTSELABORC309</v>
          </cell>
          <cell r="B2437" t="str">
            <v>597000</v>
          </cell>
        </row>
        <row r="2438">
          <cell r="A2438" t="str">
            <v>OANDMMNTSELABORC310</v>
          </cell>
          <cell r="B2438" t="str">
            <v>593000</v>
          </cell>
        </row>
        <row r="2439">
          <cell r="A2439" t="str">
            <v>OANDMMNTSELABORC311</v>
          </cell>
          <cell r="B2439" t="str">
            <v>593000</v>
          </cell>
        </row>
        <row r="2440">
          <cell r="A2440" t="str">
            <v>OANDMMNTSELABORC312</v>
          </cell>
          <cell r="B2440" t="str">
            <v>596000</v>
          </cell>
        </row>
        <row r="2441">
          <cell r="A2441" t="str">
            <v>OANDMMNTSELABORC314</v>
          </cell>
          <cell r="B2441" t="str">
            <v>596000</v>
          </cell>
        </row>
        <row r="2442">
          <cell r="A2442" t="str">
            <v>OANDMMNTSELABORC315</v>
          </cell>
          <cell r="B2442" t="str">
            <v>592000</v>
          </cell>
        </row>
        <row r="2443">
          <cell r="A2443" t="str">
            <v>OANDMMNTSELABORC316</v>
          </cell>
          <cell r="B2443" t="str">
            <v>591000</v>
          </cell>
        </row>
        <row r="2444">
          <cell r="A2444" t="str">
            <v>OANDMMNTSELABORC317</v>
          </cell>
          <cell r="B2444" t="str">
            <v>595000</v>
          </cell>
        </row>
        <row r="2445">
          <cell r="A2445" t="str">
            <v>OANDMMNTSELABORC318</v>
          </cell>
          <cell r="B2445" t="str">
            <v>596000</v>
          </cell>
        </row>
        <row r="2446">
          <cell r="A2446" t="str">
            <v>OANDMMNTSELABORC405</v>
          </cell>
          <cell r="B2446" t="str">
            <v>887000</v>
          </cell>
        </row>
        <row r="2447">
          <cell r="A2447" t="str">
            <v>OANDMMNTSELABORC406</v>
          </cell>
          <cell r="B2447" t="str">
            <v>893000</v>
          </cell>
        </row>
        <row r="2448">
          <cell r="A2448" t="str">
            <v>OANDMMNTSELABORC407</v>
          </cell>
          <cell r="B2448" t="str">
            <v>889000</v>
          </cell>
        </row>
        <row r="2449">
          <cell r="A2449" t="str">
            <v>OANDMMNTSELABORC408</v>
          </cell>
          <cell r="B2449" t="str">
            <v>892000</v>
          </cell>
        </row>
        <row r="2450">
          <cell r="A2450" t="str">
            <v>OANDMMNTSELABORC409</v>
          </cell>
          <cell r="B2450" t="str">
            <v>887000</v>
          </cell>
        </row>
        <row r="2451">
          <cell r="A2451" t="str">
            <v>OANDMMNTSELABORC413</v>
          </cell>
          <cell r="B2451" t="str">
            <v>888000</v>
          </cell>
        </row>
        <row r="2452">
          <cell r="A2452" t="str">
            <v>OANDMMNTSELABORC504</v>
          </cell>
          <cell r="B2452" t="str">
            <v>652000</v>
          </cell>
        </row>
        <row r="2453">
          <cell r="A2453" t="str">
            <v>OANDMMNTSELABORC508</v>
          </cell>
          <cell r="B2453" t="str">
            <v>670000</v>
          </cell>
        </row>
        <row r="2454">
          <cell r="A2454" t="str">
            <v>OANDMMNTSELABORC509</v>
          </cell>
          <cell r="B2454" t="str">
            <v>673000</v>
          </cell>
        </row>
        <row r="2455">
          <cell r="A2455" t="str">
            <v>OANDMMNTSELABORC510</v>
          </cell>
          <cell r="B2455" t="str">
            <v>676000</v>
          </cell>
        </row>
        <row r="2456">
          <cell r="A2456" t="str">
            <v>OANDMMNTSELABORC511</v>
          </cell>
          <cell r="B2456" t="str">
            <v>675000</v>
          </cell>
        </row>
        <row r="2457">
          <cell r="A2457" t="str">
            <v>OANDMMNTSELABORC513</v>
          </cell>
          <cell r="B2457" t="str">
            <v>673000</v>
          </cell>
        </row>
        <row r="2458">
          <cell r="A2458" t="str">
            <v>OANDMMNTSELABORC514</v>
          </cell>
          <cell r="B2458" t="str">
            <v>651000</v>
          </cell>
        </row>
        <row r="2459">
          <cell r="A2459" t="str">
            <v>OANDMMNTSELABORC913</v>
          </cell>
          <cell r="B2459" t="str">
            <v>935000</v>
          </cell>
        </row>
        <row r="2460">
          <cell r="A2460" t="str">
            <v>OANDMMNTSEOTHERC101</v>
          </cell>
          <cell r="B2460" t="str">
            <v>513000</v>
          </cell>
        </row>
        <row r="2461">
          <cell r="A2461" t="str">
            <v>OANDMMNTSEOTHERC102</v>
          </cell>
          <cell r="B2461" t="str">
            <v>512000</v>
          </cell>
        </row>
        <row r="2462">
          <cell r="A2462" t="str">
            <v>OANDMMNTSEOTHERC104</v>
          </cell>
          <cell r="B2462" t="str">
            <v>513000</v>
          </cell>
        </row>
        <row r="2463">
          <cell r="A2463" t="str">
            <v>OANDMMNTSEOTHERC105</v>
          </cell>
          <cell r="B2463" t="str">
            <v>512000</v>
          </cell>
        </row>
        <row r="2464">
          <cell r="A2464" t="str">
            <v>OANDMMNTSEOTHERC108</v>
          </cell>
          <cell r="B2464" t="str">
            <v>510000</v>
          </cell>
        </row>
        <row r="2465">
          <cell r="A2465" t="str">
            <v>OANDMMNTSEOTHERC110</v>
          </cell>
          <cell r="B2465" t="str">
            <v>512000</v>
          </cell>
        </row>
        <row r="2466">
          <cell r="A2466" t="str">
            <v>OANDMMNTSEOTHERC111</v>
          </cell>
          <cell r="B2466" t="str">
            <v>512000</v>
          </cell>
        </row>
        <row r="2467">
          <cell r="A2467" t="str">
            <v>OANDMMNTSEOTHERC112</v>
          </cell>
          <cell r="B2467" t="str">
            <v>511000</v>
          </cell>
        </row>
        <row r="2468">
          <cell r="A2468" t="str">
            <v>OANDMMNTSEOTHERC113</v>
          </cell>
          <cell r="B2468" t="str">
            <v>512000</v>
          </cell>
        </row>
        <row r="2469">
          <cell r="A2469" t="str">
            <v>OANDMMNTSEOTHERC115</v>
          </cell>
          <cell r="B2469" t="str">
            <v>511000</v>
          </cell>
        </row>
        <row r="2470">
          <cell r="A2470" t="str">
            <v>OANDMMNTSEOTHERC116</v>
          </cell>
          <cell r="B2470" t="str">
            <v>511000</v>
          </cell>
        </row>
        <row r="2471">
          <cell r="A2471" t="str">
            <v>OANDMMNTSEOTHERC117</v>
          </cell>
          <cell r="B2471" t="str">
            <v>511000</v>
          </cell>
        </row>
        <row r="2472">
          <cell r="A2472" t="str">
            <v>OANDMMNTSEOTHERC118</v>
          </cell>
          <cell r="B2472" t="str">
            <v>511000</v>
          </cell>
        </row>
        <row r="2473">
          <cell r="A2473" t="str">
            <v>OANDMMNTSEOTHERC119</v>
          </cell>
          <cell r="B2473" t="str">
            <v>512000</v>
          </cell>
        </row>
        <row r="2474">
          <cell r="A2474" t="str">
            <v>OANDMMNTSEOTHERC120</v>
          </cell>
          <cell r="B2474" t="str">
            <v>512000</v>
          </cell>
        </row>
        <row r="2475">
          <cell r="A2475" t="str">
            <v>OANDMMNTSEOTHERC121</v>
          </cell>
          <cell r="B2475" t="str">
            <v>512000</v>
          </cell>
        </row>
        <row r="2476">
          <cell r="A2476" t="str">
            <v>OANDMMNTSEOTHERC122</v>
          </cell>
          <cell r="B2476" t="str">
            <v>512000</v>
          </cell>
        </row>
        <row r="2477">
          <cell r="A2477" t="str">
            <v>OANDMMNTSEOTHERC123</v>
          </cell>
          <cell r="B2477" t="str">
            <v>512000</v>
          </cell>
        </row>
        <row r="2478">
          <cell r="A2478" t="str">
            <v>OANDMMNTSEOTHERC124</v>
          </cell>
          <cell r="B2478" t="str">
            <v>512000</v>
          </cell>
        </row>
        <row r="2479">
          <cell r="A2479" t="str">
            <v>OANDMMNTSEOTHERC125</v>
          </cell>
          <cell r="B2479" t="str">
            <v>513000</v>
          </cell>
        </row>
        <row r="2480">
          <cell r="A2480" t="str">
            <v>OANDMMNTSEOTHERC126</v>
          </cell>
          <cell r="B2480" t="str">
            <v>513000</v>
          </cell>
        </row>
        <row r="2481">
          <cell r="A2481" t="str">
            <v>OANDMMNTSEOTHERC127</v>
          </cell>
          <cell r="B2481" t="str">
            <v>513000</v>
          </cell>
        </row>
        <row r="2482">
          <cell r="A2482" t="str">
            <v>OANDMMNTSEOTHERC128</v>
          </cell>
          <cell r="B2482" t="str">
            <v>513000</v>
          </cell>
        </row>
        <row r="2483">
          <cell r="A2483" t="str">
            <v>OANDMMNTSEOTHERC129</v>
          </cell>
          <cell r="B2483" t="str">
            <v>513000</v>
          </cell>
        </row>
        <row r="2484">
          <cell r="A2484" t="str">
            <v>OANDMMNTSEOTHERC130</v>
          </cell>
          <cell r="B2484" t="str">
            <v>543000</v>
          </cell>
        </row>
        <row r="2485">
          <cell r="A2485" t="str">
            <v>OANDMMNTSEOTHERC131</v>
          </cell>
          <cell r="B2485" t="str">
            <v>544000</v>
          </cell>
        </row>
        <row r="2486">
          <cell r="A2486" t="str">
            <v>OANDMMNTSEOTHERC132</v>
          </cell>
          <cell r="B2486" t="str">
            <v>541000</v>
          </cell>
        </row>
        <row r="2487">
          <cell r="A2487" t="str">
            <v>OANDMMNTSEOTHERC133</v>
          </cell>
          <cell r="B2487" t="str">
            <v>542000</v>
          </cell>
        </row>
        <row r="2488">
          <cell r="A2488" t="str">
            <v>OANDMMNTSEOTHERC150</v>
          </cell>
          <cell r="B2488" t="str">
            <v>553000</v>
          </cell>
        </row>
        <row r="2489">
          <cell r="A2489" t="str">
            <v>OANDMMNTSEOTHERC151</v>
          </cell>
          <cell r="B2489" t="str">
            <v>551000</v>
          </cell>
        </row>
        <row r="2490">
          <cell r="A2490" t="str">
            <v>OANDMMNTSEOTHERC152</v>
          </cell>
          <cell r="B2490" t="str">
            <v>553000</v>
          </cell>
        </row>
        <row r="2491">
          <cell r="A2491" t="str">
            <v>OANDMMNTSEOTHERC153</v>
          </cell>
          <cell r="B2491" t="str">
            <v>553000</v>
          </cell>
        </row>
        <row r="2492">
          <cell r="A2492" t="str">
            <v>OANDMMNTSEOTHERC154</v>
          </cell>
          <cell r="B2492" t="str">
            <v>553000</v>
          </cell>
        </row>
        <row r="2493">
          <cell r="A2493" t="str">
            <v>OANDMMNTSEOTHERC155</v>
          </cell>
          <cell r="B2493" t="str">
            <v>553000</v>
          </cell>
        </row>
        <row r="2494">
          <cell r="A2494" t="str">
            <v>OANDMMNTSEOTHERC157</v>
          </cell>
          <cell r="B2494" t="str">
            <v>553000</v>
          </cell>
        </row>
        <row r="2495">
          <cell r="A2495" t="str">
            <v>OANDMMNTSEOTHERC158</v>
          </cell>
          <cell r="B2495" t="str">
            <v>551000</v>
          </cell>
        </row>
        <row r="2496">
          <cell r="A2496" t="str">
            <v>OANDMMNTSEOTHERC159</v>
          </cell>
          <cell r="B2496" t="str">
            <v>553000</v>
          </cell>
        </row>
        <row r="2497">
          <cell r="A2497" t="str">
            <v>OANDMMNTSEOTHERC160</v>
          </cell>
          <cell r="B2497" t="str">
            <v>552000</v>
          </cell>
        </row>
        <row r="2498">
          <cell r="A2498" t="str">
            <v>OANDMMNTSEOTHERC161</v>
          </cell>
          <cell r="B2498" t="str">
            <v>552000</v>
          </cell>
        </row>
        <row r="2499">
          <cell r="A2499" t="str">
            <v>OANDMMNTSEOTHERC162</v>
          </cell>
          <cell r="B2499" t="str">
            <v>552000</v>
          </cell>
        </row>
        <row r="2500">
          <cell r="A2500" t="str">
            <v>OANDMMNTSEOTHERC163</v>
          </cell>
          <cell r="B2500" t="str">
            <v>552000</v>
          </cell>
        </row>
        <row r="2501">
          <cell r="A2501" t="str">
            <v>OANDMMNTSEOTHERC164</v>
          </cell>
          <cell r="B2501" t="str">
            <v>552000</v>
          </cell>
        </row>
        <row r="2502">
          <cell r="A2502" t="str">
            <v>OANDMMNTSEOTHERC165</v>
          </cell>
          <cell r="B2502" t="str">
            <v>552000</v>
          </cell>
        </row>
        <row r="2503">
          <cell r="A2503" t="str">
            <v>OANDMMNTSEOTHERC166</v>
          </cell>
          <cell r="B2503" t="str">
            <v>553000</v>
          </cell>
        </row>
        <row r="2504">
          <cell r="A2504" t="str">
            <v>OANDMMNTSEOTHERC167</v>
          </cell>
          <cell r="B2504" t="str">
            <v>553000</v>
          </cell>
        </row>
        <row r="2505">
          <cell r="A2505" t="str">
            <v>OANDMMNTSEOTHERC168</v>
          </cell>
          <cell r="B2505" t="str">
            <v>553000</v>
          </cell>
        </row>
        <row r="2506">
          <cell r="A2506" t="str">
            <v>OANDMMNTSEOTHERC169</v>
          </cell>
          <cell r="B2506" t="str">
            <v>553000</v>
          </cell>
        </row>
        <row r="2507">
          <cell r="A2507" t="str">
            <v>OANDMMNTSEOTHERC171</v>
          </cell>
          <cell r="B2507" t="str">
            <v>551000</v>
          </cell>
        </row>
        <row r="2508">
          <cell r="A2508" t="str">
            <v>OANDMMNTSEOTHERC200</v>
          </cell>
          <cell r="B2508" t="str">
            <v>571000</v>
          </cell>
        </row>
        <row r="2509">
          <cell r="A2509" t="str">
            <v>OANDMMNTSEOTHERC201</v>
          </cell>
          <cell r="B2509" t="str">
            <v>571000</v>
          </cell>
        </row>
        <row r="2510">
          <cell r="A2510" t="str">
            <v>OANDMMNTSEOTHERC202</v>
          </cell>
          <cell r="B2510" t="str">
            <v>568000</v>
          </cell>
        </row>
        <row r="2511">
          <cell r="A2511" t="str">
            <v>OANDMMNTSEOTHERC203</v>
          </cell>
          <cell r="B2511" t="str">
            <v>570000</v>
          </cell>
        </row>
        <row r="2512">
          <cell r="A2512" t="str">
            <v>OANDMMNTSEOTHERC206</v>
          </cell>
          <cell r="B2512" t="str">
            <v>569000</v>
          </cell>
        </row>
        <row r="2513">
          <cell r="A2513" t="str">
            <v>OANDMMNTSEOTHERC210</v>
          </cell>
          <cell r="B2513" t="str">
            <v>570010</v>
          </cell>
        </row>
        <row r="2514">
          <cell r="A2514" t="str">
            <v>OANDMMNTSEOTHERC211</v>
          </cell>
          <cell r="B2514" t="str">
            <v>570020</v>
          </cell>
        </row>
        <row r="2515">
          <cell r="A2515" t="str">
            <v>OANDMMNTSEOTHERC303</v>
          </cell>
          <cell r="B2515" t="str">
            <v>593000</v>
          </cell>
        </row>
        <row r="2516">
          <cell r="A2516" t="str">
            <v>OANDMMNTSEOTHERC304</v>
          </cell>
          <cell r="B2516" t="str">
            <v>594000</v>
          </cell>
        </row>
        <row r="2517">
          <cell r="A2517" t="str">
            <v>OANDMMNTSEOTHERC305</v>
          </cell>
          <cell r="B2517" t="str">
            <v>590000</v>
          </cell>
        </row>
        <row r="2518">
          <cell r="A2518" t="str">
            <v>OANDMMNTSEOTHERC306</v>
          </cell>
          <cell r="B2518" t="str">
            <v>597000</v>
          </cell>
        </row>
        <row r="2519">
          <cell r="A2519" t="str">
            <v>OANDMMNTSEOTHERC307</v>
          </cell>
          <cell r="B2519" t="str">
            <v>597000</v>
          </cell>
        </row>
        <row r="2520">
          <cell r="A2520" t="str">
            <v>OANDMMNTSEOTHERC308</v>
          </cell>
          <cell r="B2520" t="str">
            <v>597000</v>
          </cell>
        </row>
        <row r="2521">
          <cell r="A2521" t="str">
            <v>OANDMMNTSEOTHERC309</v>
          </cell>
          <cell r="B2521" t="str">
            <v>597000</v>
          </cell>
        </row>
        <row r="2522">
          <cell r="A2522" t="str">
            <v>OANDMMNTSEOTHERC310</v>
          </cell>
          <cell r="B2522" t="str">
            <v>593000</v>
          </cell>
        </row>
        <row r="2523">
          <cell r="A2523" t="str">
            <v>OANDMMNTSEOTHERC311</v>
          </cell>
          <cell r="B2523" t="str">
            <v>593000</v>
          </cell>
        </row>
        <row r="2524">
          <cell r="A2524" t="str">
            <v>OANDMMNTSEOTHERC312</v>
          </cell>
          <cell r="B2524" t="str">
            <v>596000</v>
          </cell>
        </row>
        <row r="2525">
          <cell r="A2525" t="str">
            <v>OANDMMNTSEOTHERC314</v>
          </cell>
          <cell r="B2525" t="str">
            <v>596000</v>
          </cell>
        </row>
        <row r="2526">
          <cell r="A2526" t="str">
            <v>OANDMMNTSEOTHERC315</v>
          </cell>
          <cell r="B2526" t="str">
            <v>592000</v>
          </cell>
        </row>
        <row r="2527">
          <cell r="A2527" t="str">
            <v>OANDMMNTSEOTHERC316</v>
          </cell>
          <cell r="B2527" t="str">
            <v>595000</v>
          </cell>
        </row>
        <row r="2528">
          <cell r="A2528" t="str">
            <v>OANDMMNTSEOTHERC317</v>
          </cell>
          <cell r="B2528" t="str">
            <v>595000</v>
          </cell>
        </row>
        <row r="2529">
          <cell r="A2529" t="str">
            <v>OANDMMNTSEOTHERC318</v>
          </cell>
          <cell r="B2529" t="str">
            <v>596000</v>
          </cell>
        </row>
        <row r="2530">
          <cell r="A2530" t="str">
            <v>OANDMMNTSEOTHERC405</v>
          </cell>
          <cell r="B2530" t="str">
            <v>887000</v>
          </cell>
        </row>
        <row r="2531">
          <cell r="A2531" t="str">
            <v>OANDMMNTSEOTHERC406</v>
          </cell>
          <cell r="B2531" t="str">
            <v>893000</v>
          </cell>
        </row>
        <row r="2532">
          <cell r="A2532" t="str">
            <v>OANDMMNTSEOTHERC407</v>
          </cell>
          <cell r="B2532" t="str">
            <v>889000</v>
          </cell>
        </row>
        <row r="2533">
          <cell r="A2533" t="str">
            <v>OANDMMNTSEOTHERC408</v>
          </cell>
          <cell r="B2533" t="str">
            <v>892000</v>
          </cell>
        </row>
        <row r="2534">
          <cell r="A2534" t="str">
            <v>OANDMMNTSEOTHERC409</v>
          </cell>
          <cell r="B2534" t="str">
            <v>887000</v>
          </cell>
        </row>
        <row r="2535">
          <cell r="A2535" t="str">
            <v>OANDMMNTSEOTHERC413</v>
          </cell>
          <cell r="B2535" t="str">
            <v>888000</v>
          </cell>
        </row>
        <row r="2536">
          <cell r="A2536" t="str">
            <v>OANDMMNTSEOTHERC504</v>
          </cell>
          <cell r="B2536" t="str">
            <v>652000</v>
          </cell>
        </row>
        <row r="2537">
          <cell r="A2537" t="str">
            <v>OANDMMNTSEOTHERC508</v>
          </cell>
          <cell r="B2537" t="str">
            <v>670000</v>
          </cell>
        </row>
        <row r="2538">
          <cell r="A2538" t="str">
            <v>OANDMMNTSEOTHERC509</v>
          </cell>
          <cell r="B2538" t="str">
            <v>673000</v>
          </cell>
        </row>
        <row r="2539">
          <cell r="A2539" t="str">
            <v>OANDMMNTSEOTHERC510</v>
          </cell>
          <cell r="B2539" t="str">
            <v>676000</v>
          </cell>
        </row>
        <row r="2540">
          <cell r="A2540" t="str">
            <v>OANDMMNTSEOTHERC511</v>
          </cell>
          <cell r="B2540" t="str">
            <v>675000</v>
          </cell>
        </row>
        <row r="2541">
          <cell r="A2541" t="str">
            <v>OANDMMNTSEOTHERC513</v>
          </cell>
          <cell r="B2541" t="str">
            <v>673000</v>
          </cell>
        </row>
        <row r="2542">
          <cell r="A2542" t="str">
            <v>OANDMMNTSEOTHERC514</v>
          </cell>
          <cell r="B2542" t="str">
            <v>651000</v>
          </cell>
        </row>
        <row r="2543">
          <cell r="A2543" t="str">
            <v>OANDMMNTSEOTHERC913</v>
          </cell>
          <cell r="B2543" t="str">
            <v>935000</v>
          </cell>
        </row>
        <row r="2544">
          <cell r="A2544" t="str">
            <v>OANDMMNTSEOUTSVC101</v>
          </cell>
          <cell r="B2544" t="str">
            <v>513000</v>
          </cell>
        </row>
        <row r="2545">
          <cell r="A2545" t="str">
            <v>OANDMMNTSEOUTSVC102</v>
          </cell>
          <cell r="B2545" t="str">
            <v>512000</v>
          </cell>
        </row>
        <row r="2546">
          <cell r="A2546" t="str">
            <v>OANDMMNTSEOUTSVC104</v>
          </cell>
          <cell r="B2546" t="str">
            <v>513000</v>
          </cell>
        </row>
        <row r="2547">
          <cell r="A2547" t="str">
            <v>OANDMMNTSEOUTSVC105</v>
          </cell>
          <cell r="B2547" t="str">
            <v>512000</v>
          </cell>
        </row>
        <row r="2548">
          <cell r="A2548" t="str">
            <v>OANDMMNTSEOUTSVC108</v>
          </cell>
          <cell r="B2548" t="str">
            <v>510000</v>
          </cell>
        </row>
        <row r="2549">
          <cell r="A2549" t="str">
            <v>OANDMMNTSEOUTSVC110</v>
          </cell>
          <cell r="B2549" t="str">
            <v>512000</v>
          </cell>
        </row>
        <row r="2550">
          <cell r="A2550" t="str">
            <v>OANDMMNTSEOUTSVC111</v>
          </cell>
          <cell r="B2550" t="str">
            <v>512000</v>
          </cell>
        </row>
        <row r="2551">
          <cell r="A2551" t="str">
            <v>OANDMMNTSEOUTSVC112</v>
          </cell>
          <cell r="B2551" t="str">
            <v>511000</v>
          </cell>
        </row>
        <row r="2552">
          <cell r="A2552" t="str">
            <v>OANDMMNTSEOUTSVC113</v>
          </cell>
          <cell r="B2552" t="str">
            <v>512000</v>
          </cell>
        </row>
        <row r="2553">
          <cell r="A2553" t="str">
            <v>OANDMMNTSEOUTSVC115</v>
          </cell>
          <cell r="B2553" t="str">
            <v>511000</v>
          </cell>
        </row>
        <row r="2554">
          <cell r="A2554" t="str">
            <v>OANDMMNTSEOUTSVC116</v>
          </cell>
          <cell r="B2554" t="str">
            <v>511000</v>
          </cell>
        </row>
        <row r="2555">
          <cell r="A2555" t="str">
            <v>OANDMMNTSEOUTSVC117</v>
          </cell>
          <cell r="B2555" t="str">
            <v>511000</v>
          </cell>
        </row>
        <row r="2556">
          <cell r="A2556" t="str">
            <v>OANDMMNTSEOUTSVC118</v>
          </cell>
          <cell r="B2556" t="str">
            <v>511000</v>
          </cell>
        </row>
        <row r="2557">
          <cell r="A2557" t="str">
            <v>OANDMMNTSEOUTSVC119</v>
          </cell>
          <cell r="B2557" t="str">
            <v>512000</v>
          </cell>
        </row>
        <row r="2558">
          <cell r="A2558" t="str">
            <v>OANDMMNTSEOUTSVC120</v>
          </cell>
          <cell r="B2558" t="str">
            <v>512000</v>
          </cell>
        </row>
        <row r="2559">
          <cell r="A2559" t="str">
            <v>OANDMMNTSEOUTSVC121</v>
          </cell>
          <cell r="B2559" t="str">
            <v>512000</v>
          </cell>
        </row>
        <row r="2560">
          <cell r="A2560" t="str">
            <v>OANDMMNTSEOUTSVC122</v>
          </cell>
          <cell r="B2560" t="str">
            <v>512000</v>
          </cell>
        </row>
        <row r="2561">
          <cell r="A2561" t="str">
            <v>OANDMMNTSEOUTSVC123</v>
          </cell>
          <cell r="B2561" t="str">
            <v>512000</v>
          </cell>
        </row>
        <row r="2562">
          <cell r="A2562" t="str">
            <v>OANDMMNTSEOUTSVC124</v>
          </cell>
          <cell r="B2562" t="str">
            <v>512000</v>
          </cell>
        </row>
        <row r="2563">
          <cell r="A2563" t="str">
            <v>OANDMMNTSEOUTSVC125</v>
          </cell>
          <cell r="B2563" t="str">
            <v>513000</v>
          </cell>
        </row>
        <row r="2564">
          <cell r="A2564" t="str">
            <v>OANDMMNTSEOUTSVC126</v>
          </cell>
          <cell r="B2564" t="str">
            <v>513000</v>
          </cell>
        </row>
        <row r="2565">
          <cell r="A2565" t="str">
            <v>OANDMMNTSEOUTSVC127</v>
          </cell>
          <cell r="B2565" t="str">
            <v>513000</v>
          </cell>
        </row>
        <row r="2566">
          <cell r="A2566" t="str">
            <v>OANDMMNTSEOUTSVC128</v>
          </cell>
          <cell r="B2566" t="str">
            <v>513000</v>
          </cell>
        </row>
        <row r="2567">
          <cell r="A2567" t="str">
            <v>OANDMMNTSEOUTSVC129</v>
          </cell>
          <cell r="B2567" t="str">
            <v>513000</v>
          </cell>
        </row>
        <row r="2568">
          <cell r="A2568" t="str">
            <v>OANDMMNTSEOUTSVC130</v>
          </cell>
          <cell r="B2568" t="str">
            <v>543000</v>
          </cell>
        </row>
        <row r="2569">
          <cell r="A2569" t="str">
            <v>OANDMMNTSEOUTSVC131</v>
          </cell>
          <cell r="B2569" t="str">
            <v>544000</v>
          </cell>
        </row>
        <row r="2570">
          <cell r="A2570" t="str">
            <v>OANDMMNTSEOUTSVC132</v>
          </cell>
          <cell r="B2570" t="str">
            <v>541000</v>
          </cell>
        </row>
        <row r="2571">
          <cell r="A2571" t="str">
            <v>OANDMMNTSEOUTSVC133</v>
          </cell>
          <cell r="B2571" t="str">
            <v>542000</v>
          </cell>
        </row>
        <row r="2572">
          <cell r="A2572" t="str">
            <v>OANDMMNTSEOUTSVC150</v>
          </cell>
          <cell r="B2572" t="str">
            <v>553000</v>
          </cell>
        </row>
        <row r="2573">
          <cell r="A2573" t="str">
            <v>OANDMMNTSEOUTSVC151</v>
          </cell>
          <cell r="B2573" t="str">
            <v>551000</v>
          </cell>
        </row>
        <row r="2574">
          <cell r="A2574" t="str">
            <v>OANDMMNTSEOUTSVC152</v>
          </cell>
          <cell r="B2574" t="str">
            <v>553000</v>
          </cell>
        </row>
        <row r="2575">
          <cell r="A2575" t="str">
            <v>OANDMMNTSEOUTSVC153</v>
          </cell>
          <cell r="B2575" t="str">
            <v>553000</v>
          </cell>
        </row>
        <row r="2576">
          <cell r="A2576" t="str">
            <v>OANDMMNTSEOUTSVC154</v>
          </cell>
          <cell r="B2576" t="str">
            <v>553000</v>
          </cell>
        </row>
        <row r="2577">
          <cell r="A2577" t="str">
            <v>OANDMMNTSEOUTSVC155</v>
          </cell>
          <cell r="B2577" t="str">
            <v>553000</v>
          </cell>
        </row>
        <row r="2578">
          <cell r="A2578" t="str">
            <v>OANDMMNTSEOUTSVC157</v>
          </cell>
          <cell r="B2578" t="str">
            <v>553000</v>
          </cell>
        </row>
        <row r="2579">
          <cell r="A2579" t="str">
            <v>OANDMMNTSEOUTSVC158</v>
          </cell>
          <cell r="B2579" t="str">
            <v>551000</v>
          </cell>
        </row>
        <row r="2580">
          <cell r="A2580" t="str">
            <v>OANDMMNTSEOUTSVC159</v>
          </cell>
          <cell r="B2580" t="str">
            <v>553000</v>
          </cell>
        </row>
        <row r="2581">
          <cell r="A2581" t="str">
            <v>OANDMMNTSEOUTSVC160</v>
          </cell>
          <cell r="B2581" t="str">
            <v>552000</v>
          </cell>
        </row>
        <row r="2582">
          <cell r="A2582" t="str">
            <v>OANDMMNTSEOUTSVC161</v>
          </cell>
          <cell r="B2582" t="str">
            <v>552000</v>
          </cell>
        </row>
        <row r="2583">
          <cell r="A2583" t="str">
            <v>OANDMMNTSEOUTSVC162</v>
          </cell>
          <cell r="B2583" t="str">
            <v>552000</v>
          </cell>
        </row>
        <row r="2584">
          <cell r="A2584" t="str">
            <v>OANDMMNTSEOUTSVC163</v>
          </cell>
          <cell r="B2584" t="str">
            <v>552000</v>
          </cell>
        </row>
        <row r="2585">
          <cell r="A2585" t="str">
            <v>OANDMMNTSEOUTSVC164</v>
          </cell>
          <cell r="B2585" t="str">
            <v>552000</v>
          </cell>
        </row>
        <row r="2586">
          <cell r="A2586" t="str">
            <v>OANDMMNTSEOUTSVC165</v>
          </cell>
          <cell r="B2586" t="str">
            <v>552000</v>
          </cell>
        </row>
        <row r="2587">
          <cell r="A2587" t="str">
            <v>OANDMMNTSEOUTSVC166</v>
          </cell>
          <cell r="B2587" t="str">
            <v>553000</v>
          </cell>
        </row>
        <row r="2588">
          <cell r="A2588" t="str">
            <v>OANDMMNTSEOUTSVC167</v>
          </cell>
          <cell r="B2588" t="str">
            <v>553000</v>
          </cell>
        </row>
        <row r="2589">
          <cell r="A2589" t="str">
            <v>OANDMMNTSEOUTSVC168</v>
          </cell>
          <cell r="B2589" t="str">
            <v>553000</v>
          </cell>
        </row>
        <row r="2590">
          <cell r="A2590" t="str">
            <v>OANDMMNTSEOUTSVC169</v>
          </cell>
          <cell r="B2590" t="str">
            <v>553000</v>
          </cell>
        </row>
        <row r="2591">
          <cell r="A2591" t="str">
            <v>OANDMMNTSEOUTSVC171</v>
          </cell>
          <cell r="B2591" t="str">
            <v>551000</v>
          </cell>
        </row>
        <row r="2592">
          <cell r="A2592" t="str">
            <v>OANDMMNTSEOUTSVC200</v>
          </cell>
          <cell r="B2592" t="str">
            <v>571000</v>
          </cell>
        </row>
        <row r="2593">
          <cell r="A2593" t="str">
            <v>OANDMMNTSEOUTSVC201</v>
          </cell>
          <cell r="B2593" t="str">
            <v>571000</v>
          </cell>
        </row>
        <row r="2594">
          <cell r="A2594" t="str">
            <v>OANDMMNTSEOUTSVC202</v>
          </cell>
          <cell r="B2594" t="str">
            <v>568000</v>
          </cell>
        </row>
        <row r="2595">
          <cell r="A2595" t="str">
            <v>OANDMMNTSEOUTSVC203</v>
          </cell>
          <cell r="B2595" t="str">
            <v>570000</v>
          </cell>
        </row>
        <row r="2596">
          <cell r="A2596" t="str">
            <v>OANDMMNTSEOUTSVC206</v>
          </cell>
          <cell r="B2596" t="str">
            <v>569000</v>
          </cell>
        </row>
        <row r="2597">
          <cell r="A2597" t="str">
            <v>OANDMMNTSEOUTSVC210</v>
          </cell>
          <cell r="B2597" t="str">
            <v>570010</v>
          </cell>
        </row>
        <row r="2598">
          <cell r="A2598" t="str">
            <v>OANDMMNTSEOUTSVC211</v>
          </cell>
          <cell r="B2598" t="str">
            <v>570020</v>
          </cell>
        </row>
        <row r="2599">
          <cell r="A2599" t="str">
            <v>OANDMMNTSEOUTSVC303</v>
          </cell>
          <cell r="B2599" t="str">
            <v>593000</v>
          </cell>
        </row>
        <row r="2600">
          <cell r="A2600" t="str">
            <v>OANDMMNTSEOUTSVC304</v>
          </cell>
          <cell r="B2600" t="str">
            <v>594000</v>
          </cell>
        </row>
        <row r="2601">
          <cell r="A2601" t="str">
            <v>OANDMMNTSEOUTSVC305</v>
          </cell>
          <cell r="B2601" t="str">
            <v>590000</v>
          </cell>
        </row>
        <row r="2602">
          <cell r="A2602" t="str">
            <v>OANDMMNTSEOUTSVC306</v>
          </cell>
          <cell r="B2602" t="str">
            <v>597000</v>
          </cell>
        </row>
        <row r="2603">
          <cell r="A2603" t="str">
            <v>OANDMMNTSEOUTSVC307</v>
          </cell>
          <cell r="B2603" t="str">
            <v>597000</v>
          </cell>
        </row>
        <row r="2604">
          <cell r="A2604" t="str">
            <v>OANDMMNTSEOUTSVC308</v>
          </cell>
          <cell r="B2604" t="str">
            <v>597000</v>
          </cell>
        </row>
        <row r="2605">
          <cell r="A2605" t="str">
            <v>OANDMMNTSEOUTSVC309</v>
          </cell>
          <cell r="B2605" t="str">
            <v>597000</v>
          </cell>
        </row>
        <row r="2606">
          <cell r="A2606" t="str">
            <v>OANDMMNTSEOUTSVC310</v>
          </cell>
          <cell r="B2606" t="str">
            <v>593000</v>
          </cell>
        </row>
        <row r="2607">
          <cell r="A2607" t="str">
            <v>OANDMMNTSEOUTSVC311</v>
          </cell>
          <cell r="B2607" t="str">
            <v>593000</v>
          </cell>
        </row>
        <row r="2608">
          <cell r="A2608" t="str">
            <v>OANDMMNTSEOUTSVC312</v>
          </cell>
          <cell r="B2608" t="str">
            <v>596000</v>
          </cell>
        </row>
        <row r="2609">
          <cell r="A2609" t="str">
            <v>OANDMMNTSEOUTSVC314</v>
          </cell>
          <cell r="B2609" t="str">
            <v>596000</v>
          </cell>
        </row>
        <row r="2610">
          <cell r="A2610" t="str">
            <v>OANDMMNTSEOUTSVC315</v>
          </cell>
          <cell r="B2610" t="str">
            <v>592000</v>
          </cell>
        </row>
        <row r="2611">
          <cell r="A2611" t="str">
            <v>OANDMMNTSEOUTSVC316</v>
          </cell>
          <cell r="B2611" t="str">
            <v>591000</v>
          </cell>
        </row>
        <row r="2612">
          <cell r="A2612" t="str">
            <v>OANDMMNTSEOUTSVC317</v>
          </cell>
          <cell r="B2612" t="str">
            <v>595000</v>
          </cell>
        </row>
        <row r="2613">
          <cell r="A2613" t="str">
            <v>OANDMMNTSEOUTSVC318</v>
          </cell>
          <cell r="B2613" t="str">
            <v>596000</v>
          </cell>
        </row>
        <row r="2614">
          <cell r="A2614" t="str">
            <v>OANDMMNTSEOUTSVC405</v>
          </cell>
          <cell r="B2614" t="str">
            <v>887000</v>
          </cell>
        </row>
        <row r="2615">
          <cell r="A2615" t="str">
            <v>OANDMMNTSEOUTSVC406</v>
          </cell>
          <cell r="B2615" t="str">
            <v>893000</v>
          </cell>
        </row>
        <row r="2616">
          <cell r="A2616" t="str">
            <v>OANDMMNTSEOUTSVC407</v>
          </cell>
          <cell r="B2616" t="str">
            <v>889000</v>
          </cell>
        </row>
        <row r="2617">
          <cell r="A2617" t="str">
            <v>OANDMMNTSEOUTSVC408</v>
          </cell>
          <cell r="B2617" t="str">
            <v>892000</v>
          </cell>
        </row>
        <row r="2618">
          <cell r="A2618" t="str">
            <v>OANDMMNTSEOUTSVC409</v>
          </cell>
          <cell r="B2618" t="str">
            <v>887000</v>
          </cell>
        </row>
        <row r="2619">
          <cell r="A2619" t="str">
            <v>OANDMMNTSEOUTSVC413</v>
          </cell>
          <cell r="B2619" t="str">
            <v>888000</v>
          </cell>
        </row>
        <row r="2620">
          <cell r="A2620" t="str">
            <v>OANDMMNTSEOUTSVC504</v>
          </cell>
          <cell r="B2620" t="str">
            <v>652000</v>
          </cell>
        </row>
        <row r="2621">
          <cell r="A2621" t="str">
            <v>OANDMMNTSEOUTSVC508</v>
          </cell>
          <cell r="B2621" t="str">
            <v>670000</v>
          </cell>
        </row>
        <row r="2622">
          <cell r="A2622" t="str">
            <v>OANDMMNTSEOUTSVC509</v>
          </cell>
          <cell r="B2622" t="str">
            <v>673000</v>
          </cell>
        </row>
        <row r="2623">
          <cell r="A2623" t="str">
            <v>OANDMMNTSEOUTSVC510</v>
          </cell>
          <cell r="B2623" t="str">
            <v>676000</v>
          </cell>
        </row>
        <row r="2624">
          <cell r="A2624" t="str">
            <v>OANDMMNTSEOUTSVC511</v>
          </cell>
          <cell r="B2624" t="str">
            <v>675000</v>
          </cell>
        </row>
        <row r="2625">
          <cell r="A2625" t="str">
            <v>OANDMMNTSEOUTSVC513</v>
          </cell>
          <cell r="B2625" t="str">
            <v>673000</v>
          </cell>
        </row>
        <row r="2626">
          <cell r="A2626" t="str">
            <v>OANDMMNTSEOUTSVC514</v>
          </cell>
          <cell r="B2626" t="str">
            <v>651000</v>
          </cell>
        </row>
        <row r="2627">
          <cell r="A2627" t="str">
            <v>OANDMMNTSEOUTSVC913</v>
          </cell>
          <cell r="B2627" t="str">
            <v>935000</v>
          </cell>
        </row>
        <row r="2628">
          <cell r="A2628" t="str">
            <v>OANDMNONOPLABORC721</v>
          </cell>
          <cell r="B2628" t="str">
            <v>426500</v>
          </cell>
        </row>
        <row r="2629">
          <cell r="A2629" t="str">
            <v>OANDMNONOPLABORC917</v>
          </cell>
          <cell r="B2629" t="str">
            <v>920000</v>
          </cell>
        </row>
        <row r="2630">
          <cell r="A2630" t="str">
            <v>OANDMNONOPOTHERC711</v>
          </cell>
          <cell r="B2630" t="str">
            <v>431000</v>
          </cell>
        </row>
        <row r="2631">
          <cell r="A2631" t="str">
            <v>OANDMNONOPOTHERC721</v>
          </cell>
          <cell r="B2631" t="str">
            <v>426500</v>
          </cell>
        </row>
        <row r="2632">
          <cell r="A2632" t="str">
            <v>OANDMNONOPOTHERC917</v>
          </cell>
          <cell r="B2632" t="str">
            <v>921000</v>
          </cell>
        </row>
        <row r="2633">
          <cell r="A2633" t="str">
            <v>OANDMNONOPOUTSVC721</v>
          </cell>
          <cell r="B2633" t="str">
            <v>426500</v>
          </cell>
        </row>
        <row r="2634">
          <cell r="A2634" t="str">
            <v>OANDMNONOPOUTSVC917</v>
          </cell>
          <cell r="B2634" t="str">
            <v>923000</v>
          </cell>
        </row>
        <row r="2635">
          <cell r="A2635" t="str">
            <v>OANDMOPRLABORC101</v>
          </cell>
          <cell r="B2635" t="str">
            <v>505000</v>
          </cell>
        </row>
        <row r="2636">
          <cell r="A2636" t="str">
            <v>OANDMOPRLABORC102</v>
          </cell>
          <cell r="B2636" t="str">
            <v>502000</v>
          </cell>
        </row>
        <row r="2637">
          <cell r="A2637" t="str">
            <v>OANDMOPRLABORC104</v>
          </cell>
          <cell r="B2637" t="str">
            <v>505000</v>
          </cell>
        </row>
        <row r="2638">
          <cell r="A2638" t="str">
            <v>OANDMOPRLABORC105</v>
          </cell>
          <cell r="B2638" t="str">
            <v>502000</v>
          </cell>
        </row>
        <row r="2639">
          <cell r="A2639" t="str">
            <v>OANDMOPRLABORC106</v>
          </cell>
          <cell r="B2639" t="str">
            <v>501010</v>
          </cell>
        </row>
        <row r="2640">
          <cell r="A2640" t="str">
            <v>OANDMOPRLABORC108</v>
          </cell>
          <cell r="B2640" t="str">
            <v>506000</v>
          </cell>
        </row>
        <row r="2641">
          <cell r="A2641" t="str">
            <v>OANDMOPRLABORC110</v>
          </cell>
          <cell r="B2641" t="str">
            <v>502000</v>
          </cell>
        </row>
        <row r="2642">
          <cell r="A2642" t="str">
            <v>OANDMOPRLABORC111</v>
          </cell>
          <cell r="B2642" t="str">
            <v>502000</v>
          </cell>
        </row>
        <row r="2643">
          <cell r="A2643" t="str">
            <v>OANDMOPRLABORC113</v>
          </cell>
          <cell r="B2643" t="str">
            <v>502000</v>
          </cell>
        </row>
        <row r="2644">
          <cell r="A2644" t="str">
            <v>OANDMOPRLABORC119</v>
          </cell>
          <cell r="B2644" t="str">
            <v>502000</v>
          </cell>
        </row>
        <row r="2645">
          <cell r="A2645" t="str">
            <v>OANDMOPRLABORC120</v>
          </cell>
          <cell r="B2645" t="str">
            <v>502000</v>
          </cell>
        </row>
        <row r="2646">
          <cell r="A2646" t="str">
            <v>OANDMOPRLABORC121</v>
          </cell>
          <cell r="B2646" t="str">
            <v>502000</v>
          </cell>
        </row>
        <row r="2647">
          <cell r="A2647" t="str">
            <v>OANDMOPRLABORC122</v>
          </cell>
          <cell r="B2647" t="str">
            <v>502000</v>
          </cell>
        </row>
        <row r="2648">
          <cell r="A2648" t="str">
            <v>OANDMOPRLABORC123</v>
          </cell>
          <cell r="B2648" t="str">
            <v>502000</v>
          </cell>
        </row>
        <row r="2649">
          <cell r="A2649" t="str">
            <v>OANDMOPRLABORC124</v>
          </cell>
          <cell r="B2649" t="str">
            <v>502000</v>
          </cell>
        </row>
        <row r="2650">
          <cell r="A2650" t="str">
            <v>OANDMOPRLABORC125</v>
          </cell>
          <cell r="B2650" t="str">
            <v>505000</v>
          </cell>
        </row>
        <row r="2651">
          <cell r="A2651" t="str">
            <v>OANDMOPRLABORC126</v>
          </cell>
          <cell r="B2651" t="str">
            <v>505000</v>
          </cell>
        </row>
        <row r="2652">
          <cell r="A2652" t="str">
            <v>OANDMOPRLABORC127</v>
          </cell>
          <cell r="B2652" t="str">
            <v>505000</v>
          </cell>
        </row>
        <row r="2653">
          <cell r="A2653" t="str">
            <v>OANDMOPRLABORC128</v>
          </cell>
          <cell r="B2653" t="str">
            <v>505000</v>
          </cell>
        </row>
        <row r="2654">
          <cell r="A2654" t="str">
            <v>OANDMOPRLABORC129</v>
          </cell>
          <cell r="B2654" t="str">
            <v>505000</v>
          </cell>
        </row>
        <row r="2655">
          <cell r="A2655" t="str">
            <v>OANDMOPRLABORC130</v>
          </cell>
          <cell r="B2655" t="str">
            <v>537000</v>
          </cell>
        </row>
        <row r="2656">
          <cell r="A2656" t="str">
            <v>OANDMOPRLABORC131</v>
          </cell>
          <cell r="B2656" t="str">
            <v>538000</v>
          </cell>
        </row>
        <row r="2657">
          <cell r="A2657" t="str">
            <v>OANDMOPRLABORC132</v>
          </cell>
          <cell r="B2657" t="str">
            <v>539000</v>
          </cell>
        </row>
        <row r="2658">
          <cell r="A2658" t="str">
            <v>OANDMOPRLABORC134</v>
          </cell>
          <cell r="B2658" t="str">
            <v>501010</v>
          </cell>
        </row>
        <row r="2659">
          <cell r="A2659" t="str">
            <v>OANDMOPRLABORC150</v>
          </cell>
          <cell r="B2659" t="str">
            <v>548000</v>
          </cell>
        </row>
        <row r="2660">
          <cell r="A2660" t="str">
            <v>OANDMOPRLABORC151</v>
          </cell>
          <cell r="B2660" t="str">
            <v>548000</v>
          </cell>
        </row>
        <row r="2661">
          <cell r="A2661" t="str">
            <v>OANDMOPRLABORC152</v>
          </cell>
          <cell r="B2661" t="str">
            <v>548000</v>
          </cell>
        </row>
        <row r="2662">
          <cell r="A2662" t="str">
            <v>OANDMOPRLABORC153</v>
          </cell>
          <cell r="B2662" t="str">
            <v>548000</v>
          </cell>
        </row>
        <row r="2663">
          <cell r="A2663" t="str">
            <v>OANDMOPRLABORC154</v>
          </cell>
          <cell r="B2663" t="str">
            <v>548000</v>
          </cell>
        </row>
        <row r="2664">
          <cell r="A2664" t="str">
            <v>OANDMOPRLABORC155</v>
          </cell>
          <cell r="B2664" t="str">
            <v>548000</v>
          </cell>
        </row>
        <row r="2665">
          <cell r="A2665" t="str">
            <v>OANDMOPRLABORC157</v>
          </cell>
          <cell r="B2665" t="str">
            <v>548000</v>
          </cell>
        </row>
        <row r="2666">
          <cell r="A2666" t="str">
            <v>OANDMOPRLABORC158</v>
          </cell>
          <cell r="B2666" t="str">
            <v>549000</v>
          </cell>
        </row>
        <row r="2667">
          <cell r="A2667" t="str">
            <v>OANDMOPRLABORC159</v>
          </cell>
          <cell r="B2667" t="str">
            <v>548000</v>
          </cell>
        </row>
        <row r="2668">
          <cell r="A2668" t="str">
            <v>OANDMOPRLABORC166</v>
          </cell>
          <cell r="B2668" t="str">
            <v>548000</v>
          </cell>
        </row>
        <row r="2669">
          <cell r="A2669" t="str">
            <v>OANDMOPRLABORC167</v>
          </cell>
          <cell r="B2669" t="str">
            <v>548000</v>
          </cell>
        </row>
        <row r="2670">
          <cell r="A2670" t="str">
            <v>OANDMOPRLABORC168</v>
          </cell>
          <cell r="B2670" t="str">
            <v>548000</v>
          </cell>
        </row>
        <row r="2671">
          <cell r="A2671" t="str">
            <v>OANDMOPRLABORC169</v>
          </cell>
          <cell r="B2671" t="str">
            <v>548000</v>
          </cell>
        </row>
        <row r="2672">
          <cell r="A2672" t="str">
            <v>OANDMOPRLABORC170</v>
          </cell>
          <cell r="B2672" t="str">
            <v>920000</v>
          </cell>
        </row>
        <row r="2673">
          <cell r="A2673" t="str">
            <v>OANDMOPRLABORC171</v>
          </cell>
          <cell r="B2673" t="str">
            <v>549000</v>
          </cell>
        </row>
        <row r="2674">
          <cell r="A2674" t="str">
            <v>OANDMOPRLABORC180</v>
          </cell>
          <cell r="B2674" t="str">
            <v>506000</v>
          </cell>
        </row>
        <row r="2675">
          <cell r="A2675" t="str">
            <v>OANDMOPRLABORC181</v>
          </cell>
          <cell r="B2675" t="str">
            <v>561200</v>
          </cell>
        </row>
        <row r="2676">
          <cell r="A2676" t="str">
            <v>OANDMOPRLABORC182</v>
          </cell>
          <cell r="B2676" t="str">
            <v>506000</v>
          </cell>
        </row>
        <row r="2677">
          <cell r="A2677" t="str">
            <v>OANDMOPRLABORC185</v>
          </cell>
          <cell r="B2677" t="str">
            <v>506000</v>
          </cell>
        </row>
        <row r="2678">
          <cell r="A2678" t="str">
            <v>OANDMOPRLABORC186</v>
          </cell>
          <cell r="B2678" t="str">
            <v>506000</v>
          </cell>
        </row>
        <row r="2679">
          <cell r="A2679" t="str">
            <v>OANDMOPRLABORC200</v>
          </cell>
          <cell r="B2679" t="str">
            <v>563000</v>
          </cell>
        </row>
        <row r="2680">
          <cell r="A2680" t="str">
            <v>OANDMOPRLABORC201</v>
          </cell>
          <cell r="B2680" t="str">
            <v>563000</v>
          </cell>
        </row>
        <row r="2681">
          <cell r="A2681" t="str">
            <v>OANDMOPRLABORC202</v>
          </cell>
          <cell r="B2681" t="str">
            <v>566000</v>
          </cell>
        </row>
        <row r="2682">
          <cell r="A2682" t="str">
            <v>OANDMOPRLABORC203</v>
          </cell>
          <cell r="B2682" t="str">
            <v>562000</v>
          </cell>
        </row>
        <row r="2683">
          <cell r="A2683" t="str">
            <v>OANDMOPRLABORC208</v>
          </cell>
          <cell r="B2683" t="str">
            <v>557000</v>
          </cell>
        </row>
        <row r="2684">
          <cell r="A2684" t="str">
            <v>OANDMOPRLABORC210</v>
          </cell>
          <cell r="B2684" t="str">
            <v>562010</v>
          </cell>
        </row>
        <row r="2685">
          <cell r="A2685" t="str">
            <v>OANDMOPRLABORC211</v>
          </cell>
          <cell r="B2685" t="str">
            <v>562020</v>
          </cell>
        </row>
        <row r="2686">
          <cell r="A2686" t="str">
            <v>OANDMOPRLABORC225</v>
          </cell>
          <cell r="B2686" t="str">
            <v>561100</v>
          </cell>
        </row>
        <row r="2687">
          <cell r="A2687" t="str">
            <v>OANDMOPRLABORC226</v>
          </cell>
          <cell r="B2687" t="str">
            <v>561300</v>
          </cell>
        </row>
        <row r="2688">
          <cell r="A2688" t="str">
            <v>OANDMOPRLABORC228</v>
          </cell>
          <cell r="B2688" t="str">
            <v>561500</v>
          </cell>
        </row>
        <row r="2689">
          <cell r="A2689" t="str">
            <v>OANDMOPRLABORC302</v>
          </cell>
          <cell r="B2689" t="str">
            <v>587000</v>
          </cell>
        </row>
        <row r="2690">
          <cell r="A2690" t="str">
            <v>OANDMOPRLABORC303</v>
          </cell>
          <cell r="B2690" t="str">
            <v>583000</v>
          </cell>
        </row>
        <row r="2691">
          <cell r="A2691" t="str">
            <v>OANDMOPRLABORC304</v>
          </cell>
          <cell r="B2691" t="str">
            <v>584000</v>
          </cell>
        </row>
        <row r="2692">
          <cell r="A2692" t="str">
            <v>OANDMOPRLABORC305</v>
          </cell>
          <cell r="B2692" t="str">
            <v>588000</v>
          </cell>
        </row>
        <row r="2693">
          <cell r="A2693" t="str">
            <v>OANDMOPRLABORC306</v>
          </cell>
          <cell r="B2693" t="str">
            <v>586000</v>
          </cell>
        </row>
        <row r="2694">
          <cell r="A2694" t="str">
            <v>OANDMOPRLABORC307</v>
          </cell>
          <cell r="B2694" t="str">
            <v>586000</v>
          </cell>
        </row>
        <row r="2695">
          <cell r="A2695" t="str">
            <v>OANDMOPRLABORC308</v>
          </cell>
          <cell r="B2695" t="str">
            <v>586000</v>
          </cell>
        </row>
        <row r="2696">
          <cell r="A2696" t="str">
            <v>OANDMOPRLABORC309</v>
          </cell>
          <cell r="B2696" t="str">
            <v>586000</v>
          </cell>
        </row>
        <row r="2697">
          <cell r="A2697" t="str">
            <v>OANDMOPRLABORC310</v>
          </cell>
          <cell r="B2697" t="str">
            <v>583000</v>
          </cell>
        </row>
        <row r="2698">
          <cell r="A2698" t="str">
            <v>OANDMOPRLABORC311</v>
          </cell>
          <cell r="B2698" t="str">
            <v>583000</v>
          </cell>
        </row>
        <row r="2699">
          <cell r="A2699" t="str">
            <v>OANDMOPRLABORC312</v>
          </cell>
          <cell r="B2699" t="str">
            <v>585000</v>
          </cell>
        </row>
        <row r="2700">
          <cell r="A2700" t="str">
            <v>OANDMOPRLABORC313</v>
          </cell>
          <cell r="B2700" t="str">
            <v>587000</v>
          </cell>
        </row>
        <row r="2701">
          <cell r="A2701" t="str">
            <v>OANDMOPRLABORC314</v>
          </cell>
          <cell r="B2701" t="str">
            <v>585000</v>
          </cell>
        </row>
        <row r="2702">
          <cell r="A2702" t="str">
            <v>OANDMOPRLABORC315</v>
          </cell>
          <cell r="B2702" t="str">
            <v>582000</v>
          </cell>
        </row>
        <row r="2703">
          <cell r="A2703" t="str">
            <v>OANDMOPRLABORC318</v>
          </cell>
          <cell r="B2703" t="str">
            <v>585000</v>
          </cell>
        </row>
        <row r="2704">
          <cell r="A2704" t="str">
            <v>OANDMOPRLABORC319</v>
          </cell>
          <cell r="B2704" t="str">
            <v>920000</v>
          </cell>
        </row>
        <row r="2705">
          <cell r="A2705" t="str">
            <v>OANDMOPRLABORC401</v>
          </cell>
          <cell r="B2705" t="str">
            <v>879000</v>
          </cell>
        </row>
        <row r="2706">
          <cell r="A2706" t="str">
            <v>OANDMOPRLABORC402</v>
          </cell>
          <cell r="B2706" t="str">
            <v>880000</v>
          </cell>
        </row>
        <row r="2707">
          <cell r="A2707" t="str">
            <v>OANDMOPRLABORC405</v>
          </cell>
          <cell r="B2707" t="str">
            <v>874000</v>
          </cell>
        </row>
        <row r="2708">
          <cell r="A2708" t="str">
            <v>OANDMOPRLABORC406</v>
          </cell>
          <cell r="B2708" t="str">
            <v>878000</v>
          </cell>
        </row>
        <row r="2709">
          <cell r="A2709" t="str">
            <v>OANDMOPRLABORC407</v>
          </cell>
          <cell r="B2709" t="str">
            <v>889000</v>
          </cell>
        </row>
        <row r="2710">
          <cell r="A2710" t="str">
            <v>OANDMOPRLABORC408</v>
          </cell>
          <cell r="B2710" t="str">
            <v>874000</v>
          </cell>
        </row>
        <row r="2711">
          <cell r="A2711" t="str">
            <v>OANDMOPRLABORC409</v>
          </cell>
          <cell r="B2711" t="str">
            <v>874000</v>
          </cell>
        </row>
        <row r="2712">
          <cell r="A2712" t="str">
            <v>OANDMOPRLABORC413</v>
          </cell>
          <cell r="B2712" t="str">
            <v>888000</v>
          </cell>
        </row>
        <row r="2713">
          <cell r="A2713" t="str">
            <v>OANDMOPRLABORC415</v>
          </cell>
          <cell r="B2713" t="str">
            <v>813000</v>
          </cell>
        </row>
        <row r="2714">
          <cell r="A2714" t="str">
            <v>OANDMOPRLABORC502</v>
          </cell>
          <cell r="B2714" t="str">
            <v>601000</v>
          </cell>
        </row>
        <row r="2715">
          <cell r="A2715" t="str">
            <v>OANDMOPRLABORC503</v>
          </cell>
          <cell r="B2715" t="str">
            <v>624000</v>
          </cell>
        </row>
        <row r="2716">
          <cell r="A2716" t="str">
            <v>OANDMOPRLABORC504</v>
          </cell>
          <cell r="B2716" t="str">
            <v>642000</v>
          </cell>
        </row>
        <row r="2717">
          <cell r="A2717" t="str">
            <v>OANDMOPRLABORC506</v>
          </cell>
          <cell r="B2717" t="str">
            <v>664000</v>
          </cell>
        </row>
        <row r="2718">
          <cell r="A2718" t="str">
            <v>OANDMOPRLABORC507</v>
          </cell>
          <cell r="B2718" t="str">
            <v>664000</v>
          </cell>
        </row>
        <row r="2719">
          <cell r="A2719" t="str">
            <v>OANDMOPRLABORC508</v>
          </cell>
          <cell r="B2719" t="str">
            <v>665000</v>
          </cell>
        </row>
        <row r="2720">
          <cell r="A2720" t="str">
            <v>OANDMOPRLABORC509</v>
          </cell>
          <cell r="B2720" t="str">
            <v>662000</v>
          </cell>
        </row>
        <row r="2721">
          <cell r="A2721" t="str">
            <v>OANDMOPRLABORC510</v>
          </cell>
          <cell r="B2721" t="str">
            <v>663000</v>
          </cell>
        </row>
        <row r="2722">
          <cell r="A2722" t="str">
            <v>OANDMOPRLABORC511</v>
          </cell>
          <cell r="B2722" t="str">
            <v>664000</v>
          </cell>
        </row>
        <row r="2723">
          <cell r="A2723" t="str">
            <v>OANDMOPRLABORC513</v>
          </cell>
          <cell r="B2723" t="str">
            <v>662000</v>
          </cell>
        </row>
        <row r="2724">
          <cell r="A2724" t="str">
            <v>OANDMOPRLABORC517</v>
          </cell>
          <cell r="B2724" t="str">
            <v>642000</v>
          </cell>
        </row>
        <row r="2725">
          <cell r="A2725" t="str">
            <v>OANDMOPRLABORC600</v>
          </cell>
          <cell r="B2725" t="str">
            <v>903000</v>
          </cell>
        </row>
        <row r="2726">
          <cell r="A2726" t="str">
            <v>OANDMOPRLABORC601</v>
          </cell>
          <cell r="B2726" t="str">
            <v>903000</v>
          </cell>
        </row>
        <row r="2727">
          <cell r="A2727" t="str">
            <v>OANDMOPRLABORC602</v>
          </cell>
          <cell r="B2727" t="str">
            <v>903000</v>
          </cell>
        </row>
        <row r="2728">
          <cell r="A2728" t="str">
            <v>OANDMOPRLABORC603</v>
          </cell>
          <cell r="B2728" t="str">
            <v>903000</v>
          </cell>
        </row>
        <row r="2729">
          <cell r="A2729" t="str">
            <v>OANDMOPRLABORC605</v>
          </cell>
          <cell r="B2729" t="str">
            <v>903000</v>
          </cell>
        </row>
        <row r="2730">
          <cell r="A2730" t="str">
            <v>OANDMOPRLABORC640</v>
          </cell>
          <cell r="B2730" t="str">
            <v>908000</v>
          </cell>
        </row>
        <row r="2731">
          <cell r="A2731" t="str">
            <v>OANDMOPRLABORC641</v>
          </cell>
          <cell r="B2731" t="str">
            <v>908000</v>
          </cell>
        </row>
        <row r="2732">
          <cell r="A2732" t="str">
            <v>OANDMOPRLABORC642</v>
          </cell>
          <cell r="B2732" t="str">
            <v>908000</v>
          </cell>
        </row>
        <row r="2733">
          <cell r="A2733" t="str">
            <v>OANDMOPRLABORC643</v>
          </cell>
          <cell r="B2733" t="str">
            <v>908000</v>
          </cell>
        </row>
        <row r="2734">
          <cell r="A2734" t="str">
            <v>OANDMOPRLABORC660</v>
          </cell>
          <cell r="B2734" t="str">
            <v>912000</v>
          </cell>
        </row>
        <row r="2735">
          <cell r="A2735" t="str">
            <v>OANDMOPRLABORC661</v>
          </cell>
          <cell r="B2735" t="str">
            <v>912000</v>
          </cell>
        </row>
        <row r="2736">
          <cell r="A2736" t="str">
            <v>OANDMOPRLABORC662</v>
          </cell>
          <cell r="B2736" t="str">
            <v>912000</v>
          </cell>
        </row>
        <row r="2737">
          <cell r="A2737" t="str">
            <v>OANDMOPRLABORC663</v>
          </cell>
          <cell r="B2737" t="str">
            <v>912000</v>
          </cell>
        </row>
        <row r="2738">
          <cell r="A2738" t="str">
            <v>OANDMOPRLABORC900</v>
          </cell>
          <cell r="B2738" t="str">
            <v>920000</v>
          </cell>
        </row>
        <row r="2739">
          <cell r="A2739" t="str">
            <v>OANDMOPRLABORC901</v>
          </cell>
          <cell r="B2739" t="str">
            <v>920000</v>
          </cell>
        </row>
        <row r="2740">
          <cell r="A2740" t="str">
            <v>OANDMOPRLABORC902</v>
          </cell>
          <cell r="B2740" t="str">
            <v>926020</v>
          </cell>
        </row>
        <row r="2741">
          <cell r="A2741" t="str">
            <v>OANDMOPRLABORC903</v>
          </cell>
          <cell r="B2741" t="str">
            <v>926020</v>
          </cell>
        </row>
        <row r="2742">
          <cell r="A2742" t="str">
            <v>OANDMOPRLABORC904</v>
          </cell>
          <cell r="B2742" t="str">
            <v>926010</v>
          </cell>
        </row>
        <row r="2743">
          <cell r="A2743" t="str">
            <v>OANDMOPRLABORC905</v>
          </cell>
          <cell r="B2743" t="str">
            <v>926020</v>
          </cell>
        </row>
        <row r="2744">
          <cell r="A2744" t="str">
            <v>OANDMOPRLABORC906</v>
          </cell>
          <cell r="B2744" t="str">
            <v>926010</v>
          </cell>
        </row>
        <row r="2745">
          <cell r="A2745" t="str">
            <v>OANDMOPRLABORC907</v>
          </cell>
          <cell r="B2745" t="str">
            <v>926020</v>
          </cell>
        </row>
        <row r="2746">
          <cell r="A2746" t="str">
            <v>OANDMOPRLABORC908</v>
          </cell>
          <cell r="B2746" t="str">
            <v>920000</v>
          </cell>
        </row>
        <row r="2747">
          <cell r="A2747" t="str">
            <v>OANDMOPRLABORC909</v>
          </cell>
          <cell r="B2747" t="str">
            <v>912000</v>
          </cell>
        </row>
        <row r="2748">
          <cell r="A2748" t="str">
            <v>OANDMOPRLABORC910</v>
          </cell>
          <cell r="B2748" t="str">
            <v>920000</v>
          </cell>
        </row>
        <row r="2749">
          <cell r="A2749" t="str">
            <v>OANDMOPRLABORC912</v>
          </cell>
          <cell r="B2749" t="str">
            <v>920000</v>
          </cell>
        </row>
        <row r="2750">
          <cell r="A2750" t="str">
            <v>OANDMOPRLABORC913</v>
          </cell>
          <cell r="B2750" t="str">
            <v>920000</v>
          </cell>
        </row>
        <row r="2751">
          <cell r="A2751" t="str">
            <v>OANDMOPRLABORC914</v>
          </cell>
          <cell r="B2751" t="str">
            <v>920000</v>
          </cell>
        </row>
        <row r="2752">
          <cell r="A2752" t="str">
            <v>OANDMOPRLABORC915</v>
          </cell>
          <cell r="B2752" t="str">
            <v>920000</v>
          </cell>
        </row>
        <row r="2753">
          <cell r="A2753" t="str">
            <v>OANDMOPRLABORC917</v>
          </cell>
          <cell r="B2753" t="str">
            <v>920000</v>
          </cell>
        </row>
        <row r="2754">
          <cell r="A2754" t="str">
            <v>OANDMOPRLABORC919</v>
          </cell>
          <cell r="B2754" t="str">
            <v>920000</v>
          </cell>
        </row>
        <row r="2755">
          <cell r="A2755" t="str">
            <v>OANDMOPRLABORC920</v>
          </cell>
          <cell r="B2755" t="str">
            <v>920000</v>
          </cell>
        </row>
        <row r="2756">
          <cell r="A2756" t="str">
            <v>OANDMOPRLABORC921</v>
          </cell>
          <cell r="B2756" t="str">
            <v>920000</v>
          </cell>
        </row>
        <row r="2757">
          <cell r="A2757" t="str">
            <v>OANDMOPRLABORC922</v>
          </cell>
          <cell r="B2757" t="str">
            <v>920000</v>
          </cell>
        </row>
        <row r="2758">
          <cell r="A2758" t="str">
            <v>OANDMOPRLABORC923</v>
          </cell>
          <cell r="B2758" t="str">
            <v>925000</v>
          </cell>
        </row>
        <row r="2759">
          <cell r="A2759" t="str">
            <v>OANDMOPRLABORC925</v>
          </cell>
          <cell r="B2759" t="str">
            <v>920000</v>
          </cell>
        </row>
        <row r="2760">
          <cell r="A2760" t="str">
            <v>OANDMOPRLABORC926</v>
          </cell>
          <cell r="B2760" t="str">
            <v>920000</v>
          </cell>
        </row>
        <row r="2761">
          <cell r="A2761" t="str">
            <v>OANDMOPRLABORC927</v>
          </cell>
          <cell r="B2761" t="str">
            <v>920000</v>
          </cell>
        </row>
        <row r="2762">
          <cell r="A2762" t="str">
            <v>OANDMOPRLABORC928</v>
          </cell>
          <cell r="B2762" t="str">
            <v>920000</v>
          </cell>
        </row>
        <row r="2763">
          <cell r="A2763" t="str">
            <v>OANDMOPRLABORC929</v>
          </cell>
          <cell r="B2763" t="str">
            <v>920000</v>
          </cell>
        </row>
        <row r="2764">
          <cell r="A2764" t="str">
            <v>OANDMOPRLABORC930</v>
          </cell>
          <cell r="B2764" t="str">
            <v>920000</v>
          </cell>
        </row>
        <row r="2765">
          <cell r="A2765" t="str">
            <v>OANDMOPRLABORC931</v>
          </cell>
          <cell r="B2765" t="str">
            <v>920000</v>
          </cell>
        </row>
        <row r="2766">
          <cell r="A2766" t="str">
            <v>OANDMOPRLABORC932</v>
          </cell>
          <cell r="B2766" t="str">
            <v>925000</v>
          </cell>
        </row>
        <row r="2767">
          <cell r="A2767" t="str">
            <v>OANDMOPRLABORC933</v>
          </cell>
          <cell r="B2767" t="str">
            <v>920000</v>
          </cell>
        </row>
        <row r="2768">
          <cell r="A2768" t="str">
            <v>OANDMOPRLABORC934</v>
          </cell>
          <cell r="B2768" t="str">
            <v>920000</v>
          </cell>
        </row>
        <row r="2769">
          <cell r="A2769" t="str">
            <v>OANDMOPRLABORC935</v>
          </cell>
          <cell r="B2769" t="str">
            <v>920000</v>
          </cell>
        </row>
        <row r="2770">
          <cell r="A2770" t="str">
            <v>OANDMOPRLABORC936</v>
          </cell>
          <cell r="B2770" t="str">
            <v>163010</v>
          </cell>
        </row>
        <row r="2771">
          <cell r="A2771" t="str">
            <v>OANDMOPRLABORC937</v>
          </cell>
          <cell r="B2771" t="str">
            <v>163030</v>
          </cell>
        </row>
        <row r="2772">
          <cell r="A2772" t="str">
            <v>OANDMOPRLABORC938</v>
          </cell>
          <cell r="B2772" t="str">
            <v>920000</v>
          </cell>
        </row>
        <row r="2773">
          <cell r="A2773" t="str">
            <v>OANDMOPRLABORC939</v>
          </cell>
          <cell r="B2773" t="str">
            <v>920000</v>
          </cell>
        </row>
        <row r="2774">
          <cell r="A2774" t="str">
            <v>OANDMOPRLABORC940</v>
          </cell>
          <cell r="B2774" t="str">
            <v>920000</v>
          </cell>
        </row>
        <row r="2775">
          <cell r="A2775" t="str">
            <v>OANDMOPRLABORC941</v>
          </cell>
          <cell r="B2775" t="str">
            <v>920000</v>
          </cell>
        </row>
        <row r="2776">
          <cell r="A2776" t="str">
            <v>OANDMOPRLABORC942</v>
          </cell>
          <cell r="B2776" t="str">
            <v>920000</v>
          </cell>
        </row>
        <row r="2777">
          <cell r="A2777" t="str">
            <v>OANDMOPRLABORC944</v>
          </cell>
          <cell r="B2777" t="str">
            <v>184030</v>
          </cell>
        </row>
        <row r="2778">
          <cell r="A2778" t="str">
            <v>OANDMOPRLABORC945</v>
          </cell>
          <cell r="B2778" t="str">
            <v>930200</v>
          </cell>
        </row>
        <row r="2779">
          <cell r="A2779" t="str">
            <v>OANDMOPRLABORC946</v>
          </cell>
          <cell r="B2779" t="str">
            <v>922000</v>
          </cell>
        </row>
        <row r="2780">
          <cell r="A2780" t="str">
            <v>OANDMOPRLABORC948</v>
          </cell>
          <cell r="B2780" t="str">
            <v>926030</v>
          </cell>
        </row>
        <row r="2781">
          <cell r="A2781" t="str">
            <v>OANDMOPRLABORC949</v>
          </cell>
          <cell r="B2781" t="str">
            <v>920000</v>
          </cell>
        </row>
        <row r="2782">
          <cell r="A2782" t="str">
            <v>OANDMOPRLABORC950</v>
          </cell>
          <cell r="B2782" t="str">
            <v>920000</v>
          </cell>
        </row>
        <row r="2783">
          <cell r="A2783" t="str">
            <v>OANDMOPRLABORC951</v>
          </cell>
          <cell r="B2783" t="str">
            <v>925000</v>
          </cell>
        </row>
        <row r="2784">
          <cell r="A2784" t="str">
            <v>OANDMOPRLABORC952</v>
          </cell>
          <cell r="B2784" t="str">
            <v>920000</v>
          </cell>
        </row>
        <row r="2785">
          <cell r="A2785" t="str">
            <v>OANDMOPRLABORC957</v>
          </cell>
          <cell r="B2785" t="str">
            <v>926040</v>
          </cell>
        </row>
        <row r="2786">
          <cell r="A2786" t="str">
            <v>OANDMOPRLABORC958</v>
          </cell>
          <cell r="B2786" t="str">
            <v>163040</v>
          </cell>
        </row>
        <row r="2787">
          <cell r="A2787" t="str">
            <v>OANDMOPRLABORC959</v>
          </cell>
          <cell r="B2787" t="str">
            <v>184950</v>
          </cell>
        </row>
        <row r="2788">
          <cell r="A2788" t="str">
            <v>OANDMOPROTHERC101</v>
          </cell>
          <cell r="B2788" t="str">
            <v>505000</v>
          </cell>
        </row>
        <row r="2789">
          <cell r="A2789" t="str">
            <v>OANDMOPROTHERC102</v>
          </cell>
          <cell r="B2789" t="str">
            <v>502000</v>
          </cell>
        </row>
        <row r="2790">
          <cell r="A2790" t="str">
            <v>OANDMOPROTHERC104</v>
          </cell>
          <cell r="B2790" t="str">
            <v>505000</v>
          </cell>
        </row>
        <row r="2791">
          <cell r="A2791" t="str">
            <v>OANDMOPROTHERC105</v>
          </cell>
          <cell r="B2791" t="str">
            <v>502000</v>
          </cell>
        </row>
        <row r="2792">
          <cell r="A2792" t="str">
            <v>OANDMOPROTHERC106</v>
          </cell>
          <cell r="B2792" t="str">
            <v>501010</v>
          </cell>
        </row>
        <row r="2793">
          <cell r="A2793" t="str">
            <v>OANDMOPROTHERC108</v>
          </cell>
          <cell r="B2793" t="str">
            <v>506000</v>
          </cell>
        </row>
        <row r="2794">
          <cell r="A2794" t="str">
            <v>OANDMOPROTHERC110</v>
          </cell>
          <cell r="B2794" t="str">
            <v>502000</v>
          </cell>
        </row>
        <row r="2795">
          <cell r="A2795" t="str">
            <v>OANDMOPROTHERC111</v>
          </cell>
          <cell r="B2795" t="str">
            <v>502000</v>
          </cell>
        </row>
        <row r="2796">
          <cell r="A2796" t="str">
            <v>OANDMOPROTHERC113</v>
          </cell>
          <cell r="B2796" t="str">
            <v>502000</v>
          </cell>
        </row>
        <row r="2797">
          <cell r="A2797" t="str">
            <v>OANDMOPROTHERC119</v>
          </cell>
          <cell r="B2797" t="str">
            <v>502000</v>
          </cell>
        </row>
        <row r="2798">
          <cell r="A2798" t="str">
            <v>OANDMOPROTHERC120</v>
          </cell>
          <cell r="B2798" t="str">
            <v>502000</v>
          </cell>
        </row>
        <row r="2799">
          <cell r="A2799" t="str">
            <v>OANDMOPROTHERC121</v>
          </cell>
          <cell r="B2799" t="str">
            <v>502000</v>
          </cell>
        </row>
        <row r="2800">
          <cell r="A2800" t="str">
            <v>OANDMOPROTHERC122</v>
          </cell>
          <cell r="B2800" t="str">
            <v>502000</v>
          </cell>
        </row>
        <row r="2801">
          <cell r="A2801" t="str">
            <v>OANDMOPROTHERC123</v>
          </cell>
          <cell r="B2801" t="str">
            <v>502000</v>
          </cell>
        </row>
        <row r="2802">
          <cell r="A2802" t="str">
            <v>OANDMOPROTHERC124</v>
          </cell>
          <cell r="B2802" t="str">
            <v>502000</v>
          </cell>
        </row>
        <row r="2803">
          <cell r="A2803" t="str">
            <v>OANDMOPROTHERC125</v>
          </cell>
          <cell r="B2803" t="str">
            <v>505000</v>
          </cell>
        </row>
        <row r="2804">
          <cell r="A2804" t="str">
            <v>OANDMOPROTHERC126</v>
          </cell>
          <cell r="B2804" t="str">
            <v>505000</v>
          </cell>
        </row>
        <row r="2805">
          <cell r="A2805" t="str">
            <v>OANDMOPROTHERC127</v>
          </cell>
          <cell r="B2805" t="str">
            <v>505000</v>
          </cell>
        </row>
        <row r="2806">
          <cell r="A2806" t="str">
            <v>OANDMOPROTHERC128</v>
          </cell>
          <cell r="B2806" t="str">
            <v>505000</v>
          </cell>
        </row>
        <row r="2807">
          <cell r="A2807" t="str">
            <v>OANDMOPROTHERC129</v>
          </cell>
          <cell r="B2807" t="str">
            <v>505000</v>
          </cell>
        </row>
        <row r="2808">
          <cell r="A2808" t="str">
            <v>OANDMOPROTHERC130</v>
          </cell>
          <cell r="B2808" t="str">
            <v>537000</v>
          </cell>
        </row>
        <row r="2809">
          <cell r="A2809" t="str">
            <v>OANDMOPROTHERC131</v>
          </cell>
          <cell r="B2809" t="str">
            <v>538000</v>
          </cell>
        </row>
        <row r="2810">
          <cell r="A2810" t="str">
            <v>OANDMOPROTHERC132</v>
          </cell>
          <cell r="B2810" t="str">
            <v>539000</v>
          </cell>
        </row>
        <row r="2811">
          <cell r="A2811" t="str">
            <v>OANDMOPROTHERC134</v>
          </cell>
          <cell r="B2811" t="str">
            <v>501010</v>
          </cell>
        </row>
        <row r="2812">
          <cell r="A2812" t="str">
            <v>OANDMOPROTHERC150</v>
          </cell>
          <cell r="B2812" t="str">
            <v>548000</v>
          </cell>
        </row>
        <row r="2813">
          <cell r="A2813" t="str">
            <v>OANDMOPROTHERC151</v>
          </cell>
          <cell r="B2813" t="str">
            <v>548000</v>
          </cell>
        </row>
        <row r="2814">
          <cell r="A2814" t="str">
            <v>OANDMOPROTHERC152</v>
          </cell>
          <cell r="B2814" t="str">
            <v>548000</v>
          </cell>
        </row>
        <row r="2815">
          <cell r="A2815" t="str">
            <v>OANDMOPROTHERC153</v>
          </cell>
          <cell r="B2815" t="str">
            <v>548000</v>
          </cell>
        </row>
        <row r="2816">
          <cell r="A2816" t="str">
            <v>OANDMOPROTHERC154</v>
          </cell>
          <cell r="B2816" t="str">
            <v>548000</v>
          </cell>
        </row>
        <row r="2817">
          <cell r="A2817" t="str">
            <v>OANDMOPROTHERC155</v>
          </cell>
          <cell r="B2817" t="str">
            <v>548000</v>
          </cell>
        </row>
        <row r="2818">
          <cell r="A2818" t="str">
            <v>OANDMOPROTHERC157</v>
          </cell>
          <cell r="B2818" t="str">
            <v>548000</v>
          </cell>
        </row>
        <row r="2819">
          <cell r="A2819" t="str">
            <v>OANDMOPROTHERC158</v>
          </cell>
          <cell r="B2819" t="str">
            <v>549000</v>
          </cell>
        </row>
        <row r="2820">
          <cell r="A2820" t="str">
            <v>OANDMOPROTHERC159</v>
          </cell>
          <cell r="B2820" t="str">
            <v>548000</v>
          </cell>
        </row>
        <row r="2821">
          <cell r="A2821" t="str">
            <v>OANDMOPROTHERC166</v>
          </cell>
          <cell r="B2821" t="str">
            <v>548000</v>
          </cell>
        </row>
        <row r="2822">
          <cell r="A2822" t="str">
            <v>OANDMOPROTHERC167</v>
          </cell>
          <cell r="B2822" t="str">
            <v>548000</v>
          </cell>
        </row>
        <row r="2823">
          <cell r="A2823" t="str">
            <v>OANDMOPROTHERC168</v>
          </cell>
          <cell r="B2823" t="str">
            <v>548000</v>
          </cell>
        </row>
        <row r="2824">
          <cell r="A2824" t="str">
            <v>OANDMOPROTHERC169</v>
          </cell>
          <cell r="B2824" t="str">
            <v>548000</v>
          </cell>
        </row>
        <row r="2825">
          <cell r="A2825" t="str">
            <v>OANDMOPROTHERC170</v>
          </cell>
          <cell r="B2825" t="str">
            <v>921000</v>
          </cell>
        </row>
        <row r="2826">
          <cell r="A2826" t="str">
            <v>OANDMOPROTHERC171</v>
          </cell>
          <cell r="B2826" t="str">
            <v>549000</v>
          </cell>
        </row>
        <row r="2827">
          <cell r="A2827" t="str">
            <v>OANDMOPROTHERC180</v>
          </cell>
          <cell r="B2827" t="str">
            <v>506000</v>
          </cell>
        </row>
        <row r="2828">
          <cell r="A2828" t="str">
            <v>OANDMOPROTHERC181</v>
          </cell>
          <cell r="B2828" t="str">
            <v>561200</v>
          </cell>
        </row>
        <row r="2829">
          <cell r="A2829" t="str">
            <v>OANDMOPROTHERC182</v>
          </cell>
          <cell r="B2829" t="str">
            <v>506000</v>
          </cell>
        </row>
        <row r="2830">
          <cell r="A2830" t="str">
            <v>OANDMOPROTHERC185</v>
          </cell>
          <cell r="B2830" t="str">
            <v>506000</v>
          </cell>
        </row>
        <row r="2831">
          <cell r="A2831" t="str">
            <v>OANDMOPROTHERC186</v>
          </cell>
          <cell r="B2831" t="str">
            <v>506000</v>
          </cell>
        </row>
        <row r="2832">
          <cell r="A2832" t="str">
            <v>OANDMOPROTHERC200</v>
          </cell>
          <cell r="B2832" t="str">
            <v>563000</v>
          </cell>
        </row>
        <row r="2833">
          <cell r="A2833" t="str">
            <v>OANDMOPROTHERC201</v>
          </cell>
          <cell r="B2833" t="str">
            <v>563000</v>
          </cell>
        </row>
        <row r="2834">
          <cell r="A2834" t="str">
            <v>OANDMOPROTHERC202</v>
          </cell>
          <cell r="B2834" t="str">
            <v>566000</v>
          </cell>
        </row>
        <row r="2835">
          <cell r="A2835" t="str">
            <v>OANDMOPROTHERC203</v>
          </cell>
          <cell r="B2835" t="str">
            <v>562000</v>
          </cell>
        </row>
        <row r="2836">
          <cell r="A2836" t="str">
            <v>OANDMOPROTHERC208</v>
          </cell>
          <cell r="B2836" t="str">
            <v>557000</v>
          </cell>
        </row>
        <row r="2837">
          <cell r="A2837" t="str">
            <v>OANDMOPROTHERC210</v>
          </cell>
          <cell r="B2837" t="str">
            <v>562010</v>
          </cell>
        </row>
        <row r="2838">
          <cell r="A2838" t="str">
            <v>OANDMOPROTHERC211</v>
          </cell>
          <cell r="B2838" t="str">
            <v>562020</v>
          </cell>
        </row>
        <row r="2839">
          <cell r="A2839" t="str">
            <v>OANDMOPROTHERC220</v>
          </cell>
          <cell r="B2839" t="str">
            <v>555000</v>
          </cell>
        </row>
        <row r="2840">
          <cell r="A2840" t="str">
            <v>OANDMOPROTHERC225</v>
          </cell>
          <cell r="B2840" t="str">
            <v>561100</v>
          </cell>
        </row>
        <row r="2841">
          <cell r="A2841" t="str">
            <v>OANDMOPROTHERC226</v>
          </cell>
          <cell r="B2841" t="str">
            <v>561300</v>
          </cell>
        </row>
        <row r="2842">
          <cell r="A2842" t="str">
            <v>OANDMOPROTHERC228</v>
          </cell>
          <cell r="B2842" t="str">
            <v>561500</v>
          </cell>
        </row>
        <row r="2843">
          <cell r="A2843" t="str">
            <v>OANDMOPROTHERC302</v>
          </cell>
          <cell r="B2843" t="str">
            <v>587000</v>
          </cell>
        </row>
        <row r="2844">
          <cell r="A2844" t="str">
            <v>OANDMOPROTHERC303</v>
          </cell>
          <cell r="B2844" t="str">
            <v>583000</v>
          </cell>
        </row>
        <row r="2845">
          <cell r="A2845" t="str">
            <v>OANDMOPROTHERC304</v>
          </cell>
          <cell r="B2845" t="str">
            <v>584000</v>
          </cell>
        </row>
        <row r="2846">
          <cell r="A2846" t="str">
            <v>OANDMOPROTHERC305</v>
          </cell>
          <cell r="B2846" t="str">
            <v>588000</v>
          </cell>
        </row>
        <row r="2847">
          <cell r="A2847" t="str">
            <v>OANDMOPROTHERC306</v>
          </cell>
          <cell r="B2847" t="str">
            <v>586000</v>
          </cell>
        </row>
        <row r="2848">
          <cell r="A2848" t="str">
            <v>OANDMOPROTHERC307</v>
          </cell>
          <cell r="B2848" t="str">
            <v>586000</v>
          </cell>
        </row>
        <row r="2849">
          <cell r="A2849" t="str">
            <v>OANDMOPROTHERC308</v>
          </cell>
          <cell r="B2849" t="str">
            <v>586000</v>
          </cell>
        </row>
        <row r="2850">
          <cell r="A2850" t="str">
            <v>OANDMOPROTHERC309</v>
          </cell>
          <cell r="B2850" t="str">
            <v>586000</v>
          </cell>
        </row>
        <row r="2851">
          <cell r="A2851" t="str">
            <v>OANDMOPROTHERC310</v>
          </cell>
          <cell r="B2851" t="str">
            <v>583000</v>
          </cell>
        </row>
        <row r="2852">
          <cell r="A2852" t="str">
            <v>OANDMOPROTHERC311</v>
          </cell>
          <cell r="B2852" t="str">
            <v>583000</v>
          </cell>
        </row>
        <row r="2853">
          <cell r="A2853" t="str">
            <v>OANDMOPROTHERC312</v>
          </cell>
          <cell r="B2853" t="str">
            <v>585000</v>
          </cell>
        </row>
        <row r="2854">
          <cell r="A2854" t="str">
            <v>OANDMOPROTHERC313</v>
          </cell>
          <cell r="B2854" t="str">
            <v>587000</v>
          </cell>
        </row>
        <row r="2855">
          <cell r="A2855" t="str">
            <v>OANDMOPROTHERC314</v>
          </cell>
          <cell r="B2855" t="str">
            <v>585000</v>
          </cell>
        </row>
        <row r="2856">
          <cell r="A2856" t="str">
            <v>OANDMOPROTHERC315</v>
          </cell>
          <cell r="B2856" t="str">
            <v>582000</v>
          </cell>
        </row>
        <row r="2857">
          <cell r="A2857" t="str">
            <v>OANDMOPROTHERC318</v>
          </cell>
          <cell r="B2857" t="str">
            <v>585000</v>
          </cell>
        </row>
        <row r="2858">
          <cell r="A2858" t="str">
            <v>OANDMOPROTHERC319</v>
          </cell>
          <cell r="B2858" t="str">
            <v>921000</v>
          </cell>
        </row>
        <row r="2859">
          <cell r="A2859" t="str">
            <v>OANDMOPROTHERC401</v>
          </cell>
          <cell r="B2859" t="str">
            <v>879000</v>
          </cell>
        </row>
        <row r="2860">
          <cell r="A2860" t="str">
            <v>OANDMOPROTHERC402</v>
          </cell>
          <cell r="B2860" t="str">
            <v>880000</v>
          </cell>
        </row>
        <row r="2861">
          <cell r="A2861" t="str">
            <v>OANDMOPROTHERC405</v>
          </cell>
          <cell r="B2861" t="str">
            <v>874000</v>
          </cell>
        </row>
        <row r="2862">
          <cell r="A2862" t="str">
            <v>OANDMOPROTHERC406</v>
          </cell>
          <cell r="B2862" t="str">
            <v>878000</v>
          </cell>
        </row>
        <row r="2863">
          <cell r="A2863" t="str">
            <v>OANDMOPROTHERC407</v>
          </cell>
          <cell r="B2863" t="str">
            <v>889000</v>
          </cell>
        </row>
        <row r="2864">
          <cell r="A2864" t="str">
            <v>OANDMOPROTHERC408</v>
          </cell>
          <cell r="B2864" t="str">
            <v>874000</v>
          </cell>
        </row>
        <row r="2865">
          <cell r="A2865" t="str">
            <v>OANDMOPROTHERC409</v>
          </cell>
          <cell r="B2865" t="str">
            <v>874000</v>
          </cell>
        </row>
        <row r="2866">
          <cell r="A2866" t="str">
            <v>OANDMOPROTHERC413</v>
          </cell>
          <cell r="B2866" t="str">
            <v>888000</v>
          </cell>
        </row>
        <row r="2867">
          <cell r="A2867" t="str">
            <v>OANDMOPROTHERC415</v>
          </cell>
          <cell r="B2867" t="str">
            <v>813000</v>
          </cell>
        </row>
        <row r="2868">
          <cell r="A2868" t="str">
            <v>OANDMOPROTHERC502</v>
          </cell>
          <cell r="B2868" t="str">
            <v>601000</v>
          </cell>
        </row>
        <row r="2869">
          <cell r="A2869" t="str">
            <v>OANDMOPROTHERC503</v>
          </cell>
          <cell r="B2869" t="str">
            <v>624000</v>
          </cell>
        </row>
        <row r="2870">
          <cell r="A2870" t="str">
            <v>OANDMOPROTHERC504</v>
          </cell>
          <cell r="B2870" t="str">
            <v>642000</v>
          </cell>
        </row>
        <row r="2871">
          <cell r="A2871" t="str">
            <v>OANDMOPROTHERC506</v>
          </cell>
          <cell r="B2871" t="str">
            <v>664000</v>
          </cell>
        </row>
        <row r="2872">
          <cell r="A2872" t="str">
            <v>OANDMOPROTHERC507</v>
          </cell>
          <cell r="B2872" t="str">
            <v>664000</v>
          </cell>
        </row>
        <row r="2873">
          <cell r="A2873" t="str">
            <v>OANDMOPROTHERC508</v>
          </cell>
          <cell r="B2873" t="str">
            <v>665000</v>
          </cell>
        </row>
        <row r="2874">
          <cell r="A2874" t="str">
            <v>OANDMOPROTHERC509</v>
          </cell>
          <cell r="B2874" t="str">
            <v>662000</v>
          </cell>
        </row>
        <row r="2875">
          <cell r="A2875" t="str">
            <v>OANDMOPROTHERC510</v>
          </cell>
          <cell r="B2875" t="str">
            <v>663000</v>
          </cell>
        </row>
        <row r="2876">
          <cell r="A2876" t="str">
            <v>OANDMOPROTHERC511</v>
          </cell>
          <cell r="B2876" t="str">
            <v>664000</v>
          </cell>
        </row>
        <row r="2877">
          <cell r="A2877" t="str">
            <v>OANDMOPROTHERC513</v>
          </cell>
          <cell r="B2877" t="str">
            <v>662000</v>
          </cell>
        </row>
        <row r="2878">
          <cell r="A2878" t="str">
            <v>OANDMOPROTHERC517</v>
          </cell>
          <cell r="B2878" t="str">
            <v>642000</v>
          </cell>
        </row>
        <row r="2879">
          <cell r="A2879" t="str">
            <v>OANDMOPROTHERC600</v>
          </cell>
          <cell r="B2879" t="str">
            <v>903000</v>
          </cell>
        </row>
        <row r="2880">
          <cell r="A2880" t="str">
            <v>OANDMOPROTHERC601</v>
          </cell>
          <cell r="B2880" t="str">
            <v>903000</v>
          </cell>
        </row>
        <row r="2881">
          <cell r="A2881" t="str">
            <v>OANDMOPROTHERC602</v>
          </cell>
          <cell r="B2881" t="str">
            <v>903000</v>
          </cell>
        </row>
        <row r="2882">
          <cell r="A2882" t="str">
            <v>OANDMOPROTHERC603</v>
          </cell>
          <cell r="B2882" t="str">
            <v>903000</v>
          </cell>
        </row>
        <row r="2883">
          <cell r="A2883" t="str">
            <v>OANDMOPROTHERC605</v>
          </cell>
          <cell r="B2883" t="str">
            <v>903000</v>
          </cell>
        </row>
        <row r="2884">
          <cell r="A2884" t="str">
            <v>OANDMOPROTHERC640</v>
          </cell>
          <cell r="B2884" t="str">
            <v>908000</v>
          </cell>
        </row>
        <row r="2885">
          <cell r="A2885" t="str">
            <v>OANDMOPROTHERC641</v>
          </cell>
          <cell r="B2885" t="str">
            <v>908000</v>
          </cell>
        </row>
        <row r="2886">
          <cell r="A2886" t="str">
            <v>OANDMOPROTHERC642</v>
          </cell>
          <cell r="B2886" t="str">
            <v>908000</v>
          </cell>
        </row>
        <row r="2887">
          <cell r="A2887" t="str">
            <v>OANDMOPROTHERC643</v>
          </cell>
          <cell r="B2887" t="str">
            <v>908000</v>
          </cell>
        </row>
        <row r="2888">
          <cell r="A2888" t="str">
            <v>OANDMOPROTHERC660</v>
          </cell>
          <cell r="B2888" t="str">
            <v>912000</v>
          </cell>
        </row>
        <row r="2889">
          <cell r="A2889" t="str">
            <v>OANDMOPROTHERC661</v>
          </cell>
          <cell r="B2889" t="str">
            <v>912000</v>
          </cell>
        </row>
        <row r="2890">
          <cell r="A2890" t="str">
            <v>OANDMOPROTHERC662</v>
          </cell>
          <cell r="B2890" t="str">
            <v>912000</v>
          </cell>
        </row>
        <row r="2891">
          <cell r="A2891" t="str">
            <v>OANDMOPROTHERC663</v>
          </cell>
          <cell r="B2891" t="str">
            <v>912000</v>
          </cell>
        </row>
        <row r="2892">
          <cell r="A2892" t="str">
            <v>OANDMOPROTHERC701</v>
          </cell>
          <cell r="B2892" t="str">
            <v>925000</v>
          </cell>
        </row>
        <row r="2893">
          <cell r="A2893" t="str">
            <v>OANDMOPROTHERC900</v>
          </cell>
          <cell r="B2893" t="str">
            <v>921000</v>
          </cell>
        </row>
        <row r="2894">
          <cell r="A2894" t="str">
            <v>OANDMOPROTHERC901</v>
          </cell>
          <cell r="B2894" t="str">
            <v>921000</v>
          </cell>
        </row>
        <row r="2895">
          <cell r="A2895" t="str">
            <v>OANDMOPROTHERC902</v>
          </cell>
          <cell r="B2895" t="str">
            <v>926020</v>
          </cell>
        </row>
        <row r="2896">
          <cell r="A2896" t="str">
            <v>OANDMOPROTHERC903</v>
          </cell>
          <cell r="B2896" t="str">
            <v>926020</v>
          </cell>
        </row>
        <row r="2897">
          <cell r="A2897" t="str">
            <v>OANDMOPROTHERC904</v>
          </cell>
          <cell r="B2897" t="str">
            <v>926010</v>
          </cell>
        </row>
        <row r="2898">
          <cell r="A2898" t="str">
            <v>OANDMOPROTHERC905</v>
          </cell>
          <cell r="B2898" t="str">
            <v>926020</v>
          </cell>
        </row>
        <row r="2899">
          <cell r="A2899" t="str">
            <v>OANDMOPROTHERC906</v>
          </cell>
          <cell r="B2899" t="str">
            <v>926010</v>
          </cell>
        </row>
        <row r="2900">
          <cell r="A2900" t="str">
            <v>OANDMOPROTHERC907</v>
          </cell>
          <cell r="B2900" t="str">
            <v>926020</v>
          </cell>
        </row>
        <row r="2901">
          <cell r="A2901" t="str">
            <v>OANDMOPROTHERC908</v>
          </cell>
          <cell r="B2901" t="str">
            <v>921000</v>
          </cell>
        </row>
        <row r="2902">
          <cell r="A2902" t="str">
            <v>OANDMOPROTHERC909</v>
          </cell>
          <cell r="B2902" t="str">
            <v>912000</v>
          </cell>
        </row>
        <row r="2903">
          <cell r="A2903" t="str">
            <v>OANDMOPROTHERC910</v>
          </cell>
          <cell r="B2903" t="str">
            <v>921000</v>
          </cell>
        </row>
        <row r="2904">
          <cell r="A2904" t="str">
            <v>OANDMOPROTHERC912</v>
          </cell>
          <cell r="B2904" t="str">
            <v>921000</v>
          </cell>
        </row>
        <row r="2905">
          <cell r="A2905" t="str">
            <v>OANDMOPROTHERC913</v>
          </cell>
          <cell r="B2905" t="str">
            <v>921000</v>
          </cell>
        </row>
        <row r="2906">
          <cell r="A2906" t="str">
            <v>OANDMOPROTHERC914</v>
          </cell>
          <cell r="B2906" t="str">
            <v>921000</v>
          </cell>
        </row>
        <row r="2907">
          <cell r="A2907" t="str">
            <v>OANDMOPROTHERC915</v>
          </cell>
          <cell r="B2907" t="str">
            <v>921000</v>
          </cell>
        </row>
        <row r="2908">
          <cell r="A2908" t="str">
            <v>OANDMOPROTHERC917</v>
          </cell>
          <cell r="B2908" t="str">
            <v>921000</v>
          </cell>
        </row>
        <row r="2909">
          <cell r="A2909" t="str">
            <v>OANDMOPROTHERC919</v>
          </cell>
          <cell r="B2909" t="str">
            <v>921000</v>
          </cell>
        </row>
        <row r="2910">
          <cell r="A2910" t="str">
            <v>OANDMOPROTHERC920</v>
          </cell>
          <cell r="B2910" t="str">
            <v>921000</v>
          </cell>
        </row>
        <row r="2911">
          <cell r="A2911" t="str">
            <v>OANDMOPROTHERC921</v>
          </cell>
          <cell r="B2911" t="str">
            <v>921000</v>
          </cell>
        </row>
        <row r="2912">
          <cell r="A2912" t="str">
            <v>OANDMOPROTHERC922</v>
          </cell>
          <cell r="B2912" t="str">
            <v>921000</v>
          </cell>
        </row>
        <row r="2913">
          <cell r="A2913" t="str">
            <v>OANDMOPROTHERC923</v>
          </cell>
          <cell r="B2913" t="str">
            <v>925000</v>
          </cell>
        </row>
        <row r="2914">
          <cell r="A2914" t="str">
            <v>OANDMOPROTHERC925</v>
          </cell>
          <cell r="B2914" t="str">
            <v>921000</v>
          </cell>
        </row>
        <row r="2915">
          <cell r="A2915" t="str">
            <v>OANDMOPROTHERC926</v>
          </cell>
          <cell r="B2915" t="str">
            <v>921000</v>
          </cell>
        </row>
        <row r="2916">
          <cell r="A2916" t="str">
            <v>OANDMOPROTHERC927</v>
          </cell>
          <cell r="B2916" t="str">
            <v>921000</v>
          </cell>
        </row>
        <row r="2917">
          <cell r="A2917" t="str">
            <v>OANDMOPROTHERC928</v>
          </cell>
          <cell r="B2917" t="str">
            <v>921000</v>
          </cell>
        </row>
        <row r="2918">
          <cell r="A2918" t="str">
            <v>OANDMOPROTHERC929</v>
          </cell>
          <cell r="B2918" t="str">
            <v>921000</v>
          </cell>
        </row>
        <row r="2919">
          <cell r="A2919" t="str">
            <v>OANDMOPROTHERC930</v>
          </cell>
          <cell r="B2919" t="str">
            <v>921000</v>
          </cell>
        </row>
        <row r="2920">
          <cell r="A2920" t="str">
            <v>OANDMOPROTHERC931</v>
          </cell>
          <cell r="B2920" t="str">
            <v>921000</v>
          </cell>
        </row>
        <row r="2921">
          <cell r="A2921" t="str">
            <v>OANDMOPROTHERC932</v>
          </cell>
          <cell r="B2921" t="str">
            <v>925000</v>
          </cell>
        </row>
        <row r="2922">
          <cell r="A2922" t="str">
            <v>OANDMOPROTHERC933</v>
          </cell>
          <cell r="B2922" t="str">
            <v>921000</v>
          </cell>
        </row>
        <row r="2923">
          <cell r="A2923" t="str">
            <v>OANDMOPROTHERC934</v>
          </cell>
          <cell r="B2923" t="str">
            <v>921000</v>
          </cell>
        </row>
        <row r="2924">
          <cell r="A2924" t="str">
            <v>OANDMOPROTHERC935</v>
          </cell>
          <cell r="B2924" t="str">
            <v>921000</v>
          </cell>
        </row>
        <row r="2925">
          <cell r="A2925" t="str">
            <v>OANDMOPROTHERC936</v>
          </cell>
          <cell r="B2925" t="str">
            <v>163010</v>
          </cell>
        </row>
        <row r="2926">
          <cell r="A2926" t="str">
            <v>OANDMOPROTHERC937</v>
          </cell>
          <cell r="B2926" t="str">
            <v>163030</v>
          </cell>
        </row>
        <row r="2927">
          <cell r="A2927" t="str">
            <v>OANDMOPROTHERC938</v>
          </cell>
          <cell r="B2927" t="str">
            <v>921000</v>
          </cell>
        </row>
        <row r="2928">
          <cell r="A2928" t="str">
            <v>OANDMOPROTHERC939</v>
          </cell>
          <cell r="B2928" t="str">
            <v>921000</v>
          </cell>
        </row>
        <row r="2929">
          <cell r="A2929" t="str">
            <v>OANDMOPROTHERC940</v>
          </cell>
          <cell r="B2929" t="str">
            <v>921000</v>
          </cell>
        </row>
        <row r="2930">
          <cell r="A2930" t="str">
            <v>OANDMOPROTHERC941</v>
          </cell>
          <cell r="B2930" t="str">
            <v>921000</v>
          </cell>
        </row>
        <row r="2931">
          <cell r="A2931" t="str">
            <v>OANDMOPROTHERC942</v>
          </cell>
          <cell r="B2931" t="str">
            <v>921000</v>
          </cell>
        </row>
        <row r="2932">
          <cell r="A2932" t="str">
            <v>OANDMOPROTHERC944</v>
          </cell>
          <cell r="B2932" t="str">
            <v>184030</v>
          </cell>
        </row>
        <row r="2933">
          <cell r="A2933" t="str">
            <v>OANDMOPROTHERC945</v>
          </cell>
          <cell r="B2933" t="str">
            <v>930200</v>
          </cell>
        </row>
        <row r="2934">
          <cell r="A2934" t="str">
            <v>OANDMOPROTHERC946</v>
          </cell>
          <cell r="B2934" t="str">
            <v>922000</v>
          </cell>
        </row>
        <row r="2935">
          <cell r="A2935" t="str">
            <v>OANDMOPROTHERC948</v>
          </cell>
          <cell r="B2935" t="str">
            <v>926030</v>
          </cell>
        </row>
        <row r="2936">
          <cell r="A2936" t="str">
            <v>OANDMOPROTHERC949</v>
          </cell>
          <cell r="B2936" t="str">
            <v>921000</v>
          </cell>
        </row>
        <row r="2937">
          <cell r="A2937" t="str">
            <v>OANDMOPROTHERC950</v>
          </cell>
          <cell r="B2937" t="str">
            <v>921000</v>
          </cell>
        </row>
        <row r="2938">
          <cell r="A2938" t="str">
            <v>OANDMOPROTHERC951</v>
          </cell>
          <cell r="B2938" t="str">
            <v>925000</v>
          </cell>
        </row>
        <row r="2939">
          <cell r="A2939" t="str">
            <v>OANDMOPROTHERC952</v>
          </cell>
          <cell r="B2939" t="str">
            <v>921000</v>
          </cell>
        </row>
        <row r="2940">
          <cell r="A2940" t="str">
            <v>OANDMOPROTHERC957</v>
          </cell>
          <cell r="B2940" t="str">
            <v>926040</v>
          </cell>
        </row>
        <row r="2941">
          <cell r="A2941" t="str">
            <v>OANDMOPROTHERC958</v>
          </cell>
          <cell r="B2941" t="str">
            <v>163040</v>
          </cell>
        </row>
        <row r="2942">
          <cell r="A2942" t="str">
            <v>OANDMOPROTHERC959</v>
          </cell>
          <cell r="B2942" t="str">
            <v>184950</v>
          </cell>
        </row>
        <row r="2943">
          <cell r="A2943" t="str">
            <v>OANDMOPROUTSVC101</v>
          </cell>
          <cell r="B2943" t="str">
            <v>505000</v>
          </cell>
        </row>
        <row r="2944">
          <cell r="A2944" t="str">
            <v>OANDMOPROUTSVC102</v>
          </cell>
          <cell r="B2944" t="str">
            <v>502000</v>
          </cell>
        </row>
        <row r="2945">
          <cell r="A2945" t="str">
            <v>OANDMOPROUTSVC104</v>
          </cell>
          <cell r="B2945" t="str">
            <v>505000</v>
          </cell>
        </row>
        <row r="2946">
          <cell r="A2946" t="str">
            <v>OANDMOPROUTSVC105</v>
          </cell>
          <cell r="B2946" t="str">
            <v>502000</v>
          </cell>
        </row>
        <row r="2947">
          <cell r="A2947" t="str">
            <v>OANDMOPROUTSVC106</v>
          </cell>
          <cell r="B2947" t="str">
            <v>501010</v>
          </cell>
        </row>
        <row r="2948">
          <cell r="A2948" t="str">
            <v>OANDMOPROUTSVC108</v>
          </cell>
          <cell r="B2948" t="str">
            <v>506000</v>
          </cell>
        </row>
        <row r="2949">
          <cell r="A2949" t="str">
            <v>OANDMOPROUTSVC110</v>
          </cell>
          <cell r="B2949" t="str">
            <v>502000</v>
          </cell>
        </row>
        <row r="2950">
          <cell r="A2950" t="str">
            <v>OANDMOPROUTSVC111</v>
          </cell>
          <cell r="B2950" t="str">
            <v>502000</v>
          </cell>
        </row>
        <row r="2951">
          <cell r="A2951" t="str">
            <v>OANDMOPROUTSVC113</v>
          </cell>
          <cell r="B2951" t="str">
            <v>502000</v>
          </cell>
        </row>
        <row r="2952">
          <cell r="A2952" t="str">
            <v>OANDMOPROUTSVC119</v>
          </cell>
          <cell r="B2952" t="str">
            <v>502000</v>
          </cell>
        </row>
        <row r="2953">
          <cell r="A2953" t="str">
            <v>OANDMOPROUTSVC120</v>
          </cell>
          <cell r="B2953" t="str">
            <v>502000</v>
          </cell>
        </row>
        <row r="2954">
          <cell r="A2954" t="str">
            <v>OANDMOPROUTSVC121</v>
          </cell>
          <cell r="B2954" t="str">
            <v>502000</v>
          </cell>
        </row>
        <row r="2955">
          <cell r="A2955" t="str">
            <v>OANDMOPROUTSVC122</v>
          </cell>
          <cell r="B2955" t="str">
            <v>502000</v>
          </cell>
        </row>
        <row r="2956">
          <cell r="A2956" t="str">
            <v>OANDMOPROUTSVC123</v>
          </cell>
          <cell r="B2956" t="str">
            <v>502000</v>
          </cell>
        </row>
        <row r="2957">
          <cell r="A2957" t="str">
            <v>OANDMOPROUTSVC124</v>
          </cell>
          <cell r="B2957" t="str">
            <v>502000</v>
          </cell>
        </row>
        <row r="2958">
          <cell r="A2958" t="str">
            <v>OANDMOPROUTSVC125</v>
          </cell>
          <cell r="B2958" t="str">
            <v>505000</v>
          </cell>
        </row>
        <row r="2959">
          <cell r="A2959" t="str">
            <v>OANDMOPROUTSVC126</v>
          </cell>
          <cell r="B2959" t="str">
            <v>505000</v>
          </cell>
        </row>
        <row r="2960">
          <cell r="A2960" t="str">
            <v>OANDMOPROUTSVC127</v>
          </cell>
          <cell r="B2960" t="str">
            <v>505000</v>
          </cell>
        </row>
        <row r="2961">
          <cell r="A2961" t="str">
            <v>OANDMOPROUTSVC128</v>
          </cell>
          <cell r="B2961" t="str">
            <v>505000</v>
          </cell>
        </row>
        <row r="2962">
          <cell r="A2962" t="str">
            <v>OANDMOPROUTSVC129</v>
          </cell>
          <cell r="B2962" t="str">
            <v>505000</v>
          </cell>
        </row>
        <row r="2963">
          <cell r="A2963" t="str">
            <v>OANDMOPROUTSVC130</v>
          </cell>
          <cell r="B2963" t="str">
            <v>537000</v>
          </cell>
        </row>
        <row r="2964">
          <cell r="A2964" t="str">
            <v>OANDMOPROUTSVC131</v>
          </cell>
          <cell r="B2964" t="str">
            <v>538000</v>
          </cell>
        </row>
        <row r="2965">
          <cell r="A2965" t="str">
            <v>OANDMOPROUTSVC132</v>
          </cell>
          <cell r="B2965" t="str">
            <v>539000</v>
          </cell>
        </row>
        <row r="2966">
          <cell r="A2966" t="str">
            <v>OANDMOPROUTSVC134</v>
          </cell>
          <cell r="B2966" t="str">
            <v>501010</v>
          </cell>
        </row>
        <row r="2967">
          <cell r="A2967" t="str">
            <v>OANDMOPROUTSVC150</v>
          </cell>
          <cell r="B2967" t="str">
            <v>548000</v>
          </cell>
        </row>
        <row r="2968">
          <cell r="A2968" t="str">
            <v>OANDMOPROUTSVC151</v>
          </cell>
          <cell r="B2968" t="str">
            <v>548000</v>
          </cell>
        </row>
        <row r="2969">
          <cell r="A2969" t="str">
            <v>OANDMOPROUTSVC152</v>
          </cell>
          <cell r="B2969" t="str">
            <v>548000</v>
          </cell>
        </row>
        <row r="2970">
          <cell r="A2970" t="str">
            <v>OANDMOPROUTSVC153</v>
          </cell>
          <cell r="B2970" t="str">
            <v>548000</v>
          </cell>
        </row>
        <row r="2971">
          <cell r="A2971" t="str">
            <v>OANDMOPROUTSVC154</v>
          </cell>
          <cell r="B2971" t="str">
            <v>548000</v>
          </cell>
        </row>
        <row r="2972">
          <cell r="A2972" t="str">
            <v>OANDMOPROUTSVC155</v>
          </cell>
          <cell r="B2972" t="str">
            <v>548000</v>
          </cell>
        </row>
        <row r="2973">
          <cell r="A2973" t="str">
            <v>OANDMOPROUTSVC157</v>
          </cell>
          <cell r="B2973" t="str">
            <v>548000</v>
          </cell>
        </row>
        <row r="2974">
          <cell r="A2974" t="str">
            <v>OANDMOPROUTSVC158</v>
          </cell>
          <cell r="B2974" t="str">
            <v>549000</v>
          </cell>
        </row>
        <row r="2975">
          <cell r="A2975" t="str">
            <v>OANDMOPROUTSVC159</v>
          </cell>
          <cell r="B2975" t="str">
            <v>548000</v>
          </cell>
        </row>
        <row r="2976">
          <cell r="A2976" t="str">
            <v>OANDMOPROUTSVC166</v>
          </cell>
          <cell r="B2976" t="str">
            <v>548000</v>
          </cell>
        </row>
        <row r="2977">
          <cell r="A2977" t="str">
            <v>OANDMOPROUTSVC167</v>
          </cell>
          <cell r="B2977" t="str">
            <v>548000</v>
          </cell>
        </row>
        <row r="2978">
          <cell r="A2978" t="str">
            <v>OANDMOPROUTSVC168</v>
          </cell>
          <cell r="B2978" t="str">
            <v>548000</v>
          </cell>
        </row>
        <row r="2979">
          <cell r="A2979" t="str">
            <v>OANDMOPROUTSVC169</v>
          </cell>
          <cell r="B2979" t="str">
            <v>548000</v>
          </cell>
        </row>
        <row r="2980">
          <cell r="A2980" t="str">
            <v>OANDMOPROUTSVC170</v>
          </cell>
          <cell r="B2980" t="str">
            <v>923000</v>
          </cell>
        </row>
        <row r="2981">
          <cell r="A2981" t="str">
            <v>OANDMOPROUTSVC171</v>
          </cell>
          <cell r="B2981" t="str">
            <v>549000</v>
          </cell>
        </row>
        <row r="2982">
          <cell r="A2982" t="str">
            <v>OANDMOPROUTSVC180</v>
          </cell>
          <cell r="B2982" t="str">
            <v>506000</v>
          </cell>
        </row>
        <row r="2983">
          <cell r="A2983" t="str">
            <v>OANDMOPROUTSVC181</v>
          </cell>
          <cell r="B2983" t="str">
            <v>561200</v>
          </cell>
        </row>
        <row r="2984">
          <cell r="A2984" t="str">
            <v>OANDMOPROUTSVC182</v>
          </cell>
          <cell r="B2984" t="str">
            <v>506000</v>
          </cell>
        </row>
        <row r="2985">
          <cell r="A2985" t="str">
            <v>OANDMOPROUTSVC185</v>
          </cell>
          <cell r="B2985" t="str">
            <v>506000</v>
          </cell>
        </row>
        <row r="2986">
          <cell r="A2986" t="str">
            <v>OANDMOPROUTSVC186</v>
          </cell>
          <cell r="B2986" t="str">
            <v>506000</v>
          </cell>
        </row>
        <row r="2987">
          <cell r="A2987" t="str">
            <v>OANDMOPROUTSVC200</v>
          </cell>
          <cell r="B2987" t="str">
            <v>571000</v>
          </cell>
        </row>
        <row r="2988">
          <cell r="A2988" t="str">
            <v>OANDMOPROUTSVC201</v>
          </cell>
          <cell r="B2988" t="str">
            <v>563000</v>
          </cell>
        </row>
        <row r="2989">
          <cell r="A2989" t="str">
            <v>OANDMOPROUTSVC202</v>
          </cell>
          <cell r="B2989" t="str">
            <v>566000</v>
          </cell>
        </row>
        <row r="2990">
          <cell r="A2990" t="str">
            <v>OANDMOPROUTSVC203</v>
          </cell>
          <cell r="B2990" t="str">
            <v>562000</v>
          </cell>
        </row>
        <row r="2991">
          <cell r="A2991" t="str">
            <v>OANDMOPROUTSVC208</v>
          </cell>
          <cell r="B2991" t="str">
            <v>557000</v>
          </cell>
        </row>
        <row r="2992">
          <cell r="A2992" t="str">
            <v>OANDMOPROUTSVC210</v>
          </cell>
          <cell r="B2992" t="str">
            <v>562010</v>
          </cell>
        </row>
        <row r="2993">
          <cell r="A2993" t="str">
            <v>OANDMOPROUTSVC211</v>
          </cell>
          <cell r="B2993" t="str">
            <v>562020</v>
          </cell>
        </row>
        <row r="2994">
          <cell r="A2994" t="str">
            <v>OANDMOPROUTSVC225</v>
          </cell>
          <cell r="B2994" t="str">
            <v>561100</v>
          </cell>
        </row>
        <row r="2995">
          <cell r="A2995" t="str">
            <v>OANDMOPROUTSVC226</v>
          </cell>
          <cell r="B2995" t="str">
            <v>561300</v>
          </cell>
        </row>
        <row r="2996">
          <cell r="A2996" t="str">
            <v>OANDMOPROUTSVC228</v>
          </cell>
          <cell r="B2996" t="str">
            <v>561500</v>
          </cell>
        </row>
        <row r="2997">
          <cell r="A2997" t="str">
            <v>OANDMOPROUTSVC302</v>
          </cell>
          <cell r="B2997" t="str">
            <v>587000</v>
          </cell>
        </row>
        <row r="2998">
          <cell r="A2998" t="str">
            <v>OANDMOPROUTSVC303</v>
          </cell>
          <cell r="B2998" t="str">
            <v>583000</v>
          </cell>
        </row>
        <row r="2999">
          <cell r="A2999" t="str">
            <v>OANDMOPROUTSVC304</v>
          </cell>
          <cell r="B2999" t="str">
            <v>584000</v>
          </cell>
        </row>
        <row r="3000">
          <cell r="A3000" t="str">
            <v>OANDMOPROUTSVC305</v>
          </cell>
          <cell r="B3000" t="str">
            <v>588000</v>
          </cell>
        </row>
        <row r="3001">
          <cell r="A3001" t="str">
            <v>OANDMOPROUTSVC306</v>
          </cell>
          <cell r="B3001" t="str">
            <v>586000</v>
          </cell>
        </row>
        <row r="3002">
          <cell r="A3002" t="str">
            <v>OANDMOPROUTSVC307</v>
          </cell>
          <cell r="B3002" t="str">
            <v>586000</v>
          </cell>
        </row>
        <row r="3003">
          <cell r="A3003" t="str">
            <v>OANDMOPROUTSVC308</v>
          </cell>
          <cell r="B3003" t="str">
            <v>586000</v>
          </cell>
        </row>
        <row r="3004">
          <cell r="A3004" t="str">
            <v>OANDMOPROUTSVC309</v>
          </cell>
          <cell r="B3004" t="str">
            <v>586000</v>
          </cell>
        </row>
        <row r="3005">
          <cell r="A3005" t="str">
            <v>OANDMOPROUTSVC310</v>
          </cell>
          <cell r="B3005" t="str">
            <v>583000</v>
          </cell>
        </row>
        <row r="3006">
          <cell r="A3006" t="str">
            <v>OANDMOPROUTSVC311</v>
          </cell>
          <cell r="B3006" t="str">
            <v>583000</v>
          </cell>
        </row>
        <row r="3007">
          <cell r="A3007" t="str">
            <v>OANDMOPROUTSVC312</v>
          </cell>
          <cell r="B3007" t="str">
            <v>585000</v>
          </cell>
        </row>
        <row r="3008">
          <cell r="A3008" t="str">
            <v>OANDMOPROUTSVC313</v>
          </cell>
          <cell r="B3008" t="str">
            <v>587000</v>
          </cell>
        </row>
        <row r="3009">
          <cell r="A3009" t="str">
            <v>OANDMOPROUTSVC314</v>
          </cell>
          <cell r="B3009" t="str">
            <v>585000</v>
          </cell>
        </row>
        <row r="3010">
          <cell r="A3010" t="str">
            <v>OANDMOPROUTSVC315</v>
          </cell>
          <cell r="B3010" t="str">
            <v>582000</v>
          </cell>
        </row>
        <row r="3011">
          <cell r="A3011" t="str">
            <v>OANDMOPROUTSVC318</v>
          </cell>
          <cell r="B3011" t="str">
            <v>585000</v>
          </cell>
        </row>
        <row r="3012">
          <cell r="A3012" t="str">
            <v>OANDMOPROUTSVC319</v>
          </cell>
          <cell r="B3012" t="str">
            <v>923000</v>
          </cell>
        </row>
        <row r="3013">
          <cell r="A3013" t="str">
            <v>OANDMOPROUTSVC401</v>
          </cell>
          <cell r="B3013" t="str">
            <v>879000</v>
          </cell>
        </row>
        <row r="3014">
          <cell r="A3014" t="str">
            <v>OANDMOPROUTSVC402</v>
          </cell>
          <cell r="B3014" t="str">
            <v>880000</v>
          </cell>
        </row>
        <row r="3015">
          <cell r="A3015" t="str">
            <v>OANDMOPROUTSVC405</v>
          </cell>
          <cell r="B3015" t="str">
            <v>874000</v>
          </cell>
        </row>
        <row r="3016">
          <cell r="A3016" t="str">
            <v>OANDMOPROUTSVC406</v>
          </cell>
          <cell r="B3016" t="str">
            <v>878000</v>
          </cell>
        </row>
        <row r="3017">
          <cell r="A3017" t="str">
            <v>OANDMOPROUTSVC407</v>
          </cell>
          <cell r="B3017" t="str">
            <v>889000</v>
          </cell>
        </row>
        <row r="3018">
          <cell r="A3018" t="str">
            <v>OANDMOPROUTSVC408</v>
          </cell>
          <cell r="B3018" t="str">
            <v>874000</v>
          </cell>
        </row>
        <row r="3019">
          <cell r="A3019" t="str">
            <v>OANDMOPROUTSVC409</v>
          </cell>
          <cell r="B3019" t="str">
            <v>874000</v>
          </cell>
        </row>
        <row r="3020">
          <cell r="A3020" t="str">
            <v>OANDMOPROUTSVC413</v>
          </cell>
          <cell r="B3020" t="str">
            <v>888000</v>
          </cell>
        </row>
        <row r="3021">
          <cell r="A3021" t="str">
            <v>OANDMOPROUTSVC415</v>
          </cell>
          <cell r="B3021" t="str">
            <v>813000</v>
          </cell>
        </row>
        <row r="3022">
          <cell r="A3022" t="str">
            <v>OANDMOPROUTSVC502</v>
          </cell>
          <cell r="B3022" t="str">
            <v>601000</v>
          </cell>
        </row>
        <row r="3023">
          <cell r="A3023" t="str">
            <v>OANDMOPROUTSVC503</v>
          </cell>
          <cell r="B3023" t="str">
            <v>624000</v>
          </cell>
        </row>
        <row r="3024">
          <cell r="A3024" t="str">
            <v>OANDMOPROUTSVC504</v>
          </cell>
          <cell r="B3024" t="str">
            <v>642000</v>
          </cell>
        </row>
        <row r="3025">
          <cell r="A3025" t="str">
            <v>OANDMOPROUTSVC506</v>
          </cell>
          <cell r="B3025" t="str">
            <v>664000</v>
          </cell>
        </row>
        <row r="3026">
          <cell r="A3026" t="str">
            <v>OANDMOPROUTSVC507</v>
          </cell>
          <cell r="B3026" t="str">
            <v>664000</v>
          </cell>
        </row>
        <row r="3027">
          <cell r="A3027" t="str">
            <v>OANDMOPROUTSVC508</v>
          </cell>
          <cell r="B3027" t="str">
            <v>665000</v>
          </cell>
        </row>
        <row r="3028">
          <cell r="A3028" t="str">
            <v>OANDMOPROUTSVC509</v>
          </cell>
          <cell r="B3028" t="str">
            <v>662000</v>
          </cell>
        </row>
        <row r="3029">
          <cell r="A3029" t="str">
            <v>OANDMOPROUTSVC510</v>
          </cell>
          <cell r="B3029" t="str">
            <v>663000</v>
          </cell>
        </row>
        <row r="3030">
          <cell r="A3030" t="str">
            <v>OANDMOPROUTSVC511</v>
          </cell>
          <cell r="B3030" t="str">
            <v>664000</v>
          </cell>
        </row>
        <row r="3031">
          <cell r="A3031" t="str">
            <v>OANDMOPROUTSVC513</v>
          </cell>
          <cell r="B3031" t="str">
            <v>662000</v>
          </cell>
        </row>
        <row r="3032">
          <cell r="A3032" t="str">
            <v>OANDMOPROUTSVC517</v>
          </cell>
          <cell r="B3032" t="str">
            <v>642000</v>
          </cell>
        </row>
        <row r="3033">
          <cell r="A3033" t="str">
            <v>OANDMOPROUTSVC600</v>
          </cell>
          <cell r="B3033" t="str">
            <v>903000</v>
          </cell>
        </row>
        <row r="3034">
          <cell r="A3034" t="str">
            <v>OANDMOPROUTSVC601</v>
          </cell>
          <cell r="B3034" t="str">
            <v>903000</v>
          </cell>
        </row>
        <row r="3035">
          <cell r="A3035" t="str">
            <v>OANDMOPROUTSVC602</v>
          </cell>
          <cell r="B3035" t="str">
            <v>903000</v>
          </cell>
        </row>
        <row r="3036">
          <cell r="A3036" t="str">
            <v>OANDMOPROUTSVC603</v>
          </cell>
          <cell r="B3036" t="str">
            <v>903000</v>
          </cell>
        </row>
        <row r="3037">
          <cell r="A3037" t="str">
            <v>OANDMOPROUTSVC605</v>
          </cell>
          <cell r="B3037" t="str">
            <v>903000</v>
          </cell>
        </row>
        <row r="3038">
          <cell r="A3038" t="str">
            <v>OANDMOPROUTSVC640</v>
          </cell>
          <cell r="B3038" t="str">
            <v>908000</v>
          </cell>
        </row>
        <row r="3039">
          <cell r="A3039" t="str">
            <v>OANDMOPROUTSVC641</v>
          </cell>
          <cell r="B3039" t="str">
            <v>908000</v>
          </cell>
        </row>
        <row r="3040">
          <cell r="A3040" t="str">
            <v>OANDMOPROUTSVC642</v>
          </cell>
          <cell r="B3040" t="str">
            <v>908000</v>
          </cell>
        </row>
        <row r="3041">
          <cell r="A3041" t="str">
            <v>OANDMOPROUTSVC643</v>
          </cell>
          <cell r="B3041" t="str">
            <v>908000</v>
          </cell>
        </row>
        <row r="3042">
          <cell r="A3042" t="str">
            <v>OANDMOPROUTSVC660</v>
          </cell>
          <cell r="B3042" t="str">
            <v>912000</v>
          </cell>
        </row>
        <row r="3043">
          <cell r="A3043" t="str">
            <v>OANDMOPROUTSVC661</v>
          </cell>
          <cell r="B3043" t="str">
            <v>912000</v>
          </cell>
        </row>
        <row r="3044">
          <cell r="A3044" t="str">
            <v>OANDMOPROUTSVC662</v>
          </cell>
          <cell r="B3044" t="str">
            <v>912000</v>
          </cell>
        </row>
        <row r="3045">
          <cell r="A3045" t="str">
            <v>OANDMOPROUTSVC663</v>
          </cell>
          <cell r="B3045" t="str">
            <v>912000</v>
          </cell>
        </row>
        <row r="3046">
          <cell r="A3046" t="str">
            <v>OANDMOPROUTSVC900</v>
          </cell>
          <cell r="B3046" t="str">
            <v>923000</v>
          </cell>
        </row>
        <row r="3047">
          <cell r="A3047" t="str">
            <v>OANDMOPROUTSVC901</v>
          </cell>
          <cell r="B3047" t="str">
            <v>930200</v>
          </cell>
        </row>
        <row r="3048">
          <cell r="A3048" t="str">
            <v>OANDMOPROUTSVC902</v>
          </cell>
          <cell r="B3048" t="str">
            <v>926020</v>
          </cell>
        </row>
        <row r="3049">
          <cell r="A3049" t="str">
            <v>OANDMOPROUTSVC903</v>
          </cell>
          <cell r="B3049" t="str">
            <v>926020</v>
          </cell>
        </row>
        <row r="3050">
          <cell r="A3050" t="str">
            <v>OANDMOPROUTSVC904</v>
          </cell>
          <cell r="B3050" t="str">
            <v>926010</v>
          </cell>
        </row>
        <row r="3051">
          <cell r="A3051" t="str">
            <v>OANDMOPROUTSVC905</v>
          </cell>
          <cell r="B3051" t="str">
            <v>926020</v>
          </cell>
        </row>
        <row r="3052">
          <cell r="A3052" t="str">
            <v>OANDMOPROUTSVC906</v>
          </cell>
          <cell r="B3052" t="str">
            <v>926010</v>
          </cell>
        </row>
        <row r="3053">
          <cell r="A3053" t="str">
            <v>OANDMOPROUTSVC907</v>
          </cell>
          <cell r="B3053" t="str">
            <v>926020</v>
          </cell>
        </row>
        <row r="3054">
          <cell r="A3054" t="str">
            <v>OANDMOPROUTSVC908</v>
          </cell>
          <cell r="B3054" t="str">
            <v>923000</v>
          </cell>
        </row>
        <row r="3055">
          <cell r="A3055" t="str">
            <v>OANDMOPROUTSVC909</v>
          </cell>
          <cell r="B3055" t="str">
            <v>912000</v>
          </cell>
        </row>
        <row r="3056">
          <cell r="A3056" t="str">
            <v>OANDMOPROUTSVC910</v>
          </cell>
          <cell r="B3056" t="str">
            <v>923000</v>
          </cell>
        </row>
        <row r="3057">
          <cell r="A3057" t="str">
            <v>OANDMOPROUTSVC912</v>
          </cell>
          <cell r="B3057" t="str">
            <v>923000</v>
          </cell>
        </row>
        <row r="3058">
          <cell r="A3058" t="str">
            <v>OANDMOPROUTSVC913</v>
          </cell>
          <cell r="B3058" t="str">
            <v>935000</v>
          </cell>
        </row>
        <row r="3059">
          <cell r="A3059" t="str">
            <v>OANDMOPROUTSVC914</v>
          </cell>
          <cell r="B3059" t="str">
            <v>935000</v>
          </cell>
        </row>
        <row r="3060">
          <cell r="A3060" t="str">
            <v>OANDMOPROUTSVC915</v>
          </cell>
          <cell r="B3060" t="str">
            <v>935000</v>
          </cell>
        </row>
        <row r="3061">
          <cell r="A3061" t="str">
            <v>OANDMOPROUTSVC917</v>
          </cell>
          <cell r="B3061" t="str">
            <v>923000</v>
          </cell>
        </row>
        <row r="3062">
          <cell r="A3062" t="str">
            <v>OANDMOPROUTSVC919</v>
          </cell>
          <cell r="B3062" t="str">
            <v>923000</v>
          </cell>
        </row>
        <row r="3063">
          <cell r="A3063" t="str">
            <v>OANDMOPROUTSVC920</v>
          </cell>
          <cell r="B3063" t="str">
            <v>923000</v>
          </cell>
        </row>
        <row r="3064">
          <cell r="A3064" t="str">
            <v>OANDMOPROUTSVC921</v>
          </cell>
          <cell r="B3064" t="str">
            <v>923000</v>
          </cell>
        </row>
        <row r="3065">
          <cell r="A3065" t="str">
            <v>OANDMOPROUTSVC922</v>
          </cell>
          <cell r="B3065" t="str">
            <v>923000</v>
          </cell>
        </row>
        <row r="3066">
          <cell r="A3066" t="str">
            <v>OANDMOPROUTSVC923</v>
          </cell>
          <cell r="B3066" t="str">
            <v>925000</v>
          </cell>
        </row>
        <row r="3067">
          <cell r="A3067" t="str">
            <v>OANDMOPROUTSVC925</v>
          </cell>
          <cell r="B3067" t="str">
            <v>923000</v>
          </cell>
        </row>
        <row r="3068">
          <cell r="A3068" t="str">
            <v>OANDMOPROUTSVC926</v>
          </cell>
          <cell r="B3068" t="str">
            <v>923000</v>
          </cell>
        </row>
        <row r="3069">
          <cell r="A3069" t="str">
            <v>OANDMOPROUTSVC927</v>
          </cell>
          <cell r="B3069" t="str">
            <v>923000</v>
          </cell>
        </row>
        <row r="3070">
          <cell r="A3070" t="str">
            <v>OANDMOPROUTSVC928</v>
          </cell>
          <cell r="B3070" t="str">
            <v>923000</v>
          </cell>
        </row>
        <row r="3071">
          <cell r="A3071" t="str">
            <v>OANDMOPROUTSVC929</v>
          </cell>
          <cell r="B3071" t="str">
            <v>923000</v>
          </cell>
        </row>
        <row r="3072">
          <cell r="A3072" t="str">
            <v>OANDMOPROUTSVC930</v>
          </cell>
          <cell r="B3072" t="str">
            <v>923000</v>
          </cell>
        </row>
        <row r="3073">
          <cell r="A3073" t="str">
            <v>OANDMOPROUTSVC931</v>
          </cell>
          <cell r="B3073" t="str">
            <v>923000</v>
          </cell>
        </row>
        <row r="3074">
          <cell r="A3074" t="str">
            <v>OANDMOPROUTSVC932</v>
          </cell>
          <cell r="B3074" t="str">
            <v>925000</v>
          </cell>
        </row>
        <row r="3075">
          <cell r="A3075" t="str">
            <v>OANDMOPROUTSVC933</v>
          </cell>
          <cell r="B3075" t="str">
            <v>935000</v>
          </cell>
        </row>
        <row r="3076">
          <cell r="A3076" t="str">
            <v>OANDMOPROUTSVC934</v>
          </cell>
          <cell r="B3076" t="str">
            <v>923000</v>
          </cell>
        </row>
        <row r="3077">
          <cell r="A3077" t="str">
            <v>OANDMOPROUTSVC935</v>
          </cell>
          <cell r="B3077" t="str">
            <v>923000</v>
          </cell>
        </row>
        <row r="3078">
          <cell r="A3078" t="str">
            <v>OANDMOPROUTSVC936</v>
          </cell>
          <cell r="B3078" t="str">
            <v>163010</v>
          </cell>
        </row>
        <row r="3079">
          <cell r="A3079" t="str">
            <v>OANDMOPROUTSVC937</v>
          </cell>
          <cell r="B3079" t="str">
            <v>163030</v>
          </cell>
        </row>
        <row r="3080">
          <cell r="A3080" t="str">
            <v>OANDMOPROUTSVC938</v>
          </cell>
          <cell r="B3080" t="str">
            <v>928000</v>
          </cell>
        </row>
        <row r="3081">
          <cell r="A3081" t="str">
            <v>OANDMOPROUTSVC939</v>
          </cell>
          <cell r="B3081" t="str">
            <v>928000</v>
          </cell>
        </row>
        <row r="3082">
          <cell r="A3082" t="str">
            <v>OANDMOPROUTSVC940</v>
          </cell>
          <cell r="B3082" t="str">
            <v>928000</v>
          </cell>
        </row>
        <row r="3083">
          <cell r="A3083" t="str">
            <v>OANDMOPROUTSVC941</v>
          </cell>
          <cell r="B3083" t="str">
            <v>928000</v>
          </cell>
        </row>
        <row r="3084">
          <cell r="A3084" t="str">
            <v>OANDMOPROUTSVC942</v>
          </cell>
          <cell r="B3084" t="str">
            <v>923000</v>
          </cell>
        </row>
        <row r="3085">
          <cell r="A3085" t="str">
            <v>OANDMOPROUTSVC944</v>
          </cell>
          <cell r="B3085" t="str">
            <v>184030</v>
          </cell>
        </row>
        <row r="3086">
          <cell r="A3086" t="str">
            <v>OANDMOPROUTSVC945</v>
          </cell>
          <cell r="B3086" t="str">
            <v>930200</v>
          </cell>
        </row>
        <row r="3087">
          <cell r="A3087" t="str">
            <v>OANDMOPROUTSVC946</v>
          </cell>
          <cell r="B3087" t="str">
            <v>922000</v>
          </cell>
        </row>
        <row r="3088">
          <cell r="A3088" t="str">
            <v>OANDMOPROUTSVC948</v>
          </cell>
          <cell r="B3088" t="str">
            <v>926030</v>
          </cell>
        </row>
        <row r="3089">
          <cell r="A3089" t="str">
            <v>OANDMOPROUTSVC949</v>
          </cell>
          <cell r="B3089" t="str">
            <v>930200</v>
          </cell>
        </row>
        <row r="3090">
          <cell r="A3090" t="str">
            <v>OANDMOPROUTSVC950</v>
          </cell>
          <cell r="B3090" t="str">
            <v>923000</v>
          </cell>
        </row>
        <row r="3091">
          <cell r="A3091" t="str">
            <v>OANDMOPROUTSVC951</v>
          </cell>
          <cell r="B3091" t="str">
            <v>925000</v>
          </cell>
        </row>
        <row r="3092">
          <cell r="A3092" t="str">
            <v>OANDMOPROUTSVC952</v>
          </cell>
          <cell r="B3092" t="str">
            <v>923000</v>
          </cell>
        </row>
        <row r="3093">
          <cell r="A3093" t="str">
            <v>OANDMOPROUTSVC957</v>
          </cell>
          <cell r="B3093" t="str">
            <v>926040</v>
          </cell>
        </row>
        <row r="3094">
          <cell r="A3094" t="str">
            <v>OANDMOPROUTSVC958</v>
          </cell>
          <cell r="B3094" t="str">
            <v>163040</v>
          </cell>
        </row>
        <row r="3095">
          <cell r="A3095" t="str">
            <v>OANDMOPROUTSVC959</v>
          </cell>
          <cell r="B3095" t="str">
            <v>184950</v>
          </cell>
        </row>
        <row r="3096">
          <cell r="A3096" t="str">
            <v>OANDMOPRSELABORC101</v>
          </cell>
          <cell r="B3096" t="str">
            <v>505000</v>
          </cell>
        </row>
        <row r="3097">
          <cell r="A3097" t="str">
            <v>OANDMOPRSELABORC102</v>
          </cell>
          <cell r="B3097" t="str">
            <v>502000</v>
          </cell>
        </row>
        <row r="3098">
          <cell r="A3098" t="str">
            <v>OANDMOPRSELABORC104</v>
          </cell>
          <cell r="B3098" t="str">
            <v>505000</v>
          </cell>
        </row>
        <row r="3099">
          <cell r="A3099" t="str">
            <v>OANDMOPRSELABORC105</v>
          </cell>
          <cell r="B3099" t="str">
            <v>502000</v>
          </cell>
        </row>
        <row r="3100">
          <cell r="A3100" t="str">
            <v>OANDMOPRSELABORC106</v>
          </cell>
          <cell r="B3100" t="str">
            <v>501010</v>
          </cell>
        </row>
        <row r="3101">
          <cell r="A3101" t="str">
            <v>OANDMOPRSELABORC108</v>
          </cell>
          <cell r="B3101" t="str">
            <v>500000</v>
          </cell>
        </row>
        <row r="3102">
          <cell r="A3102" t="str">
            <v>OANDMOPRSELABORC110</v>
          </cell>
          <cell r="B3102" t="str">
            <v>502000</v>
          </cell>
        </row>
        <row r="3103">
          <cell r="A3103" t="str">
            <v>OANDMOPRSELABORC111</v>
          </cell>
          <cell r="B3103" t="str">
            <v>502000</v>
          </cell>
        </row>
        <row r="3104">
          <cell r="A3104" t="str">
            <v>OANDMOPRSELABORC113</v>
          </cell>
          <cell r="B3104" t="str">
            <v>502000</v>
          </cell>
        </row>
        <row r="3105">
          <cell r="A3105" t="str">
            <v>OANDMOPRSELABORC119</v>
          </cell>
          <cell r="B3105" t="str">
            <v>502000</v>
          </cell>
        </row>
        <row r="3106">
          <cell r="A3106" t="str">
            <v>OANDMOPRSELABORC120</v>
          </cell>
          <cell r="B3106" t="str">
            <v>502000</v>
          </cell>
        </row>
        <row r="3107">
          <cell r="A3107" t="str">
            <v>OANDMOPRSELABORC121</v>
          </cell>
          <cell r="B3107" t="str">
            <v>502000</v>
          </cell>
        </row>
        <row r="3108">
          <cell r="A3108" t="str">
            <v>OANDMOPRSELABORC122</v>
          </cell>
          <cell r="B3108" t="str">
            <v>502000</v>
          </cell>
        </row>
        <row r="3109">
          <cell r="A3109" t="str">
            <v>OANDMOPRSELABORC123</v>
          </cell>
          <cell r="B3109" t="str">
            <v>502000</v>
          </cell>
        </row>
        <row r="3110">
          <cell r="A3110" t="str">
            <v>OANDMOPRSELABORC124</v>
          </cell>
          <cell r="B3110" t="str">
            <v>502000</v>
          </cell>
        </row>
        <row r="3111">
          <cell r="A3111" t="str">
            <v>OANDMOPRSELABORC125</v>
          </cell>
          <cell r="B3111" t="str">
            <v>505000</v>
          </cell>
        </row>
        <row r="3112">
          <cell r="A3112" t="str">
            <v>OANDMOPRSELABORC126</v>
          </cell>
          <cell r="B3112" t="str">
            <v>505000</v>
          </cell>
        </row>
        <row r="3113">
          <cell r="A3113" t="str">
            <v>OANDMOPRSELABORC127</v>
          </cell>
          <cell r="B3113" t="str">
            <v>505000</v>
          </cell>
        </row>
        <row r="3114">
          <cell r="A3114" t="str">
            <v>OANDMOPRSELABORC128</v>
          </cell>
          <cell r="B3114" t="str">
            <v>505000</v>
          </cell>
        </row>
        <row r="3115">
          <cell r="A3115" t="str">
            <v>OANDMOPRSELABORC129</v>
          </cell>
          <cell r="B3115" t="str">
            <v>505000</v>
          </cell>
        </row>
        <row r="3116">
          <cell r="A3116" t="str">
            <v>OANDMOPRSELABORC130</v>
          </cell>
          <cell r="B3116" t="str">
            <v>537000</v>
          </cell>
        </row>
        <row r="3117">
          <cell r="A3117" t="str">
            <v>OANDMOPRSELABORC131</v>
          </cell>
          <cell r="B3117" t="str">
            <v>538000</v>
          </cell>
        </row>
        <row r="3118">
          <cell r="A3118" t="str">
            <v>OANDMOPRSELABORC132</v>
          </cell>
          <cell r="B3118" t="str">
            <v>535000</v>
          </cell>
        </row>
        <row r="3119">
          <cell r="A3119" t="str">
            <v>OANDMOPRSELABORC134</v>
          </cell>
          <cell r="B3119" t="str">
            <v>501010</v>
          </cell>
        </row>
        <row r="3120">
          <cell r="A3120" t="str">
            <v>OANDMOPRSELABORC150</v>
          </cell>
          <cell r="B3120" t="str">
            <v>548000</v>
          </cell>
        </row>
        <row r="3121">
          <cell r="A3121" t="str">
            <v>OANDMOPRSELABORC151</v>
          </cell>
          <cell r="B3121" t="str">
            <v>546000</v>
          </cell>
        </row>
        <row r="3122">
          <cell r="A3122" t="str">
            <v>OANDMOPRSELABORC152</v>
          </cell>
          <cell r="B3122" t="str">
            <v>548000</v>
          </cell>
        </row>
        <row r="3123">
          <cell r="A3123" t="str">
            <v>OANDMOPRSELABORC153</v>
          </cell>
          <cell r="B3123" t="str">
            <v>548000</v>
          </cell>
        </row>
        <row r="3124">
          <cell r="A3124" t="str">
            <v>OANDMOPRSELABORC154</v>
          </cell>
          <cell r="B3124" t="str">
            <v>548000</v>
          </cell>
        </row>
        <row r="3125">
          <cell r="A3125" t="str">
            <v>OANDMOPRSELABORC155</v>
          </cell>
          <cell r="B3125" t="str">
            <v>548000</v>
          </cell>
        </row>
        <row r="3126">
          <cell r="A3126" t="str">
            <v>OANDMOPRSELABORC157</v>
          </cell>
          <cell r="B3126" t="str">
            <v>548000</v>
          </cell>
        </row>
        <row r="3127">
          <cell r="A3127" t="str">
            <v>OANDMOPRSELABORC158</v>
          </cell>
          <cell r="B3127" t="str">
            <v>546000</v>
          </cell>
        </row>
        <row r="3128">
          <cell r="A3128" t="str">
            <v>OANDMOPRSELABORC159</v>
          </cell>
          <cell r="B3128" t="str">
            <v>548000</v>
          </cell>
        </row>
        <row r="3129">
          <cell r="A3129" t="str">
            <v>OANDMOPRSELABORC166</v>
          </cell>
          <cell r="B3129" t="str">
            <v>548000</v>
          </cell>
        </row>
        <row r="3130">
          <cell r="A3130" t="str">
            <v>OANDMOPRSELABORC167</v>
          </cell>
          <cell r="B3130" t="str">
            <v>548000</v>
          </cell>
        </row>
        <row r="3131">
          <cell r="A3131" t="str">
            <v>OANDMOPRSELABORC168</v>
          </cell>
          <cell r="B3131" t="str">
            <v>548000</v>
          </cell>
        </row>
        <row r="3132">
          <cell r="A3132" t="str">
            <v>OANDMOPRSELABORC169</v>
          </cell>
          <cell r="B3132" t="str">
            <v>548000</v>
          </cell>
        </row>
        <row r="3133">
          <cell r="A3133" t="str">
            <v>OANDMOPRSELABORC170</v>
          </cell>
          <cell r="B3133" t="str">
            <v>920000</v>
          </cell>
        </row>
        <row r="3134">
          <cell r="A3134" t="str">
            <v>OANDMOPRSELABORC171</v>
          </cell>
          <cell r="B3134" t="str">
            <v>546000</v>
          </cell>
        </row>
        <row r="3135">
          <cell r="A3135" t="str">
            <v>OANDMOPRSELABORC181</v>
          </cell>
          <cell r="B3135" t="str">
            <v>561200</v>
          </cell>
        </row>
        <row r="3136">
          <cell r="A3136" t="str">
            <v>OANDMOPRSELABORC182</v>
          </cell>
          <cell r="B3136" t="str">
            <v>506000</v>
          </cell>
        </row>
        <row r="3137">
          <cell r="A3137" t="str">
            <v>OANDMOPRSELABORC200</v>
          </cell>
          <cell r="B3137" t="str">
            <v>563000</v>
          </cell>
        </row>
        <row r="3138">
          <cell r="A3138" t="str">
            <v>OANDMOPRSELABORC201</v>
          </cell>
          <cell r="B3138" t="str">
            <v>563000</v>
          </cell>
        </row>
        <row r="3139">
          <cell r="A3139" t="str">
            <v>OANDMOPRSELABORC202</v>
          </cell>
          <cell r="B3139" t="str">
            <v>560000</v>
          </cell>
        </row>
        <row r="3140">
          <cell r="A3140" t="str">
            <v>OANDMOPRSELABORC203</v>
          </cell>
          <cell r="B3140" t="str">
            <v>562000</v>
          </cell>
        </row>
        <row r="3141">
          <cell r="A3141" t="str">
            <v>OANDMOPRSELABORC208</v>
          </cell>
          <cell r="B3141" t="str">
            <v>557000</v>
          </cell>
        </row>
        <row r="3142">
          <cell r="A3142" t="str">
            <v>OANDMOPRSELABORC210</v>
          </cell>
          <cell r="B3142" t="str">
            <v>562010</v>
          </cell>
        </row>
        <row r="3143">
          <cell r="A3143" t="str">
            <v>OANDMOPRSELABORC211</v>
          </cell>
          <cell r="B3143" t="str">
            <v>562020</v>
          </cell>
        </row>
        <row r="3144">
          <cell r="A3144" t="str">
            <v>OANDMOPRSELABORC226</v>
          </cell>
          <cell r="B3144" t="str">
            <v>561300</v>
          </cell>
        </row>
        <row r="3145">
          <cell r="A3145" t="str">
            <v>OANDMOPRSELABORC227</v>
          </cell>
          <cell r="B3145" t="str">
            <v>561800</v>
          </cell>
        </row>
        <row r="3146">
          <cell r="A3146" t="str">
            <v>OANDMOPRSELABORC228</v>
          </cell>
          <cell r="B3146" t="str">
            <v>561500</v>
          </cell>
        </row>
        <row r="3147">
          <cell r="A3147" t="str">
            <v>OANDMOPRSELABORC303</v>
          </cell>
          <cell r="B3147" t="str">
            <v>583000</v>
          </cell>
        </row>
        <row r="3148">
          <cell r="A3148" t="str">
            <v>OANDMOPRSELABORC304</v>
          </cell>
          <cell r="B3148" t="str">
            <v>584000</v>
          </cell>
        </row>
        <row r="3149">
          <cell r="A3149" t="str">
            <v>OANDMOPRSELABORC305</v>
          </cell>
          <cell r="B3149" t="str">
            <v>580000</v>
          </cell>
        </row>
        <row r="3150">
          <cell r="A3150" t="str">
            <v>OANDMOPRSELABORC306</v>
          </cell>
          <cell r="B3150" t="str">
            <v>586000</v>
          </cell>
        </row>
        <row r="3151">
          <cell r="A3151" t="str">
            <v>OANDMOPRSELABORC307</v>
          </cell>
          <cell r="B3151" t="str">
            <v>586000</v>
          </cell>
        </row>
        <row r="3152">
          <cell r="A3152" t="str">
            <v>OANDMOPRSELABORC308</v>
          </cell>
          <cell r="B3152" t="str">
            <v>586000</v>
          </cell>
        </row>
        <row r="3153">
          <cell r="A3153" t="str">
            <v>OANDMOPRSELABORC309</v>
          </cell>
          <cell r="B3153" t="str">
            <v>586000</v>
          </cell>
        </row>
        <row r="3154">
          <cell r="A3154" t="str">
            <v>OANDMOPRSELABORC310</v>
          </cell>
          <cell r="B3154" t="str">
            <v>583000</v>
          </cell>
        </row>
        <row r="3155">
          <cell r="A3155" t="str">
            <v>OANDMOPRSELABORC311</v>
          </cell>
          <cell r="B3155" t="str">
            <v>583000</v>
          </cell>
        </row>
        <row r="3156">
          <cell r="A3156" t="str">
            <v>OANDMOPRSELABORC312</v>
          </cell>
          <cell r="B3156" t="str">
            <v>585000</v>
          </cell>
        </row>
        <row r="3157">
          <cell r="A3157" t="str">
            <v>OANDMOPRSELABORC313</v>
          </cell>
          <cell r="B3157" t="str">
            <v>587000</v>
          </cell>
        </row>
        <row r="3158">
          <cell r="A3158" t="str">
            <v>OANDMOPRSELABORC314</v>
          </cell>
          <cell r="B3158" t="str">
            <v>585000</v>
          </cell>
        </row>
        <row r="3159">
          <cell r="A3159" t="str">
            <v>OANDMOPRSELABORC315</v>
          </cell>
          <cell r="B3159" t="str">
            <v>582000</v>
          </cell>
        </row>
        <row r="3160">
          <cell r="A3160" t="str">
            <v>OANDMOPRSELABORC318</v>
          </cell>
          <cell r="B3160" t="str">
            <v>585000</v>
          </cell>
        </row>
        <row r="3161">
          <cell r="A3161" t="str">
            <v>OANDMOPRSELABORC402</v>
          </cell>
          <cell r="B3161" t="str">
            <v>870000</v>
          </cell>
        </row>
        <row r="3162">
          <cell r="A3162" t="str">
            <v>OANDMOPRSELABORC405</v>
          </cell>
          <cell r="B3162" t="str">
            <v>874000</v>
          </cell>
        </row>
        <row r="3163">
          <cell r="A3163" t="str">
            <v>OANDMOPRSELABORC406</v>
          </cell>
          <cell r="B3163" t="str">
            <v>878000</v>
          </cell>
        </row>
        <row r="3164">
          <cell r="A3164" t="str">
            <v>OANDMOPRSELABORC407</v>
          </cell>
          <cell r="B3164" t="str">
            <v>889000</v>
          </cell>
        </row>
        <row r="3165">
          <cell r="A3165" t="str">
            <v>OANDMOPRSELABORC408</v>
          </cell>
          <cell r="B3165" t="str">
            <v>874000</v>
          </cell>
        </row>
        <row r="3166">
          <cell r="A3166" t="str">
            <v>OANDMOPRSELABORC409</v>
          </cell>
          <cell r="B3166" t="str">
            <v>874000</v>
          </cell>
        </row>
        <row r="3167">
          <cell r="A3167" t="str">
            <v>OANDMOPRSELABORC501</v>
          </cell>
          <cell r="B3167" t="str">
            <v>600000</v>
          </cell>
        </row>
        <row r="3168">
          <cell r="A3168" t="str">
            <v>OANDMOPRSELABORC502</v>
          </cell>
          <cell r="B3168" t="str">
            <v>600000</v>
          </cell>
        </row>
        <row r="3169">
          <cell r="A3169" t="str">
            <v>OANDMOPRSELABORC503</v>
          </cell>
          <cell r="B3169" t="str">
            <v>620000</v>
          </cell>
        </row>
        <row r="3170">
          <cell r="A3170" t="str">
            <v>OANDMOPRSELABORC504</v>
          </cell>
          <cell r="B3170" t="str">
            <v>640000</v>
          </cell>
        </row>
        <row r="3171">
          <cell r="A3171" t="str">
            <v>OANDMOPRSELABORC506</v>
          </cell>
          <cell r="B3171" t="str">
            <v>664000</v>
          </cell>
        </row>
        <row r="3172">
          <cell r="A3172" t="str">
            <v>OANDMOPRSELABORC507</v>
          </cell>
          <cell r="B3172" t="str">
            <v>664000</v>
          </cell>
        </row>
        <row r="3173">
          <cell r="A3173" t="str">
            <v>OANDMOPRSELABORC508</v>
          </cell>
          <cell r="B3173" t="str">
            <v>660000</v>
          </cell>
        </row>
        <row r="3174">
          <cell r="A3174" t="str">
            <v>OANDMOPRSELABORC509</v>
          </cell>
          <cell r="B3174" t="str">
            <v>662000</v>
          </cell>
        </row>
        <row r="3175">
          <cell r="A3175" t="str">
            <v>OANDMOPRSELABORC510</v>
          </cell>
          <cell r="B3175" t="str">
            <v>663000</v>
          </cell>
        </row>
        <row r="3176">
          <cell r="A3176" t="str">
            <v>OANDMOPRSELABORC513</v>
          </cell>
          <cell r="B3176" t="str">
            <v>662000</v>
          </cell>
        </row>
        <row r="3177">
          <cell r="A3177" t="str">
            <v>OANDMOPRSELABORC600</v>
          </cell>
          <cell r="B3177" t="str">
            <v>901000</v>
          </cell>
        </row>
        <row r="3178">
          <cell r="A3178" t="str">
            <v>OANDMOPRSELABORC601</v>
          </cell>
          <cell r="B3178" t="str">
            <v>901000</v>
          </cell>
        </row>
        <row r="3179">
          <cell r="A3179" t="str">
            <v>OANDMOPRSELABORC602</v>
          </cell>
          <cell r="B3179" t="str">
            <v>901000</v>
          </cell>
        </row>
        <row r="3180">
          <cell r="A3180" t="str">
            <v>OANDMOPRSELABORC603</v>
          </cell>
          <cell r="B3180" t="str">
            <v>901000</v>
          </cell>
        </row>
        <row r="3181">
          <cell r="A3181" t="str">
            <v>OANDMOPRSELABORC605</v>
          </cell>
          <cell r="B3181" t="str">
            <v>901000</v>
          </cell>
        </row>
        <row r="3182">
          <cell r="A3182" t="str">
            <v>OANDMOPRSELABORC640</v>
          </cell>
          <cell r="B3182" t="str">
            <v>907000</v>
          </cell>
        </row>
        <row r="3183">
          <cell r="A3183" t="str">
            <v>OANDMOPRSELABORC641</v>
          </cell>
          <cell r="B3183" t="str">
            <v>907000</v>
          </cell>
        </row>
        <row r="3184">
          <cell r="A3184" t="str">
            <v>OANDMOPRSELABORC642</v>
          </cell>
          <cell r="B3184" t="str">
            <v>907000</v>
          </cell>
        </row>
        <row r="3185">
          <cell r="A3185" t="str">
            <v>OANDMOPRSELABORC643</v>
          </cell>
          <cell r="B3185" t="str">
            <v>907000</v>
          </cell>
        </row>
        <row r="3186">
          <cell r="A3186" t="str">
            <v>OANDMOPRSELABORC660</v>
          </cell>
          <cell r="B3186" t="str">
            <v>911000</v>
          </cell>
        </row>
        <row r="3187">
          <cell r="A3187" t="str">
            <v>OANDMOPRSELABORC661</v>
          </cell>
          <cell r="B3187" t="str">
            <v>911000</v>
          </cell>
        </row>
        <row r="3188">
          <cell r="A3188" t="str">
            <v>OANDMOPRSELABORC662</v>
          </cell>
          <cell r="B3188" t="str">
            <v>911000</v>
          </cell>
        </row>
        <row r="3189">
          <cell r="A3189" t="str">
            <v>OANDMOPRSELABORC663</v>
          </cell>
          <cell r="B3189" t="str">
            <v>911000</v>
          </cell>
        </row>
        <row r="3190">
          <cell r="A3190" t="str">
            <v>OANDMOPRSELABORC900</v>
          </cell>
          <cell r="B3190" t="str">
            <v>920000</v>
          </cell>
        </row>
        <row r="3191">
          <cell r="A3191" t="str">
            <v>OANDMOPRSELABORC901</v>
          </cell>
          <cell r="B3191" t="str">
            <v>920000</v>
          </cell>
        </row>
        <row r="3192">
          <cell r="A3192" t="str">
            <v>OANDMOPRSELABORC902</v>
          </cell>
          <cell r="B3192" t="str">
            <v>926020</v>
          </cell>
        </row>
        <row r="3193">
          <cell r="A3193" t="str">
            <v>OANDMOPRSELABORC903</v>
          </cell>
          <cell r="B3193" t="str">
            <v>926020</v>
          </cell>
        </row>
        <row r="3194">
          <cell r="A3194" t="str">
            <v>OANDMOPRSELABORC904</v>
          </cell>
          <cell r="B3194" t="str">
            <v>926010</v>
          </cell>
        </row>
        <row r="3195">
          <cell r="A3195" t="str">
            <v>OANDMOPRSELABORC905</v>
          </cell>
          <cell r="B3195" t="str">
            <v>926020</v>
          </cell>
        </row>
        <row r="3196">
          <cell r="A3196" t="str">
            <v>OANDMOPRSELABORC906</v>
          </cell>
          <cell r="B3196" t="str">
            <v>926010</v>
          </cell>
        </row>
        <row r="3197">
          <cell r="A3197" t="str">
            <v>OANDMOPRSELABORC907</v>
          </cell>
          <cell r="B3197" t="str">
            <v>926020</v>
          </cell>
        </row>
        <row r="3198">
          <cell r="A3198" t="str">
            <v>OANDMOPRSELABORC908</v>
          </cell>
          <cell r="B3198" t="str">
            <v>920000</v>
          </cell>
        </row>
        <row r="3199">
          <cell r="A3199" t="str">
            <v>OANDMOPRSELABORC909</v>
          </cell>
          <cell r="B3199" t="str">
            <v>912000</v>
          </cell>
        </row>
        <row r="3200">
          <cell r="A3200" t="str">
            <v>OANDMOPRSELABORC910</v>
          </cell>
          <cell r="B3200" t="str">
            <v>920000</v>
          </cell>
        </row>
        <row r="3201">
          <cell r="A3201" t="str">
            <v>OANDMOPRSELABORC912</v>
          </cell>
          <cell r="B3201" t="str">
            <v>920000</v>
          </cell>
        </row>
        <row r="3202">
          <cell r="A3202" t="str">
            <v>OANDMOPRSELABORC913</v>
          </cell>
          <cell r="B3202" t="str">
            <v>920000</v>
          </cell>
        </row>
        <row r="3203">
          <cell r="A3203" t="str">
            <v>OANDMOPRSELABORC914</v>
          </cell>
          <cell r="B3203" t="str">
            <v>920000</v>
          </cell>
        </row>
        <row r="3204">
          <cell r="A3204" t="str">
            <v>OANDMOPRSELABORC915</v>
          </cell>
          <cell r="B3204" t="str">
            <v>920000</v>
          </cell>
        </row>
        <row r="3205">
          <cell r="A3205" t="str">
            <v>OANDMOPRSELABORC917</v>
          </cell>
          <cell r="B3205" t="str">
            <v>920000</v>
          </cell>
        </row>
        <row r="3206">
          <cell r="A3206" t="str">
            <v>OANDMOPRSELABORC919</v>
          </cell>
          <cell r="B3206" t="str">
            <v>920000</v>
          </cell>
        </row>
        <row r="3207">
          <cell r="A3207" t="str">
            <v>OANDMOPRSELABORC920</v>
          </cell>
          <cell r="B3207" t="str">
            <v>920000</v>
          </cell>
        </row>
        <row r="3208">
          <cell r="A3208" t="str">
            <v>OANDMOPRSELABORC921</v>
          </cell>
          <cell r="B3208" t="str">
            <v>920000</v>
          </cell>
        </row>
        <row r="3209">
          <cell r="A3209" t="str">
            <v>OANDMOPRSELABORC922</v>
          </cell>
          <cell r="B3209" t="str">
            <v>920000</v>
          </cell>
        </row>
        <row r="3210">
          <cell r="A3210" t="str">
            <v>OANDMOPRSELABORC923</v>
          </cell>
          <cell r="B3210" t="str">
            <v>925000</v>
          </cell>
        </row>
        <row r="3211">
          <cell r="A3211" t="str">
            <v>OANDMOPRSELABORC925</v>
          </cell>
          <cell r="B3211" t="str">
            <v>920000</v>
          </cell>
        </row>
        <row r="3212">
          <cell r="A3212" t="str">
            <v>OANDMOPRSELABORC926</v>
          </cell>
          <cell r="B3212" t="str">
            <v>920000</v>
          </cell>
        </row>
        <row r="3213">
          <cell r="A3213" t="str">
            <v>OANDMOPRSELABORC927</v>
          </cell>
          <cell r="B3213" t="str">
            <v>920000</v>
          </cell>
        </row>
        <row r="3214">
          <cell r="A3214" t="str">
            <v>OANDMOPRSELABORC928</v>
          </cell>
          <cell r="B3214" t="str">
            <v>920000</v>
          </cell>
        </row>
        <row r="3215">
          <cell r="A3215" t="str">
            <v>OANDMOPRSELABORC929</v>
          </cell>
          <cell r="B3215" t="str">
            <v>920000</v>
          </cell>
        </row>
        <row r="3216">
          <cell r="A3216" t="str">
            <v>OANDMOPRSELABORC930</v>
          </cell>
          <cell r="B3216" t="str">
            <v>920000</v>
          </cell>
        </row>
        <row r="3217">
          <cell r="A3217" t="str">
            <v>OANDMOPRSELABORC932</v>
          </cell>
          <cell r="B3217" t="str">
            <v>925000</v>
          </cell>
        </row>
        <row r="3218">
          <cell r="A3218" t="str">
            <v>OANDMOPRSELABORC933</v>
          </cell>
          <cell r="B3218" t="str">
            <v>920000</v>
          </cell>
        </row>
        <row r="3219">
          <cell r="A3219" t="str">
            <v>OANDMOPRSELABORC934</v>
          </cell>
          <cell r="B3219" t="str">
            <v>920000</v>
          </cell>
        </row>
        <row r="3220">
          <cell r="A3220" t="str">
            <v>OANDMOPRSELABORC935</v>
          </cell>
          <cell r="B3220" t="str">
            <v>920000</v>
          </cell>
        </row>
        <row r="3221">
          <cell r="A3221" t="str">
            <v>OANDMOPRSELABORC936</v>
          </cell>
          <cell r="B3221" t="str">
            <v>163010</v>
          </cell>
        </row>
        <row r="3222">
          <cell r="A3222" t="str">
            <v>OANDMOPRSELABORC937</v>
          </cell>
          <cell r="B3222" t="str">
            <v>163030</v>
          </cell>
        </row>
        <row r="3223">
          <cell r="A3223" t="str">
            <v>OANDMOPRSELABORC938</v>
          </cell>
          <cell r="B3223" t="str">
            <v>920000</v>
          </cell>
        </row>
        <row r="3224">
          <cell r="A3224" t="str">
            <v>OANDMOPRSELABORC939</v>
          </cell>
          <cell r="B3224" t="str">
            <v>920000</v>
          </cell>
        </row>
        <row r="3225">
          <cell r="A3225" t="str">
            <v>OANDMOPRSELABORC940</v>
          </cell>
          <cell r="B3225" t="str">
            <v>920000</v>
          </cell>
        </row>
        <row r="3226">
          <cell r="A3226" t="str">
            <v>OANDMOPRSELABORC941</v>
          </cell>
          <cell r="B3226" t="str">
            <v>920000</v>
          </cell>
        </row>
        <row r="3227">
          <cell r="A3227" t="str">
            <v>OANDMOPRSELABORC942</v>
          </cell>
          <cell r="B3227" t="str">
            <v>920000</v>
          </cell>
        </row>
        <row r="3228">
          <cell r="A3228" t="str">
            <v>OANDMOPRSELABORC944</v>
          </cell>
          <cell r="B3228" t="str">
            <v>184030</v>
          </cell>
        </row>
        <row r="3229">
          <cell r="A3229" t="str">
            <v>OANDMOPRSELABORC945</v>
          </cell>
          <cell r="B3229" t="str">
            <v>930200</v>
          </cell>
        </row>
        <row r="3230">
          <cell r="A3230" t="str">
            <v>OANDMOPRSELABORC946</v>
          </cell>
          <cell r="B3230" t="str">
            <v>922000</v>
          </cell>
        </row>
        <row r="3231">
          <cell r="A3231" t="str">
            <v>OANDMOPRSELABORC948</v>
          </cell>
          <cell r="B3231" t="str">
            <v>926030</v>
          </cell>
        </row>
        <row r="3232">
          <cell r="A3232" t="str">
            <v>OANDMOPRSELABORC949</v>
          </cell>
          <cell r="B3232" t="str">
            <v>920000</v>
          </cell>
        </row>
        <row r="3233">
          <cell r="A3233" t="str">
            <v>OANDMOPRSELABORC950</v>
          </cell>
          <cell r="B3233" t="str">
            <v>920000</v>
          </cell>
        </row>
        <row r="3234">
          <cell r="A3234" t="str">
            <v>OANDMOPRSELABORC952</v>
          </cell>
          <cell r="B3234" t="str">
            <v>920000</v>
          </cell>
        </row>
        <row r="3235">
          <cell r="A3235" t="str">
            <v>OANDMOPRSELABORC958</v>
          </cell>
          <cell r="B3235" t="str">
            <v>163040</v>
          </cell>
        </row>
        <row r="3236">
          <cell r="A3236" t="str">
            <v>OANDMOPRSELABORC959</v>
          </cell>
          <cell r="B3236" t="str">
            <v>184950</v>
          </cell>
        </row>
        <row r="3237">
          <cell r="A3237" t="str">
            <v>OANDMOPRSEOTHERC101</v>
          </cell>
          <cell r="B3237" t="str">
            <v>505000</v>
          </cell>
        </row>
        <row r="3238">
          <cell r="A3238" t="str">
            <v>OANDMOPRSEOTHERC102</v>
          </cell>
          <cell r="B3238" t="str">
            <v>502000</v>
          </cell>
        </row>
        <row r="3239">
          <cell r="A3239" t="str">
            <v>OANDMOPRSEOTHERC104</v>
          </cell>
          <cell r="B3239" t="str">
            <v>505000</v>
          </cell>
        </row>
        <row r="3240">
          <cell r="A3240" t="str">
            <v>OANDMOPRSEOTHERC105</v>
          </cell>
          <cell r="B3240" t="str">
            <v>502000</v>
          </cell>
        </row>
        <row r="3241">
          <cell r="A3241" t="str">
            <v>OANDMOPRSEOTHERC106</v>
          </cell>
          <cell r="B3241" t="str">
            <v>501010</v>
          </cell>
        </row>
        <row r="3242">
          <cell r="A3242" t="str">
            <v>OANDMOPRSEOTHERC108</v>
          </cell>
          <cell r="B3242" t="str">
            <v>500000</v>
          </cell>
        </row>
        <row r="3243">
          <cell r="A3243" t="str">
            <v>OANDMOPRSEOTHERC110</v>
          </cell>
          <cell r="B3243" t="str">
            <v>502000</v>
          </cell>
        </row>
        <row r="3244">
          <cell r="A3244" t="str">
            <v>OANDMOPRSEOTHERC111</v>
          </cell>
          <cell r="B3244" t="str">
            <v>502000</v>
          </cell>
        </row>
        <row r="3245">
          <cell r="A3245" t="str">
            <v>OANDMOPRSEOTHERC113</v>
          </cell>
          <cell r="B3245" t="str">
            <v>502000</v>
          </cell>
        </row>
        <row r="3246">
          <cell r="A3246" t="str">
            <v>OANDMOPRSEOTHERC119</v>
          </cell>
          <cell r="B3246" t="str">
            <v>502000</v>
          </cell>
        </row>
        <row r="3247">
          <cell r="A3247" t="str">
            <v>OANDMOPRSEOTHERC120</v>
          </cell>
          <cell r="B3247" t="str">
            <v>502000</v>
          </cell>
        </row>
        <row r="3248">
          <cell r="A3248" t="str">
            <v>OANDMOPRSEOTHERC121</v>
          </cell>
          <cell r="B3248" t="str">
            <v>502000</v>
          </cell>
        </row>
        <row r="3249">
          <cell r="A3249" t="str">
            <v>OANDMOPRSEOTHERC122</v>
          </cell>
          <cell r="B3249" t="str">
            <v>502000</v>
          </cell>
        </row>
        <row r="3250">
          <cell r="A3250" t="str">
            <v>OANDMOPRSEOTHERC123</v>
          </cell>
          <cell r="B3250" t="str">
            <v>502000</v>
          </cell>
        </row>
        <row r="3251">
          <cell r="A3251" t="str">
            <v>OANDMOPRSEOTHERC124</v>
          </cell>
          <cell r="B3251" t="str">
            <v>502000</v>
          </cell>
        </row>
        <row r="3252">
          <cell r="A3252" t="str">
            <v>OANDMOPRSEOTHERC125</v>
          </cell>
          <cell r="B3252" t="str">
            <v>505000</v>
          </cell>
        </row>
        <row r="3253">
          <cell r="A3253" t="str">
            <v>OANDMOPRSEOTHERC126</v>
          </cell>
          <cell r="B3253" t="str">
            <v>505000</v>
          </cell>
        </row>
        <row r="3254">
          <cell r="A3254" t="str">
            <v>OANDMOPRSEOTHERC127</v>
          </cell>
          <cell r="B3254" t="str">
            <v>505000</v>
          </cell>
        </row>
        <row r="3255">
          <cell r="A3255" t="str">
            <v>OANDMOPRSEOTHERC128</v>
          </cell>
          <cell r="B3255" t="str">
            <v>505000</v>
          </cell>
        </row>
        <row r="3256">
          <cell r="A3256" t="str">
            <v>OANDMOPRSEOTHERC129</v>
          </cell>
          <cell r="B3256" t="str">
            <v>505000</v>
          </cell>
        </row>
        <row r="3257">
          <cell r="A3257" t="str">
            <v>OANDMOPRSEOTHERC130</v>
          </cell>
          <cell r="B3257" t="str">
            <v>537000</v>
          </cell>
        </row>
        <row r="3258">
          <cell r="A3258" t="str">
            <v>OANDMOPRSEOTHERC131</v>
          </cell>
          <cell r="B3258" t="str">
            <v>538000</v>
          </cell>
        </row>
        <row r="3259">
          <cell r="A3259" t="str">
            <v>OANDMOPRSEOTHERC132</v>
          </cell>
          <cell r="B3259" t="str">
            <v>535000</v>
          </cell>
        </row>
        <row r="3260">
          <cell r="A3260" t="str">
            <v>OANDMOPRSEOTHERC134</v>
          </cell>
          <cell r="B3260" t="str">
            <v>501010</v>
          </cell>
        </row>
        <row r="3261">
          <cell r="A3261" t="str">
            <v>OANDMOPRSEOTHERC150</v>
          </cell>
          <cell r="B3261" t="str">
            <v>548000</v>
          </cell>
        </row>
        <row r="3262">
          <cell r="A3262" t="str">
            <v>OANDMOPRSEOTHERC151</v>
          </cell>
          <cell r="B3262" t="str">
            <v>546000</v>
          </cell>
        </row>
        <row r="3263">
          <cell r="A3263" t="str">
            <v>OANDMOPRSEOTHERC152</v>
          </cell>
          <cell r="B3263" t="str">
            <v>548000</v>
          </cell>
        </row>
        <row r="3264">
          <cell r="A3264" t="str">
            <v>OANDMOPRSEOTHERC153</v>
          </cell>
          <cell r="B3264" t="str">
            <v>548000</v>
          </cell>
        </row>
        <row r="3265">
          <cell r="A3265" t="str">
            <v>OANDMOPRSEOTHERC154</v>
          </cell>
          <cell r="B3265" t="str">
            <v>548000</v>
          </cell>
        </row>
        <row r="3266">
          <cell r="A3266" t="str">
            <v>OANDMOPRSEOTHERC155</v>
          </cell>
          <cell r="B3266" t="str">
            <v>548000</v>
          </cell>
        </row>
        <row r="3267">
          <cell r="A3267" t="str">
            <v>OANDMOPRSEOTHERC157</v>
          </cell>
          <cell r="B3267" t="str">
            <v>548000</v>
          </cell>
        </row>
        <row r="3268">
          <cell r="A3268" t="str">
            <v>OANDMOPRSEOTHERC158</v>
          </cell>
          <cell r="B3268" t="str">
            <v>546000</v>
          </cell>
        </row>
        <row r="3269">
          <cell r="A3269" t="str">
            <v>OANDMOPRSEOTHERC159</v>
          </cell>
          <cell r="B3269" t="str">
            <v>548000</v>
          </cell>
        </row>
        <row r="3270">
          <cell r="A3270" t="str">
            <v>OANDMOPRSEOTHERC166</v>
          </cell>
          <cell r="B3270" t="str">
            <v>548000</v>
          </cell>
        </row>
        <row r="3271">
          <cell r="A3271" t="str">
            <v>OANDMOPRSEOTHERC167</v>
          </cell>
          <cell r="B3271" t="str">
            <v>548000</v>
          </cell>
        </row>
        <row r="3272">
          <cell r="A3272" t="str">
            <v>OANDMOPRSEOTHERC168</v>
          </cell>
          <cell r="B3272" t="str">
            <v>548000</v>
          </cell>
        </row>
        <row r="3273">
          <cell r="A3273" t="str">
            <v>OANDMOPRSEOTHERC169</v>
          </cell>
          <cell r="B3273" t="str">
            <v>548000</v>
          </cell>
        </row>
        <row r="3274">
          <cell r="A3274" t="str">
            <v>OANDMOPRSEOTHERC170</v>
          </cell>
          <cell r="B3274" t="str">
            <v>921000</v>
          </cell>
        </row>
        <row r="3275">
          <cell r="A3275" t="str">
            <v>OANDMOPRSEOTHERC171</v>
          </cell>
          <cell r="B3275" t="str">
            <v>546000</v>
          </cell>
        </row>
        <row r="3276">
          <cell r="A3276" t="str">
            <v>OANDMOPRSEOTHERC181</v>
          </cell>
          <cell r="B3276" t="str">
            <v>561200</v>
          </cell>
        </row>
        <row r="3277">
          <cell r="A3277" t="str">
            <v>OANDMOPRSEOTHERC182</v>
          </cell>
          <cell r="B3277" t="str">
            <v>506000</v>
          </cell>
        </row>
        <row r="3278">
          <cell r="A3278" t="str">
            <v>OANDMOPRSEOTHERC200</v>
          </cell>
          <cell r="B3278" t="str">
            <v>563000</v>
          </cell>
        </row>
        <row r="3279">
          <cell r="A3279" t="str">
            <v>OANDMOPRSEOTHERC201</v>
          </cell>
          <cell r="B3279" t="str">
            <v>563000</v>
          </cell>
        </row>
        <row r="3280">
          <cell r="A3280" t="str">
            <v>OANDMOPRSEOTHERC202</v>
          </cell>
          <cell r="B3280" t="str">
            <v>560000</v>
          </cell>
        </row>
        <row r="3281">
          <cell r="A3281" t="str">
            <v>OANDMOPRSEOTHERC203</v>
          </cell>
          <cell r="B3281" t="str">
            <v>562000</v>
          </cell>
        </row>
        <row r="3282">
          <cell r="A3282" t="str">
            <v>OANDMOPRSEOTHERC208</v>
          </cell>
          <cell r="B3282" t="str">
            <v>557000</v>
          </cell>
        </row>
        <row r="3283">
          <cell r="A3283" t="str">
            <v>OANDMOPRSEOTHERC210</v>
          </cell>
          <cell r="B3283" t="str">
            <v>562010</v>
          </cell>
        </row>
        <row r="3284">
          <cell r="A3284" t="str">
            <v>OANDMOPRSEOTHERC211</v>
          </cell>
          <cell r="B3284" t="str">
            <v>562020</v>
          </cell>
        </row>
        <row r="3285">
          <cell r="A3285" t="str">
            <v>OANDMOPRSEOTHERC226</v>
          </cell>
          <cell r="B3285" t="str">
            <v>561300</v>
          </cell>
        </row>
        <row r="3286">
          <cell r="A3286" t="str">
            <v>OANDMOPRSEOTHERC227</v>
          </cell>
          <cell r="B3286" t="str">
            <v>561800</v>
          </cell>
        </row>
        <row r="3287">
          <cell r="A3287" t="str">
            <v>OANDMOPRSEOTHERC228</v>
          </cell>
          <cell r="B3287" t="str">
            <v>561500</v>
          </cell>
        </row>
        <row r="3288">
          <cell r="A3288" t="str">
            <v>OANDMOPRSEOTHERC303</v>
          </cell>
          <cell r="B3288" t="str">
            <v>583000</v>
          </cell>
        </row>
        <row r="3289">
          <cell r="A3289" t="str">
            <v>OANDMOPRSEOTHERC304</v>
          </cell>
          <cell r="B3289" t="str">
            <v>584000</v>
          </cell>
        </row>
        <row r="3290">
          <cell r="A3290" t="str">
            <v>OANDMOPRSEOTHERC305</v>
          </cell>
          <cell r="B3290" t="str">
            <v>580000</v>
          </cell>
        </row>
        <row r="3291">
          <cell r="A3291" t="str">
            <v>OANDMOPRSEOTHERC306</v>
          </cell>
          <cell r="B3291" t="str">
            <v>586000</v>
          </cell>
        </row>
        <row r="3292">
          <cell r="A3292" t="str">
            <v>OANDMOPRSEOTHERC307</v>
          </cell>
          <cell r="B3292" t="str">
            <v>586000</v>
          </cell>
        </row>
        <row r="3293">
          <cell r="A3293" t="str">
            <v>OANDMOPRSEOTHERC308</v>
          </cell>
          <cell r="B3293" t="str">
            <v>586000</v>
          </cell>
        </row>
        <row r="3294">
          <cell r="A3294" t="str">
            <v>OANDMOPRSEOTHERC309</v>
          </cell>
          <cell r="B3294" t="str">
            <v>586000</v>
          </cell>
        </row>
        <row r="3295">
          <cell r="A3295" t="str">
            <v>OANDMOPRSEOTHERC310</v>
          </cell>
          <cell r="B3295" t="str">
            <v>583000</v>
          </cell>
        </row>
        <row r="3296">
          <cell r="A3296" t="str">
            <v>OANDMOPRSEOTHERC311</v>
          </cell>
          <cell r="B3296" t="str">
            <v>583000</v>
          </cell>
        </row>
        <row r="3297">
          <cell r="A3297" t="str">
            <v>OANDMOPRSEOTHERC312</v>
          </cell>
          <cell r="B3297" t="str">
            <v>585000</v>
          </cell>
        </row>
        <row r="3298">
          <cell r="A3298" t="str">
            <v>OANDMOPRSEOTHERC313</v>
          </cell>
          <cell r="B3298" t="str">
            <v>587000</v>
          </cell>
        </row>
        <row r="3299">
          <cell r="A3299" t="str">
            <v>OANDMOPRSEOTHERC314</v>
          </cell>
          <cell r="B3299" t="str">
            <v>585000</v>
          </cell>
        </row>
        <row r="3300">
          <cell r="A3300" t="str">
            <v>OANDMOPRSEOTHERC315</v>
          </cell>
          <cell r="B3300" t="str">
            <v>582000</v>
          </cell>
        </row>
        <row r="3301">
          <cell r="A3301" t="str">
            <v>OANDMOPRSEOTHERC318</v>
          </cell>
          <cell r="B3301" t="str">
            <v>585000</v>
          </cell>
        </row>
        <row r="3302">
          <cell r="A3302" t="str">
            <v>OANDMOPRSEOTHERC402</v>
          </cell>
          <cell r="B3302" t="str">
            <v>870000</v>
          </cell>
        </row>
        <row r="3303">
          <cell r="A3303" t="str">
            <v>OANDMOPRSEOTHERC405</v>
          </cell>
          <cell r="B3303" t="str">
            <v>874000</v>
          </cell>
        </row>
        <row r="3304">
          <cell r="A3304" t="str">
            <v>OANDMOPRSEOTHERC406</v>
          </cell>
          <cell r="B3304" t="str">
            <v>878000</v>
          </cell>
        </row>
        <row r="3305">
          <cell r="A3305" t="str">
            <v>OANDMOPRSEOTHERC407</v>
          </cell>
          <cell r="B3305" t="str">
            <v>889000</v>
          </cell>
        </row>
        <row r="3306">
          <cell r="A3306" t="str">
            <v>OANDMOPRSEOTHERC408</v>
          </cell>
          <cell r="B3306" t="str">
            <v>874000</v>
          </cell>
        </row>
        <row r="3307">
          <cell r="A3307" t="str">
            <v>OANDMOPRSEOTHERC409</v>
          </cell>
          <cell r="B3307" t="str">
            <v>874000</v>
          </cell>
        </row>
        <row r="3308">
          <cell r="A3308" t="str">
            <v>OANDMOPRSEOTHERC501</v>
          </cell>
          <cell r="B3308" t="str">
            <v>600000</v>
          </cell>
        </row>
        <row r="3309">
          <cell r="A3309" t="str">
            <v>OANDMOPRSEOTHERC502</v>
          </cell>
          <cell r="B3309" t="str">
            <v>600000</v>
          </cell>
        </row>
        <row r="3310">
          <cell r="A3310" t="str">
            <v>OANDMOPRSEOTHERC503</v>
          </cell>
          <cell r="B3310" t="str">
            <v>620000</v>
          </cell>
        </row>
        <row r="3311">
          <cell r="A3311" t="str">
            <v>OANDMOPRSEOTHERC504</v>
          </cell>
          <cell r="B3311" t="str">
            <v>640000</v>
          </cell>
        </row>
        <row r="3312">
          <cell r="A3312" t="str">
            <v>OANDMOPRSEOTHERC506</v>
          </cell>
          <cell r="B3312" t="str">
            <v>664000</v>
          </cell>
        </row>
        <row r="3313">
          <cell r="A3313" t="str">
            <v>OANDMOPRSEOTHERC507</v>
          </cell>
          <cell r="B3313" t="str">
            <v>664000</v>
          </cell>
        </row>
        <row r="3314">
          <cell r="A3314" t="str">
            <v>OANDMOPRSEOTHERC508</v>
          </cell>
          <cell r="B3314" t="str">
            <v>660000</v>
          </cell>
        </row>
        <row r="3315">
          <cell r="A3315" t="str">
            <v>OANDMOPRSEOTHERC509</v>
          </cell>
          <cell r="B3315" t="str">
            <v>662000</v>
          </cell>
        </row>
        <row r="3316">
          <cell r="A3316" t="str">
            <v>OANDMOPRSEOTHERC510</v>
          </cell>
          <cell r="B3316" t="str">
            <v>663000</v>
          </cell>
        </row>
        <row r="3317">
          <cell r="A3317" t="str">
            <v>OANDMOPRSEOTHERC513</v>
          </cell>
          <cell r="B3317" t="str">
            <v>662000</v>
          </cell>
        </row>
        <row r="3318">
          <cell r="A3318" t="str">
            <v>OANDMOPRSEOTHERC600</v>
          </cell>
          <cell r="B3318" t="str">
            <v>901000</v>
          </cell>
        </row>
        <row r="3319">
          <cell r="A3319" t="str">
            <v>OANDMOPRSEOTHERC601</v>
          </cell>
          <cell r="B3319" t="str">
            <v>901000</v>
          </cell>
        </row>
        <row r="3320">
          <cell r="A3320" t="str">
            <v>OANDMOPRSEOTHERC602</v>
          </cell>
          <cell r="B3320" t="str">
            <v>901000</v>
          </cell>
        </row>
        <row r="3321">
          <cell r="A3321" t="str">
            <v>OANDMOPRSEOTHERC603</v>
          </cell>
          <cell r="B3321" t="str">
            <v>901000</v>
          </cell>
        </row>
        <row r="3322">
          <cell r="A3322" t="str">
            <v>OANDMOPRSEOTHERC605</v>
          </cell>
          <cell r="B3322" t="str">
            <v>901000</v>
          </cell>
        </row>
        <row r="3323">
          <cell r="A3323" t="str">
            <v>OANDMOPRSEOTHERC640</v>
          </cell>
          <cell r="B3323" t="str">
            <v>907000</v>
          </cell>
        </row>
        <row r="3324">
          <cell r="A3324" t="str">
            <v>OANDMOPRSEOTHERC641</v>
          </cell>
          <cell r="B3324" t="str">
            <v>907000</v>
          </cell>
        </row>
        <row r="3325">
          <cell r="A3325" t="str">
            <v>OANDMOPRSEOTHERC642</v>
          </cell>
          <cell r="B3325" t="str">
            <v>907000</v>
          </cell>
        </row>
        <row r="3326">
          <cell r="A3326" t="str">
            <v>OANDMOPRSEOTHERC643</v>
          </cell>
          <cell r="B3326" t="str">
            <v>907000</v>
          </cell>
        </row>
        <row r="3327">
          <cell r="A3327" t="str">
            <v>OANDMOPRSEOTHERC660</v>
          </cell>
          <cell r="B3327" t="str">
            <v>911000</v>
          </cell>
        </row>
        <row r="3328">
          <cell r="A3328" t="str">
            <v>OANDMOPRSEOTHERC661</v>
          </cell>
          <cell r="B3328" t="str">
            <v>911000</v>
          </cell>
        </row>
        <row r="3329">
          <cell r="A3329" t="str">
            <v>OANDMOPRSEOTHERC662</v>
          </cell>
          <cell r="B3329" t="str">
            <v>911000</v>
          </cell>
        </row>
        <row r="3330">
          <cell r="A3330" t="str">
            <v>OANDMOPRSEOTHERC663</v>
          </cell>
          <cell r="B3330" t="str">
            <v>911000</v>
          </cell>
        </row>
        <row r="3331">
          <cell r="A3331" t="str">
            <v>OANDMOPRSEOTHERC900</v>
          </cell>
          <cell r="B3331" t="str">
            <v>921000</v>
          </cell>
        </row>
        <row r="3332">
          <cell r="A3332" t="str">
            <v>OANDMOPRSEOTHERC901</v>
          </cell>
          <cell r="B3332" t="str">
            <v>921000</v>
          </cell>
        </row>
        <row r="3333">
          <cell r="A3333" t="str">
            <v>OANDMOPRSEOTHERC902</v>
          </cell>
          <cell r="B3333" t="str">
            <v>926020</v>
          </cell>
        </row>
        <row r="3334">
          <cell r="A3334" t="str">
            <v>OANDMOPRSEOTHERC903</v>
          </cell>
          <cell r="B3334" t="str">
            <v>926020</v>
          </cell>
        </row>
        <row r="3335">
          <cell r="A3335" t="str">
            <v>OANDMOPRSEOTHERC904</v>
          </cell>
          <cell r="B3335" t="str">
            <v>926010</v>
          </cell>
        </row>
        <row r="3336">
          <cell r="A3336" t="str">
            <v>OANDMOPRSEOTHERC905</v>
          </cell>
          <cell r="B3336" t="str">
            <v>926020</v>
          </cell>
        </row>
        <row r="3337">
          <cell r="A3337" t="str">
            <v>OANDMOPRSEOTHERC906</v>
          </cell>
          <cell r="B3337" t="str">
            <v>926010</v>
          </cell>
        </row>
        <row r="3338">
          <cell r="A3338" t="str">
            <v>OANDMOPRSEOTHERC907</v>
          </cell>
          <cell r="B3338" t="str">
            <v>926020</v>
          </cell>
        </row>
        <row r="3339">
          <cell r="A3339" t="str">
            <v>OANDMOPRSEOTHERC908</v>
          </cell>
          <cell r="B3339" t="str">
            <v>921000</v>
          </cell>
        </row>
        <row r="3340">
          <cell r="A3340" t="str">
            <v>OANDMOPRSEOTHERC909</v>
          </cell>
          <cell r="B3340" t="str">
            <v>912000</v>
          </cell>
        </row>
        <row r="3341">
          <cell r="A3341" t="str">
            <v>OANDMOPRSEOTHERC910</v>
          </cell>
          <cell r="B3341" t="str">
            <v>921000</v>
          </cell>
        </row>
        <row r="3342">
          <cell r="A3342" t="str">
            <v>OANDMOPRSEOTHERC912</v>
          </cell>
          <cell r="B3342" t="str">
            <v>921000</v>
          </cell>
        </row>
        <row r="3343">
          <cell r="A3343" t="str">
            <v>OANDMOPRSEOTHERC913</v>
          </cell>
          <cell r="B3343" t="str">
            <v>921000</v>
          </cell>
        </row>
        <row r="3344">
          <cell r="A3344" t="str">
            <v>OANDMOPRSEOTHERC914</v>
          </cell>
          <cell r="B3344" t="str">
            <v>921000</v>
          </cell>
        </row>
        <row r="3345">
          <cell r="A3345" t="str">
            <v>OANDMOPRSEOTHERC915</v>
          </cell>
          <cell r="B3345" t="str">
            <v>921000</v>
          </cell>
        </row>
        <row r="3346">
          <cell r="A3346" t="str">
            <v>OANDMOPRSEOTHERC917</v>
          </cell>
          <cell r="B3346" t="str">
            <v>921000</v>
          </cell>
        </row>
        <row r="3347">
          <cell r="A3347" t="str">
            <v>OANDMOPRSEOTHERC919</v>
          </cell>
          <cell r="B3347" t="str">
            <v>921000</v>
          </cell>
        </row>
        <row r="3348">
          <cell r="A3348" t="str">
            <v>OANDMOPRSEOTHERC920</v>
          </cell>
          <cell r="B3348" t="str">
            <v>921000</v>
          </cell>
        </row>
        <row r="3349">
          <cell r="A3349" t="str">
            <v>OANDMOPRSEOTHERC921</v>
          </cell>
          <cell r="B3349" t="str">
            <v>921000</v>
          </cell>
        </row>
        <row r="3350">
          <cell r="A3350" t="str">
            <v>OANDMOPRSEOTHERC922</v>
          </cell>
          <cell r="B3350" t="str">
            <v>921000</v>
          </cell>
        </row>
        <row r="3351">
          <cell r="A3351" t="str">
            <v>OANDMOPRSEOTHERC923</v>
          </cell>
          <cell r="B3351" t="str">
            <v>925000</v>
          </cell>
        </row>
        <row r="3352">
          <cell r="A3352" t="str">
            <v>OANDMOPRSEOTHERC925</v>
          </cell>
          <cell r="B3352" t="str">
            <v>921000</v>
          </cell>
        </row>
        <row r="3353">
          <cell r="A3353" t="str">
            <v>OANDMOPRSEOTHERC926</v>
          </cell>
          <cell r="B3353" t="str">
            <v>921000</v>
          </cell>
        </row>
        <row r="3354">
          <cell r="A3354" t="str">
            <v>OANDMOPRSEOTHERC927</v>
          </cell>
          <cell r="B3354" t="str">
            <v>921000</v>
          </cell>
        </row>
        <row r="3355">
          <cell r="A3355" t="str">
            <v>OANDMOPRSEOTHERC928</v>
          </cell>
          <cell r="B3355" t="str">
            <v>921000</v>
          </cell>
        </row>
        <row r="3356">
          <cell r="A3356" t="str">
            <v>OANDMOPRSEOTHERC929</v>
          </cell>
          <cell r="B3356" t="str">
            <v>921000</v>
          </cell>
        </row>
        <row r="3357">
          <cell r="A3357" t="str">
            <v>OANDMOPRSEOTHERC930</v>
          </cell>
          <cell r="B3357" t="str">
            <v>921000</v>
          </cell>
        </row>
        <row r="3358">
          <cell r="A3358" t="str">
            <v>OANDMOPRSEOTHERC932</v>
          </cell>
          <cell r="B3358" t="str">
            <v>925000</v>
          </cell>
        </row>
        <row r="3359">
          <cell r="A3359" t="str">
            <v>OANDMOPRSEOTHERC933</v>
          </cell>
          <cell r="B3359" t="str">
            <v>921000</v>
          </cell>
        </row>
        <row r="3360">
          <cell r="A3360" t="str">
            <v>OANDMOPRSEOTHERC934</v>
          </cell>
          <cell r="B3360" t="str">
            <v>921000</v>
          </cell>
        </row>
        <row r="3361">
          <cell r="A3361" t="str">
            <v>OANDMOPRSEOTHERC935</v>
          </cell>
          <cell r="B3361" t="str">
            <v>921000</v>
          </cell>
        </row>
        <row r="3362">
          <cell r="A3362" t="str">
            <v>OANDMOPRSEOTHERC936</v>
          </cell>
          <cell r="B3362" t="str">
            <v>163010</v>
          </cell>
        </row>
        <row r="3363">
          <cell r="A3363" t="str">
            <v>OANDMOPRSEOTHERC937</v>
          </cell>
          <cell r="B3363" t="str">
            <v>163030</v>
          </cell>
        </row>
        <row r="3364">
          <cell r="A3364" t="str">
            <v>OANDMOPRSEOTHERC938</v>
          </cell>
          <cell r="B3364" t="str">
            <v>921000</v>
          </cell>
        </row>
        <row r="3365">
          <cell r="A3365" t="str">
            <v>OANDMOPRSEOTHERC939</v>
          </cell>
          <cell r="B3365" t="str">
            <v>921000</v>
          </cell>
        </row>
        <row r="3366">
          <cell r="A3366" t="str">
            <v>OANDMOPRSEOTHERC940</v>
          </cell>
          <cell r="B3366" t="str">
            <v>921000</v>
          </cell>
        </row>
        <row r="3367">
          <cell r="A3367" t="str">
            <v>OANDMOPRSEOTHERC941</v>
          </cell>
          <cell r="B3367" t="str">
            <v>921000</v>
          </cell>
        </row>
        <row r="3368">
          <cell r="A3368" t="str">
            <v>OANDMOPRSEOTHERC942</v>
          </cell>
          <cell r="B3368" t="str">
            <v>921000</v>
          </cell>
        </row>
        <row r="3369">
          <cell r="A3369" t="str">
            <v>OANDMOPRSEOTHERC944</v>
          </cell>
          <cell r="B3369" t="str">
            <v>184030</v>
          </cell>
        </row>
        <row r="3370">
          <cell r="A3370" t="str">
            <v>OANDMOPRSEOTHERC945</v>
          </cell>
          <cell r="B3370" t="str">
            <v>930200</v>
          </cell>
        </row>
        <row r="3371">
          <cell r="A3371" t="str">
            <v>OANDMOPRSEOTHERC946</v>
          </cell>
          <cell r="B3371" t="str">
            <v>922000</v>
          </cell>
        </row>
        <row r="3372">
          <cell r="A3372" t="str">
            <v>OANDMOPRSEOTHERC948</v>
          </cell>
          <cell r="B3372" t="str">
            <v>926030</v>
          </cell>
        </row>
        <row r="3373">
          <cell r="A3373" t="str">
            <v>OANDMOPRSEOTHERC949</v>
          </cell>
          <cell r="B3373" t="str">
            <v>921000</v>
          </cell>
        </row>
        <row r="3374">
          <cell r="A3374" t="str">
            <v>OANDMOPRSEOTHERC950</v>
          </cell>
          <cell r="B3374" t="str">
            <v>921000</v>
          </cell>
        </row>
        <row r="3375">
          <cell r="A3375" t="str">
            <v>OANDMOPRSEOTHERC952</v>
          </cell>
          <cell r="B3375" t="str">
            <v>921000</v>
          </cell>
        </row>
        <row r="3376">
          <cell r="A3376" t="str">
            <v>OANDMOPRSEOTHERC958</v>
          </cell>
          <cell r="B3376" t="str">
            <v>163040</v>
          </cell>
        </row>
        <row r="3377">
          <cell r="A3377" t="str">
            <v>OANDMOPRSEOTHERC959</v>
          </cell>
          <cell r="B3377" t="str">
            <v>184950</v>
          </cell>
        </row>
        <row r="3378">
          <cell r="A3378" t="str">
            <v>OANDMOPRSEOUTSVC101</v>
          </cell>
          <cell r="B3378" t="str">
            <v>505000</v>
          </cell>
        </row>
        <row r="3379">
          <cell r="A3379" t="str">
            <v>OANDMOPRSEOUTSVC102</v>
          </cell>
          <cell r="B3379" t="str">
            <v>502000</v>
          </cell>
        </row>
        <row r="3380">
          <cell r="A3380" t="str">
            <v>OANDMOPRSEOUTSVC104</v>
          </cell>
          <cell r="B3380" t="str">
            <v>505000</v>
          </cell>
        </row>
        <row r="3381">
          <cell r="A3381" t="str">
            <v>OANDMOPRSEOUTSVC105</v>
          </cell>
          <cell r="B3381" t="str">
            <v>502000</v>
          </cell>
        </row>
        <row r="3382">
          <cell r="A3382" t="str">
            <v>OANDMOPRSEOUTSVC106</v>
          </cell>
          <cell r="B3382" t="str">
            <v>501010</v>
          </cell>
        </row>
        <row r="3383">
          <cell r="A3383" t="str">
            <v>OANDMOPRSEOUTSVC108</v>
          </cell>
          <cell r="B3383" t="str">
            <v>500000</v>
          </cell>
        </row>
        <row r="3384">
          <cell r="A3384" t="str">
            <v>OANDMOPRSEOUTSVC110</v>
          </cell>
          <cell r="B3384" t="str">
            <v>502000</v>
          </cell>
        </row>
        <row r="3385">
          <cell r="A3385" t="str">
            <v>OANDMOPRSEOUTSVC111</v>
          </cell>
          <cell r="B3385" t="str">
            <v>502000</v>
          </cell>
        </row>
        <row r="3386">
          <cell r="A3386" t="str">
            <v>OANDMOPRSEOUTSVC113</v>
          </cell>
          <cell r="B3386" t="str">
            <v>502000</v>
          </cell>
        </row>
        <row r="3387">
          <cell r="A3387" t="str">
            <v>OANDMOPRSEOUTSVC119</v>
          </cell>
          <cell r="B3387" t="str">
            <v>502000</v>
          </cell>
        </row>
        <row r="3388">
          <cell r="A3388" t="str">
            <v>OANDMOPRSEOUTSVC120</v>
          </cell>
          <cell r="B3388" t="str">
            <v>502000</v>
          </cell>
        </row>
        <row r="3389">
          <cell r="A3389" t="str">
            <v>OANDMOPRSEOUTSVC121</v>
          </cell>
          <cell r="B3389" t="str">
            <v>502000</v>
          </cell>
        </row>
        <row r="3390">
          <cell r="A3390" t="str">
            <v>OANDMOPRSEOUTSVC122</v>
          </cell>
          <cell r="B3390" t="str">
            <v>502000</v>
          </cell>
        </row>
        <row r="3391">
          <cell r="A3391" t="str">
            <v>OANDMOPRSEOUTSVC123</v>
          </cell>
          <cell r="B3391" t="str">
            <v>502000</v>
          </cell>
        </row>
        <row r="3392">
          <cell r="A3392" t="str">
            <v>OANDMOPRSEOUTSVC124</v>
          </cell>
          <cell r="B3392" t="str">
            <v>502000</v>
          </cell>
        </row>
        <row r="3393">
          <cell r="A3393" t="str">
            <v>OANDMOPRSEOUTSVC125</v>
          </cell>
          <cell r="B3393" t="str">
            <v>505000</v>
          </cell>
        </row>
        <row r="3394">
          <cell r="A3394" t="str">
            <v>OANDMOPRSEOUTSVC126</v>
          </cell>
          <cell r="B3394" t="str">
            <v>505000</v>
          </cell>
        </row>
        <row r="3395">
          <cell r="A3395" t="str">
            <v>OANDMOPRSEOUTSVC127</v>
          </cell>
          <cell r="B3395" t="str">
            <v>505000</v>
          </cell>
        </row>
        <row r="3396">
          <cell r="A3396" t="str">
            <v>OANDMOPRSEOUTSVC128</v>
          </cell>
          <cell r="B3396" t="str">
            <v>505000</v>
          </cell>
        </row>
        <row r="3397">
          <cell r="A3397" t="str">
            <v>OANDMOPRSEOUTSVC129</v>
          </cell>
          <cell r="B3397" t="str">
            <v>505000</v>
          </cell>
        </row>
        <row r="3398">
          <cell r="A3398" t="str">
            <v>OANDMOPRSEOUTSVC130</v>
          </cell>
          <cell r="B3398" t="str">
            <v>537000</v>
          </cell>
        </row>
        <row r="3399">
          <cell r="A3399" t="str">
            <v>OANDMOPRSEOUTSVC131</v>
          </cell>
          <cell r="B3399" t="str">
            <v>538000</v>
          </cell>
        </row>
        <row r="3400">
          <cell r="A3400" t="str">
            <v>OANDMOPRSEOUTSVC132</v>
          </cell>
          <cell r="B3400" t="str">
            <v>535000</v>
          </cell>
        </row>
        <row r="3401">
          <cell r="A3401" t="str">
            <v>OANDMOPRSEOUTSVC134</v>
          </cell>
          <cell r="B3401" t="str">
            <v>501010</v>
          </cell>
        </row>
        <row r="3402">
          <cell r="A3402" t="str">
            <v>OANDMOPRSEOUTSVC150</v>
          </cell>
          <cell r="B3402" t="str">
            <v>548000</v>
          </cell>
        </row>
        <row r="3403">
          <cell r="A3403" t="str">
            <v>OANDMOPRSEOUTSVC151</v>
          </cell>
          <cell r="B3403" t="str">
            <v>546000</v>
          </cell>
        </row>
        <row r="3404">
          <cell r="A3404" t="str">
            <v>OANDMOPRSEOUTSVC152</v>
          </cell>
          <cell r="B3404" t="str">
            <v>548000</v>
          </cell>
        </row>
        <row r="3405">
          <cell r="A3405" t="str">
            <v>OANDMOPRSEOUTSVC153</v>
          </cell>
          <cell r="B3405" t="str">
            <v>548000</v>
          </cell>
        </row>
        <row r="3406">
          <cell r="A3406" t="str">
            <v>OANDMOPRSEOUTSVC154</v>
          </cell>
          <cell r="B3406" t="str">
            <v>548000</v>
          </cell>
        </row>
        <row r="3407">
          <cell r="A3407" t="str">
            <v>OANDMOPRSEOUTSVC155</v>
          </cell>
          <cell r="B3407" t="str">
            <v>548000</v>
          </cell>
        </row>
        <row r="3408">
          <cell r="A3408" t="str">
            <v>OANDMOPRSEOUTSVC157</v>
          </cell>
          <cell r="B3408" t="str">
            <v>548000</v>
          </cell>
        </row>
        <row r="3409">
          <cell r="A3409" t="str">
            <v>OANDMOPRSEOUTSVC158</v>
          </cell>
          <cell r="B3409" t="str">
            <v>546000</v>
          </cell>
        </row>
        <row r="3410">
          <cell r="A3410" t="str">
            <v>OANDMOPRSEOUTSVC159</v>
          </cell>
          <cell r="B3410" t="str">
            <v>548000</v>
          </cell>
        </row>
        <row r="3411">
          <cell r="A3411" t="str">
            <v>OANDMOPRSEOUTSVC166</v>
          </cell>
          <cell r="B3411" t="str">
            <v>548000</v>
          </cell>
        </row>
        <row r="3412">
          <cell r="A3412" t="str">
            <v>OANDMOPRSEOUTSVC167</v>
          </cell>
          <cell r="B3412" t="str">
            <v>548000</v>
          </cell>
        </row>
        <row r="3413">
          <cell r="A3413" t="str">
            <v>OANDMOPRSEOUTSVC168</v>
          </cell>
          <cell r="B3413" t="str">
            <v>548000</v>
          </cell>
        </row>
        <row r="3414">
          <cell r="A3414" t="str">
            <v>OANDMOPRSEOUTSVC169</v>
          </cell>
          <cell r="B3414" t="str">
            <v>548000</v>
          </cell>
        </row>
        <row r="3415">
          <cell r="A3415" t="str">
            <v>OANDMOPRSEOUTSVC170</v>
          </cell>
          <cell r="B3415" t="str">
            <v>923000</v>
          </cell>
        </row>
        <row r="3416">
          <cell r="A3416" t="str">
            <v>OANDMOPRSEOUTSVC171</v>
          </cell>
          <cell r="B3416" t="str">
            <v>546000</v>
          </cell>
        </row>
        <row r="3417">
          <cell r="A3417" t="str">
            <v>OANDMOPRSEOUTSVC181</v>
          </cell>
          <cell r="B3417" t="str">
            <v>561200</v>
          </cell>
        </row>
        <row r="3418">
          <cell r="A3418" t="str">
            <v>OANDMOPRSEOUTSVC182</v>
          </cell>
          <cell r="B3418" t="str">
            <v>506000</v>
          </cell>
        </row>
        <row r="3419">
          <cell r="A3419" t="str">
            <v>OANDMOPRSEOUTSVC200</v>
          </cell>
          <cell r="B3419" t="str">
            <v>571000</v>
          </cell>
        </row>
        <row r="3420">
          <cell r="A3420" t="str">
            <v>OANDMOPRSEOUTSVC201</v>
          </cell>
          <cell r="B3420" t="str">
            <v>563000</v>
          </cell>
        </row>
        <row r="3421">
          <cell r="A3421" t="str">
            <v>OANDMOPRSEOUTSVC202</v>
          </cell>
          <cell r="B3421" t="str">
            <v>560000</v>
          </cell>
        </row>
        <row r="3422">
          <cell r="A3422" t="str">
            <v>OANDMOPRSEOUTSVC203</v>
          </cell>
          <cell r="B3422" t="str">
            <v>562000</v>
          </cell>
        </row>
        <row r="3423">
          <cell r="A3423" t="str">
            <v>OANDMOPRSEOUTSVC208</v>
          </cell>
          <cell r="B3423" t="str">
            <v>557000</v>
          </cell>
        </row>
        <row r="3424">
          <cell r="A3424" t="str">
            <v>OANDMOPRSEOUTSVC210</v>
          </cell>
          <cell r="B3424" t="str">
            <v>562010</v>
          </cell>
        </row>
        <row r="3425">
          <cell r="A3425" t="str">
            <v>OANDMOPRSEOUTSVC211</v>
          </cell>
          <cell r="B3425" t="str">
            <v>562020</v>
          </cell>
        </row>
        <row r="3426">
          <cell r="A3426" t="str">
            <v>OANDMOPRSEOUTSVC226</v>
          </cell>
          <cell r="B3426" t="str">
            <v>561300</v>
          </cell>
        </row>
        <row r="3427">
          <cell r="A3427" t="str">
            <v>OANDMOPRSEOUTSVC227</v>
          </cell>
          <cell r="B3427" t="str">
            <v>561800</v>
          </cell>
        </row>
        <row r="3428">
          <cell r="A3428" t="str">
            <v>OANDMOPRSEOUTSVC228</v>
          </cell>
          <cell r="B3428" t="str">
            <v>561500</v>
          </cell>
        </row>
        <row r="3429">
          <cell r="A3429" t="str">
            <v>OANDMOPRSEOUTSVC303</v>
          </cell>
          <cell r="B3429" t="str">
            <v>583000</v>
          </cell>
        </row>
        <row r="3430">
          <cell r="A3430" t="str">
            <v>OANDMOPRSEOUTSVC304</v>
          </cell>
          <cell r="B3430" t="str">
            <v>584000</v>
          </cell>
        </row>
        <row r="3431">
          <cell r="A3431" t="str">
            <v>OANDMOPRSEOUTSVC305</v>
          </cell>
          <cell r="B3431" t="str">
            <v>580000</v>
          </cell>
        </row>
        <row r="3432">
          <cell r="A3432" t="str">
            <v>OANDMOPRSEOUTSVC306</v>
          </cell>
          <cell r="B3432" t="str">
            <v>586000</v>
          </cell>
        </row>
        <row r="3433">
          <cell r="A3433" t="str">
            <v>OANDMOPRSEOUTSVC307</v>
          </cell>
          <cell r="B3433" t="str">
            <v>586000</v>
          </cell>
        </row>
        <row r="3434">
          <cell r="A3434" t="str">
            <v>OANDMOPRSEOUTSVC308</v>
          </cell>
          <cell r="B3434" t="str">
            <v>586000</v>
          </cell>
        </row>
        <row r="3435">
          <cell r="A3435" t="str">
            <v>OANDMOPRSEOUTSVC309</v>
          </cell>
          <cell r="B3435" t="str">
            <v>586000</v>
          </cell>
        </row>
        <row r="3436">
          <cell r="A3436" t="str">
            <v>OANDMOPRSEOUTSVC310</v>
          </cell>
          <cell r="B3436" t="str">
            <v>583000</v>
          </cell>
        </row>
        <row r="3437">
          <cell r="A3437" t="str">
            <v>OANDMOPRSEOUTSVC311</v>
          </cell>
          <cell r="B3437" t="str">
            <v>583000</v>
          </cell>
        </row>
        <row r="3438">
          <cell r="A3438" t="str">
            <v>OANDMOPRSEOUTSVC312</v>
          </cell>
          <cell r="B3438" t="str">
            <v>585000</v>
          </cell>
        </row>
        <row r="3439">
          <cell r="A3439" t="str">
            <v>OANDMOPRSEOUTSVC313</v>
          </cell>
          <cell r="B3439" t="str">
            <v>587000</v>
          </cell>
        </row>
        <row r="3440">
          <cell r="A3440" t="str">
            <v>OANDMOPRSEOUTSVC314</v>
          </cell>
          <cell r="B3440" t="str">
            <v>585000</v>
          </cell>
        </row>
        <row r="3441">
          <cell r="A3441" t="str">
            <v>OANDMOPRSEOUTSVC315</v>
          </cell>
          <cell r="B3441" t="str">
            <v>582000</v>
          </cell>
        </row>
        <row r="3442">
          <cell r="A3442" t="str">
            <v>OANDMOPRSEOUTSVC318</v>
          </cell>
          <cell r="B3442" t="str">
            <v>585000</v>
          </cell>
        </row>
        <row r="3443">
          <cell r="A3443" t="str">
            <v>OANDMOPRSEOUTSVC402</v>
          </cell>
          <cell r="B3443" t="str">
            <v>870000</v>
          </cell>
        </row>
        <row r="3444">
          <cell r="A3444" t="str">
            <v>OANDMOPRSEOUTSVC405</v>
          </cell>
          <cell r="B3444" t="str">
            <v>874000</v>
          </cell>
        </row>
        <row r="3445">
          <cell r="A3445" t="str">
            <v>OANDMOPRSEOUTSVC406</v>
          </cell>
          <cell r="B3445" t="str">
            <v>878000</v>
          </cell>
        </row>
        <row r="3446">
          <cell r="A3446" t="str">
            <v>OANDMOPRSEOUTSVC407</v>
          </cell>
          <cell r="B3446" t="str">
            <v>889000</v>
          </cell>
        </row>
        <row r="3447">
          <cell r="A3447" t="str">
            <v>OANDMOPRSEOUTSVC408</v>
          </cell>
          <cell r="B3447" t="str">
            <v>874000</v>
          </cell>
        </row>
        <row r="3448">
          <cell r="A3448" t="str">
            <v>OANDMOPRSEOUTSVC409</v>
          </cell>
          <cell r="B3448" t="str">
            <v>874000</v>
          </cell>
        </row>
        <row r="3449">
          <cell r="A3449" t="str">
            <v>OANDMOPRSEOUTSVC501</v>
          </cell>
          <cell r="B3449" t="str">
            <v>600000</v>
          </cell>
        </row>
        <row r="3450">
          <cell r="A3450" t="str">
            <v>OANDMOPRSEOUTSVC502</v>
          </cell>
          <cell r="B3450" t="str">
            <v>600000</v>
          </cell>
        </row>
        <row r="3451">
          <cell r="A3451" t="str">
            <v>OANDMOPRSEOUTSVC503</v>
          </cell>
          <cell r="B3451" t="str">
            <v>620000</v>
          </cell>
        </row>
        <row r="3452">
          <cell r="A3452" t="str">
            <v>OANDMOPRSEOUTSVC504</v>
          </cell>
          <cell r="B3452" t="str">
            <v>640000</v>
          </cell>
        </row>
        <row r="3453">
          <cell r="A3453" t="str">
            <v>OANDMOPRSEOUTSVC506</v>
          </cell>
          <cell r="B3453" t="str">
            <v>664000</v>
          </cell>
        </row>
        <row r="3454">
          <cell r="A3454" t="str">
            <v>OANDMOPRSEOUTSVC507</v>
          </cell>
          <cell r="B3454" t="str">
            <v>664000</v>
          </cell>
        </row>
        <row r="3455">
          <cell r="A3455" t="str">
            <v>OANDMOPRSEOUTSVC508</v>
          </cell>
          <cell r="B3455" t="str">
            <v>660000</v>
          </cell>
        </row>
        <row r="3456">
          <cell r="A3456" t="str">
            <v>OANDMOPRSEOUTSVC509</v>
          </cell>
          <cell r="B3456" t="str">
            <v>662000</v>
          </cell>
        </row>
        <row r="3457">
          <cell r="A3457" t="str">
            <v>OANDMOPRSEOUTSVC510</v>
          </cell>
          <cell r="B3457" t="str">
            <v>663000</v>
          </cell>
        </row>
        <row r="3458">
          <cell r="A3458" t="str">
            <v>OANDMOPRSEOUTSVC513</v>
          </cell>
          <cell r="B3458" t="str">
            <v>662000</v>
          </cell>
        </row>
        <row r="3459">
          <cell r="A3459" t="str">
            <v>OANDMOPRSEOUTSVC600</v>
          </cell>
          <cell r="B3459" t="str">
            <v>901000</v>
          </cell>
        </row>
        <row r="3460">
          <cell r="A3460" t="str">
            <v>OANDMOPRSEOUTSVC601</v>
          </cell>
          <cell r="B3460" t="str">
            <v>901000</v>
          </cell>
        </row>
        <row r="3461">
          <cell r="A3461" t="str">
            <v>OANDMOPRSEOUTSVC602</v>
          </cell>
          <cell r="B3461" t="str">
            <v>901000</v>
          </cell>
        </row>
        <row r="3462">
          <cell r="A3462" t="str">
            <v>OANDMOPRSEOUTSVC603</v>
          </cell>
          <cell r="B3462" t="str">
            <v>901000</v>
          </cell>
        </row>
        <row r="3463">
          <cell r="A3463" t="str">
            <v>OANDMOPRSEOUTSVC605</v>
          </cell>
          <cell r="B3463" t="str">
            <v>901000</v>
          </cell>
        </row>
        <row r="3464">
          <cell r="A3464" t="str">
            <v>OANDMOPRSEOUTSVC640</v>
          </cell>
          <cell r="B3464" t="str">
            <v>907000</v>
          </cell>
        </row>
        <row r="3465">
          <cell r="A3465" t="str">
            <v>OANDMOPRSEOUTSVC641</v>
          </cell>
          <cell r="B3465" t="str">
            <v>907000</v>
          </cell>
        </row>
        <row r="3466">
          <cell r="A3466" t="str">
            <v>OANDMOPRSEOUTSVC642</v>
          </cell>
          <cell r="B3466" t="str">
            <v>907000</v>
          </cell>
        </row>
        <row r="3467">
          <cell r="A3467" t="str">
            <v>OANDMOPRSEOUTSVC643</v>
          </cell>
          <cell r="B3467" t="str">
            <v>907000</v>
          </cell>
        </row>
        <row r="3468">
          <cell r="A3468" t="str">
            <v>OANDMOPRSEOUTSVC660</v>
          </cell>
          <cell r="B3468" t="str">
            <v>911000</v>
          </cell>
        </row>
        <row r="3469">
          <cell r="A3469" t="str">
            <v>OANDMOPRSEOUTSVC661</v>
          </cell>
          <cell r="B3469" t="str">
            <v>911000</v>
          </cell>
        </row>
        <row r="3470">
          <cell r="A3470" t="str">
            <v>OANDMOPRSEOUTSVC662</v>
          </cell>
          <cell r="B3470" t="str">
            <v>911000</v>
          </cell>
        </row>
        <row r="3471">
          <cell r="A3471" t="str">
            <v>OANDMOPRSEOUTSVC663</v>
          </cell>
          <cell r="B3471" t="str">
            <v>911000</v>
          </cell>
        </row>
        <row r="3472">
          <cell r="A3472" t="str">
            <v>OANDMOPRSEOUTSVC900</v>
          </cell>
          <cell r="B3472" t="str">
            <v>923000</v>
          </cell>
        </row>
        <row r="3473">
          <cell r="A3473" t="str">
            <v>OANDMOPRSEOUTSVC901</v>
          </cell>
          <cell r="B3473" t="str">
            <v>930200</v>
          </cell>
        </row>
        <row r="3474">
          <cell r="A3474" t="str">
            <v>OANDMOPRSEOUTSVC902</v>
          </cell>
          <cell r="B3474" t="str">
            <v>926020</v>
          </cell>
        </row>
        <row r="3475">
          <cell r="A3475" t="str">
            <v>OANDMOPRSEOUTSVC903</v>
          </cell>
          <cell r="B3475" t="str">
            <v>926020</v>
          </cell>
        </row>
        <row r="3476">
          <cell r="A3476" t="str">
            <v>OANDMOPRSEOUTSVC904</v>
          </cell>
          <cell r="B3476" t="str">
            <v>926010</v>
          </cell>
        </row>
        <row r="3477">
          <cell r="A3477" t="str">
            <v>OANDMOPRSEOUTSVC905</v>
          </cell>
          <cell r="B3477" t="str">
            <v>926020</v>
          </cell>
        </row>
        <row r="3478">
          <cell r="A3478" t="str">
            <v>OANDMOPRSEOUTSVC906</v>
          </cell>
          <cell r="B3478" t="str">
            <v>926010</v>
          </cell>
        </row>
        <row r="3479">
          <cell r="A3479" t="str">
            <v>OANDMOPRSEOUTSVC907</v>
          </cell>
          <cell r="B3479" t="str">
            <v>926020</v>
          </cell>
        </row>
        <row r="3480">
          <cell r="A3480" t="str">
            <v>OANDMOPRSEOUTSVC908</v>
          </cell>
          <cell r="B3480" t="str">
            <v>923000</v>
          </cell>
        </row>
        <row r="3481">
          <cell r="A3481" t="str">
            <v>OANDMOPRSEOUTSVC909</v>
          </cell>
          <cell r="B3481" t="str">
            <v>912000</v>
          </cell>
        </row>
        <row r="3482">
          <cell r="A3482" t="str">
            <v>OANDMOPRSEOUTSVC910</v>
          </cell>
          <cell r="B3482" t="str">
            <v>923000</v>
          </cell>
        </row>
        <row r="3483">
          <cell r="A3483" t="str">
            <v>OANDMOPRSEOUTSVC912</v>
          </cell>
          <cell r="B3483" t="str">
            <v>923000</v>
          </cell>
        </row>
        <row r="3484">
          <cell r="A3484" t="str">
            <v>OANDMOPRSEOUTSVC913</v>
          </cell>
          <cell r="B3484" t="str">
            <v>935000</v>
          </cell>
        </row>
        <row r="3485">
          <cell r="A3485" t="str">
            <v>OANDMOPRSEOUTSVC914</v>
          </cell>
          <cell r="B3485" t="str">
            <v>935000</v>
          </cell>
        </row>
        <row r="3486">
          <cell r="A3486" t="str">
            <v>OANDMOPRSEOUTSVC915</v>
          </cell>
          <cell r="B3486" t="str">
            <v>935000</v>
          </cell>
        </row>
        <row r="3487">
          <cell r="A3487" t="str">
            <v>OANDMOPRSEOUTSVC917</v>
          </cell>
          <cell r="B3487" t="str">
            <v>923000</v>
          </cell>
        </row>
        <row r="3488">
          <cell r="A3488" t="str">
            <v>OANDMOPRSEOUTSVC919</v>
          </cell>
          <cell r="B3488" t="str">
            <v>923000</v>
          </cell>
        </row>
        <row r="3489">
          <cell r="A3489" t="str">
            <v>OANDMOPRSEOUTSVC920</v>
          </cell>
          <cell r="B3489" t="str">
            <v>923000</v>
          </cell>
        </row>
        <row r="3490">
          <cell r="A3490" t="str">
            <v>OANDMOPRSEOUTSVC921</v>
          </cell>
          <cell r="B3490" t="str">
            <v>923000</v>
          </cell>
        </row>
        <row r="3491">
          <cell r="A3491" t="str">
            <v>OANDMOPRSEOUTSVC922</v>
          </cell>
          <cell r="B3491" t="str">
            <v>923000</v>
          </cell>
        </row>
        <row r="3492">
          <cell r="A3492" t="str">
            <v>OANDMOPRSEOUTSVC923</v>
          </cell>
          <cell r="B3492" t="str">
            <v>925000</v>
          </cell>
        </row>
        <row r="3493">
          <cell r="A3493" t="str">
            <v>OANDMOPRSEOUTSVC925</v>
          </cell>
          <cell r="B3493" t="str">
            <v>923000</v>
          </cell>
        </row>
        <row r="3494">
          <cell r="A3494" t="str">
            <v>OANDMOPRSEOUTSVC926</v>
          </cell>
          <cell r="B3494" t="str">
            <v>923000</v>
          </cell>
        </row>
        <row r="3495">
          <cell r="A3495" t="str">
            <v>OANDMOPRSEOUTSVC927</v>
          </cell>
          <cell r="B3495" t="str">
            <v>923000</v>
          </cell>
        </row>
        <row r="3496">
          <cell r="A3496" t="str">
            <v>OANDMOPRSEOUTSVC928</v>
          </cell>
          <cell r="B3496" t="str">
            <v>923000</v>
          </cell>
        </row>
        <row r="3497">
          <cell r="A3497" t="str">
            <v>OANDMOPRSEOUTSVC929</v>
          </cell>
          <cell r="B3497" t="str">
            <v>923000</v>
          </cell>
        </row>
        <row r="3498">
          <cell r="A3498" t="str">
            <v>OANDMOPRSEOUTSVC930</v>
          </cell>
          <cell r="B3498" t="str">
            <v>923000</v>
          </cell>
        </row>
        <row r="3499">
          <cell r="A3499" t="str">
            <v>OANDMOPRSEOUTSVC932</v>
          </cell>
          <cell r="B3499" t="str">
            <v>925000</v>
          </cell>
        </row>
        <row r="3500">
          <cell r="A3500" t="str">
            <v>OANDMOPRSEOUTSVC933</v>
          </cell>
          <cell r="B3500" t="str">
            <v>935000</v>
          </cell>
        </row>
        <row r="3501">
          <cell r="A3501" t="str">
            <v>OANDMOPRSEOUTSVC934</v>
          </cell>
          <cell r="B3501" t="str">
            <v>923000</v>
          </cell>
        </row>
        <row r="3502">
          <cell r="A3502" t="str">
            <v>OANDMOPRSEOUTSVC935</v>
          </cell>
          <cell r="B3502" t="str">
            <v>923000</v>
          </cell>
        </row>
        <row r="3503">
          <cell r="A3503" t="str">
            <v>OANDMOPRSEOUTSVC936</v>
          </cell>
          <cell r="B3503" t="str">
            <v>163010</v>
          </cell>
        </row>
        <row r="3504">
          <cell r="A3504" t="str">
            <v>OANDMOPRSEOUTSVC937</v>
          </cell>
          <cell r="B3504" t="str">
            <v>163030</v>
          </cell>
        </row>
        <row r="3505">
          <cell r="A3505" t="str">
            <v>OANDMOPRSEOUTSVC938</v>
          </cell>
          <cell r="B3505" t="str">
            <v>928000</v>
          </cell>
        </row>
        <row r="3506">
          <cell r="A3506" t="str">
            <v>OANDMOPRSEOUTSVC939</v>
          </cell>
          <cell r="B3506" t="str">
            <v>928000</v>
          </cell>
        </row>
        <row r="3507">
          <cell r="A3507" t="str">
            <v>OANDMOPRSEOUTSVC940</v>
          </cell>
          <cell r="B3507" t="str">
            <v>928000</v>
          </cell>
        </row>
        <row r="3508">
          <cell r="A3508" t="str">
            <v>OANDMOPRSEOUTSVC941</v>
          </cell>
          <cell r="B3508" t="str">
            <v>928000</v>
          </cell>
        </row>
        <row r="3509">
          <cell r="A3509" t="str">
            <v>OANDMOPRSEOUTSVC942</v>
          </cell>
          <cell r="B3509" t="str">
            <v>923000</v>
          </cell>
        </row>
        <row r="3510">
          <cell r="A3510" t="str">
            <v>OANDMOPRSEOUTSVC944</v>
          </cell>
          <cell r="B3510" t="str">
            <v>184030</v>
          </cell>
        </row>
        <row r="3511">
          <cell r="A3511" t="str">
            <v>OANDMOPRSEOUTSVC945</v>
          </cell>
          <cell r="B3511" t="str">
            <v>930200</v>
          </cell>
        </row>
        <row r="3512">
          <cell r="A3512" t="str">
            <v>OANDMOPRSEOUTSVC946</v>
          </cell>
          <cell r="B3512" t="str">
            <v>922000</v>
          </cell>
        </row>
        <row r="3513">
          <cell r="A3513" t="str">
            <v>OANDMOPRSEOUTSVC948</v>
          </cell>
          <cell r="B3513" t="str">
            <v>926030</v>
          </cell>
        </row>
        <row r="3514">
          <cell r="A3514" t="str">
            <v>OANDMOPRSEOUTSVC949</v>
          </cell>
          <cell r="B3514" t="str">
            <v>930200</v>
          </cell>
        </row>
        <row r="3515">
          <cell r="A3515" t="str">
            <v>OANDMOPRSEOUTSVC950</v>
          </cell>
          <cell r="B3515" t="str">
            <v>923000</v>
          </cell>
        </row>
        <row r="3516">
          <cell r="A3516" t="str">
            <v>OANDMOPRSEOUTSVC952</v>
          </cell>
          <cell r="B3516" t="str">
            <v>923000</v>
          </cell>
        </row>
        <row r="3517">
          <cell r="A3517" t="str">
            <v>OANDMOPRSEOUTSVC958</v>
          </cell>
          <cell r="B3517" t="str">
            <v>163040</v>
          </cell>
        </row>
        <row r="3518">
          <cell r="A3518" t="str">
            <v>OANDMOPRSEOUTSVC959</v>
          </cell>
          <cell r="B3518" t="str">
            <v>184950</v>
          </cell>
        </row>
        <row r="3519">
          <cell r="A3519" t="str">
            <v>OANDMPENALLABORC721</v>
          </cell>
          <cell r="B3519" t="str">
            <v>426300</v>
          </cell>
        </row>
        <row r="3520">
          <cell r="A3520" t="str">
            <v>OANDMPENALOTHERC721</v>
          </cell>
          <cell r="B3520" t="str">
            <v>426300</v>
          </cell>
        </row>
        <row r="3521">
          <cell r="A3521" t="str">
            <v>OANDMPENALOUTSVC721</v>
          </cell>
          <cell r="B3521" t="str">
            <v>426300</v>
          </cell>
        </row>
        <row r="3522">
          <cell r="A3522" t="str">
            <v>OANDMPMNTLABORC101</v>
          </cell>
          <cell r="B3522" t="str">
            <v>513000</v>
          </cell>
        </row>
        <row r="3523">
          <cell r="A3523" t="str">
            <v>OANDMPMNTLABORC102</v>
          </cell>
          <cell r="B3523" t="str">
            <v>512000</v>
          </cell>
        </row>
        <row r="3524">
          <cell r="A3524" t="str">
            <v>OANDMPMNTLABORC104</v>
          </cell>
          <cell r="B3524" t="str">
            <v>513000</v>
          </cell>
        </row>
        <row r="3525">
          <cell r="A3525" t="str">
            <v>OANDMPMNTLABORC105</v>
          </cell>
          <cell r="B3525" t="str">
            <v>512000</v>
          </cell>
        </row>
        <row r="3526">
          <cell r="A3526" t="str">
            <v>OANDMPMNTLABORC106</v>
          </cell>
          <cell r="B3526" t="str">
            <v>514000</v>
          </cell>
        </row>
        <row r="3527">
          <cell r="A3527" t="str">
            <v>OANDMPMNTLABORC108</v>
          </cell>
          <cell r="B3527" t="str">
            <v>514000</v>
          </cell>
        </row>
        <row r="3528">
          <cell r="A3528" t="str">
            <v>OANDMPMNTLABORC110</v>
          </cell>
          <cell r="B3528" t="str">
            <v>512000</v>
          </cell>
        </row>
        <row r="3529">
          <cell r="A3529" t="str">
            <v>OANDMPMNTLABORC111</v>
          </cell>
          <cell r="B3529" t="str">
            <v>512000</v>
          </cell>
        </row>
        <row r="3530">
          <cell r="A3530" t="str">
            <v>OANDMPMNTLABORC112</v>
          </cell>
          <cell r="B3530" t="str">
            <v>511000</v>
          </cell>
        </row>
        <row r="3531">
          <cell r="A3531" t="str">
            <v>OANDMPMNTLABORC113</v>
          </cell>
          <cell r="B3531" t="str">
            <v>512000</v>
          </cell>
        </row>
        <row r="3532">
          <cell r="A3532" t="str">
            <v>OANDMPMNTLABORC115</v>
          </cell>
          <cell r="B3532" t="str">
            <v>511000</v>
          </cell>
        </row>
        <row r="3533">
          <cell r="A3533" t="str">
            <v>OANDMPMNTLABORC116</v>
          </cell>
          <cell r="B3533" t="str">
            <v>511000</v>
          </cell>
        </row>
        <row r="3534">
          <cell r="A3534" t="str">
            <v>OANDMPMNTLABORC117</v>
          </cell>
          <cell r="B3534" t="str">
            <v>511000</v>
          </cell>
        </row>
        <row r="3535">
          <cell r="A3535" t="str">
            <v>OANDMPMNTLABORC118</v>
          </cell>
          <cell r="B3535" t="str">
            <v>511000</v>
          </cell>
        </row>
        <row r="3536">
          <cell r="A3536" t="str">
            <v>OANDMPMNTLABORC119</v>
          </cell>
          <cell r="B3536" t="str">
            <v>512000</v>
          </cell>
        </row>
        <row r="3537">
          <cell r="A3537" t="str">
            <v>OANDMPMNTLABORC120</v>
          </cell>
          <cell r="B3537" t="str">
            <v>512000</v>
          </cell>
        </row>
        <row r="3538">
          <cell r="A3538" t="str">
            <v>OANDMPMNTLABORC121</v>
          </cell>
          <cell r="B3538" t="str">
            <v>512000</v>
          </cell>
        </row>
        <row r="3539">
          <cell r="A3539" t="str">
            <v>OANDMPMNTLABORC122</v>
          </cell>
          <cell r="B3539" t="str">
            <v>512000</v>
          </cell>
        </row>
        <row r="3540">
          <cell r="A3540" t="str">
            <v>OANDMPMNTLABORC123</v>
          </cell>
          <cell r="B3540" t="str">
            <v>512000</v>
          </cell>
        </row>
        <row r="3541">
          <cell r="A3541" t="str">
            <v>OANDMPMNTLABORC124</v>
          </cell>
          <cell r="B3541" t="str">
            <v>512000</v>
          </cell>
        </row>
        <row r="3542">
          <cell r="A3542" t="str">
            <v>OANDMPMNTLABORC125</v>
          </cell>
          <cell r="B3542" t="str">
            <v>513000</v>
          </cell>
        </row>
        <row r="3543">
          <cell r="A3543" t="str">
            <v>OANDMPMNTLABORC126</v>
          </cell>
          <cell r="B3543" t="str">
            <v>513000</v>
          </cell>
        </row>
        <row r="3544">
          <cell r="A3544" t="str">
            <v>OANDMPMNTLABORC127</v>
          </cell>
          <cell r="B3544" t="str">
            <v>513000</v>
          </cell>
        </row>
        <row r="3545">
          <cell r="A3545" t="str">
            <v>OANDMPMNTLABORC128</v>
          </cell>
          <cell r="B3545" t="str">
            <v>513000</v>
          </cell>
        </row>
        <row r="3546">
          <cell r="A3546" t="str">
            <v>OANDMPMNTLABORC129</v>
          </cell>
          <cell r="B3546" t="str">
            <v>513000</v>
          </cell>
        </row>
        <row r="3547">
          <cell r="A3547" t="str">
            <v>OANDMPMNTLABORC130</v>
          </cell>
          <cell r="B3547" t="str">
            <v>543000</v>
          </cell>
        </row>
        <row r="3548">
          <cell r="A3548" t="str">
            <v>OANDMPMNTLABORC131</v>
          </cell>
          <cell r="B3548" t="str">
            <v>544000</v>
          </cell>
        </row>
        <row r="3549">
          <cell r="A3549" t="str">
            <v>OANDMPMNTLABORC132</v>
          </cell>
          <cell r="B3549" t="str">
            <v>545000</v>
          </cell>
        </row>
        <row r="3550">
          <cell r="A3550" t="str">
            <v>OANDMPMNTLABORC133</v>
          </cell>
          <cell r="B3550" t="str">
            <v>542000</v>
          </cell>
        </row>
        <row r="3551">
          <cell r="A3551" t="str">
            <v>OANDMPMNTLABORC134</v>
          </cell>
          <cell r="B3551" t="str">
            <v>514000</v>
          </cell>
        </row>
        <row r="3552">
          <cell r="A3552" t="str">
            <v>OANDMPMNTLABORC150</v>
          </cell>
          <cell r="B3552" t="str">
            <v>553000</v>
          </cell>
        </row>
        <row r="3553">
          <cell r="A3553" t="str">
            <v>OANDMPMNTLABORC151</v>
          </cell>
          <cell r="B3553" t="str">
            <v>553000</v>
          </cell>
        </row>
        <row r="3554">
          <cell r="A3554" t="str">
            <v>OANDMPMNTLABORC152</v>
          </cell>
          <cell r="B3554" t="str">
            <v>553000</v>
          </cell>
        </row>
        <row r="3555">
          <cell r="A3555" t="str">
            <v>OANDMPMNTLABORC153</v>
          </cell>
          <cell r="B3555" t="str">
            <v>553000</v>
          </cell>
        </row>
        <row r="3556">
          <cell r="A3556" t="str">
            <v>OANDMPMNTLABORC154</v>
          </cell>
          <cell r="B3556" t="str">
            <v>553000</v>
          </cell>
        </row>
        <row r="3557">
          <cell r="A3557" t="str">
            <v>OANDMPMNTLABORC155</v>
          </cell>
          <cell r="B3557" t="str">
            <v>553000</v>
          </cell>
        </row>
        <row r="3558">
          <cell r="A3558" t="str">
            <v>OANDMPMNTLABORC157</v>
          </cell>
          <cell r="B3558" t="str">
            <v>553000</v>
          </cell>
        </row>
        <row r="3559">
          <cell r="A3559" t="str">
            <v>OANDMPMNTLABORC158</v>
          </cell>
          <cell r="B3559" t="str">
            <v>554000</v>
          </cell>
        </row>
        <row r="3560">
          <cell r="A3560" t="str">
            <v>OANDMPMNTLABORC159</v>
          </cell>
          <cell r="B3560" t="str">
            <v>553000</v>
          </cell>
        </row>
        <row r="3561">
          <cell r="A3561" t="str">
            <v>OANDMPMNTLABORC160</v>
          </cell>
          <cell r="B3561" t="str">
            <v>552000</v>
          </cell>
        </row>
        <row r="3562">
          <cell r="A3562" t="str">
            <v>OANDMPMNTLABORC161</v>
          </cell>
          <cell r="B3562" t="str">
            <v>552000</v>
          </cell>
        </row>
        <row r="3563">
          <cell r="A3563" t="str">
            <v>OANDMPMNTLABORC162</v>
          </cell>
          <cell r="B3563" t="str">
            <v>552000</v>
          </cell>
        </row>
        <row r="3564">
          <cell r="A3564" t="str">
            <v>OANDMPMNTLABORC163</v>
          </cell>
          <cell r="B3564" t="str">
            <v>552000</v>
          </cell>
        </row>
        <row r="3565">
          <cell r="A3565" t="str">
            <v>OANDMPMNTLABORC164</v>
          </cell>
          <cell r="B3565" t="str">
            <v>552000</v>
          </cell>
        </row>
        <row r="3566">
          <cell r="A3566" t="str">
            <v>OANDMPMNTLABORC165</v>
          </cell>
          <cell r="B3566" t="str">
            <v>552000</v>
          </cell>
        </row>
        <row r="3567">
          <cell r="A3567" t="str">
            <v>OANDMPMNTLABORC166</v>
          </cell>
          <cell r="B3567" t="str">
            <v>553000</v>
          </cell>
        </row>
        <row r="3568">
          <cell r="A3568" t="str">
            <v>OANDMPMNTLABORC167</v>
          </cell>
          <cell r="B3568" t="str">
            <v>553000</v>
          </cell>
        </row>
        <row r="3569">
          <cell r="A3569" t="str">
            <v>OANDMPMNTLABORC168</v>
          </cell>
          <cell r="B3569" t="str">
            <v>553000</v>
          </cell>
        </row>
        <row r="3570">
          <cell r="A3570" t="str">
            <v>OANDMPMNTLABORC169</v>
          </cell>
          <cell r="B3570" t="str">
            <v>553000</v>
          </cell>
        </row>
        <row r="3571">
          <cell r="A3571" t="str">
            <v>OANDMPMNTLABORC171</v>
          </cell>
          <cell r="B3571" t="str">
            <v>554000</v>
          </cell>
        </row>
        <row r="3572">
          <cell r="A3572" t="str">
            <v>OANDMPMNTLABORC181</v>
          </cell>
          <cell r="B3572" t="str">
            <v>561200</v>
          </cell>
        </row>
        <row r="3573">
          <cell r="A3573" t="str">
            <v>OANDMPMNTLABORC200</v>
          </cell>
          <cell r="B3573" t="str">
            <v>571000</v>
          </cell>
        </row>
        <row r="3574">
          <cell r="A3574" t="str">
            <v>OANDMPMNTLABORC201</v>
          </cell>
          <cell r="B3574" t="str">
            <v>571000</v>
          </cell>
        </row>
        <row r="3575">
          <cell r="A3575" t="str">
            <v>OANDMPMNTLABORC202</v>
          </cell>
          <cell r="B3575" t="str">
            <v>573000</v>
          </cell>
        </row>
        <row r="3576">
          <cell r="A3576" t="str">
            <v>OANDMPMNTLABORC203</v>
          </cell>
          <cell r="B3576" t="str">
            <v>570000</v>
          </cell>
        </row>
        <row r="3577">
          <cell r="A3577" t="str">
            <v>OANDMPMNTLABORC206</v>
          </cell>
          <cell r="B3577" t="str">
            <v>569000</v>
          </cell>
        </row>
        <row r="3578">
          <cell r="A3578" t="str">
            <v>OANDMPMNTLABORC210</v>
          </cell>
          <cell r="B3578" t="str">
            <v>570010</v>
          </cell>
        </row>
        <row r="3579">
          <cell r="A3579" t="str">
            <v>OANDMPMNTLABORC211</v>
          </cell>
          <cell r="B3579" t="str">
            <v>570020</v>
          </cell>
        </row>
        <row r="3580">
          <cell r="A3580" t="str">
            <v>OANDMPMNTLABORC226</v>
          </cell>
          <cell r="B3580" t="str">
            <v>561300</v>
          </cell>
        </row>
        <row r="3581">
          <cell r="A3581" t="str">
            <v>OANDMPMNTLABORC301</v>
          </cell>
          <cell r="B3581" t="str">
            <v>597000</v>
          </cell>
        </row>
        <row r="3582">
          <cell r="A3582" t="str">
            <v>OANDMPMNTLABORC303</v>
          </cell>
          <cell r="B3582" t="str">
            <v>593000</v>
          </cell>
        </row>
        <row r="3583">
          <cell r="A3583" t="str">
            <v>OANDMPMNTLABORC304</v>
          </cell>
          <cell r="B3583" t="str">
            <v>594000</v>
          </cell>
        </row>
        <row r="3584">
          <cell r="A3584" t="str">
            <v>OANDMPMNTLABORC305</v>
          </cell>
          <cell r="B3584" t="str">
            <v>598000</v>
          </cell>
        </row>
        <row r="3585">
          <cell r="A3585" t="str">
            <v>OANDMPMNTLABORC306</v>
          </cell>
          <cell r="B3585" t="str">
            <v>586000</v>
          </cell>
        </row>
        <row r="3586">
          <cell r="A3586" t="str">
            <v>OANDMPMNTLABORC307</v>
          </cell>
          <cell r="B3586" t="str">
            <v>586000</v>
          </cell>
        </row>
        <row r="3587">
          <cell r="A3587" t="str">
            <v>OANDMPMNTLABORC308</v>
          </cell>
          <cell r="B3587" t="str">
            <v>586000</v>
          </cell>
        </row>
        <row r="3588">
          <cell r="A3588" t="str">
            <v>OANDMPMNTLABORC309</v>
          </cell>
          <cell r="B3588" t="str">
            <v>586000</v>
          </cell>
        </row>
        <row r="3589">
          <cell r="A3589" t="str">
            <v>OANDMPMNTLABORC310</v>
          </cell>
          <cell r="B3589" t="str">
            <v>593000</v>
          </cell>
        </row>
        <row r="3590">
          <cell r="A3590" t="str">
            <v>OANDMPMNTLABORC311</v>
          </cell>
          <cell r="B3590" t="str">
            <v>593000</v>
          </cell>
        </row>
        <row r="3591">
          <cell r="A3591" t="str">
            <v>OANDMPMNTLABORC312</v>
          </cell>
          <cell r="B3591" t="str">
            <v>596000</v>
          </cell>
        </row>
        <row r="3592">
          <cell r="A3592" t="str">
            <v>OANDMPMNTLABORC314</v>
          </cell>
          <cell r="B3592" t="str">
            <v>585000</v>
          </cell>
        </row>
        <row r="3593">
          <cell r="A3593" t="str">
            <v>OANDMPMNTLABORC315</v>
          </cell>
          <cell r="B3593" t="str">
            <v>592000</v>
          </cell>
        </row>
        <row r="3594">
          <cell r="A3594" t="str">
            <v>OANDMPMNTLABORC316</v>
          </cell>
          <cell r="B3594" t="str">
            <v>591000</v>
          </cell>
        </row>
        <row r="3595">
          <cell r="A3595" t="str">
            <v>OANDMPMNTLABORC317</v>
          </cell>
          <cell r="B3595" t="str">
            <v>595000</v>
          </cell>
        </row>
        <row r="3596">
          <cell r="A3596" t="str">
            <v>OANDMPMNTLABORC318</v>
          </cell>
          <cell r="B3596" t="str">
            <v>585000</v>
          </cell>
        </row>
        <row r="3597">
          <cell r="A3597" t="str">
            <v>OANDMPMNTLABORC402</v>
          </cell>
          <cell r="B3597" t="str">
            <v>874000</v>
          </cell>
        </row>
        <row r="3598">
          <cell r="A3598" t="str">
            <v>OANDMPMNTLABORC405</v>
          </cell>
          <cell r="B3598" t="str">
            <v>887000</v>
          </cell>
        </row>
        <row r="3599">
          <cell r="A3599" t="str">
            <v>OANDMPMNTLABORC406</v>
          </cell>
          <cell r="B3599" t="str">
            <v>893000</v>
          </cell>
        </row>
        <row r="3600">
          <cell r="A3600" t="str">
            <v>OANDMPMNTLABORC407</v>
          </cell>
          <cell r="B3600" t="str">
            <v>889000</v>
          </cell>
        </row>
        <row r="3601">
          <cell r="A3601" t="str">
            <v>OANDMPMNTLABORC408</v>
          </cell>
          <cell r="B3601" t="str">
            <v>892000</v>
          </cell>
        </row>
        <row r="3602">
          <cell r="A3602" t="str">
            <v>OANDMPMNTLABORC409</v>
          </cell>
          <cell r="B3602" t="str">
            <v>887000</v>
          </cell>
        </row>
        <row r="3603">
          <cell r="A3603" t="str">
            <v>OANDMPMNTLABORC413</v>
          </cell>
          <cell r="B3603" t="str">
            <v>888000</v>
          </cell>
        </row>
        <row r="3604">
          <cell r="A3604" t="str">
            <v>OANDMPMNTLABORC502</v>
          </cell>
          <cell r="B3604" t="str">
            <v>611000</v>
          </cell>
        </row>
        <row r="3605">
          <cell r="A3605" t="str">
            <v>OANDMPMNTLABORC503</v>
          </cell>
          <cell r="B3605" t="str">
            <v>624000</v>
          </cell>
        </row>
        <row r="3606">
          <cell r="A3606" t="str">
            <v>OANDMPMNTLABORC504</v>
          </cell>
          <cell r="B3606" t="str">
            <v>652000</v>
          </cell>
        </row>
        <row r="3607">
          <cell r="A3607" t="str">
            <v>OANDMPMNTLABORC508</v>
          </cell>
          <cell r="B3607" t="str">
            <v>673000</v>
          </cell>
        </row>
        <row r="3608">
          <cell r="A3608" t="str">
            <v>OANDMPMNTLABORC509</v>
          </cell>
          <cell r="B3608" t="str">
            <v>673000</v>
          </cell>
        </row>
        <row r="3609">
          <cell r="A3609" t="str">
            <v>OANDMPMNTLABORC510</v>
          </cell>
          <cell r="B3609" t="str">
            <v>676000</v>
          </cell>
        </row>
        <row r="3610">
          <cell r="A3610" t="str">
            <v>OANDMPMNTLABORC511</v>
          </cell>
          <cell r="B3610" t="str">
            <v>675000</v>
          </cell>
        </row>
        <row r="3611">
          <cell r="A3611" t="str">
            <v>OANDMPMNTLABORC513</v>
          </cell>
          <cell r="B3611" t="str">
            <v>673000</v>
          </cell>
        </row>
        <row r="3612">
          <cell r="A3612" t="str">
            <v>OANDMPMNTLABORC514</v>
          </cell>
          <cell r="B3612" t="str">
            <v>651000</v>
          </cell>
        </row>
        <row r="3613">
          <cell r="A3613" t="str">
            <v>OANDMPMNTLABORC602</v>
          </cell>
          <cell r="B3613" t="str">
            <v>903000</v>
          </cell>
        </row>
        <row r="3614">
          <cell r="A3614" t="str">
            <v>OANDMPMNTLABORC913</v>
          </cell>
          <cell r="B3614" t="str">
            <v>935000</v>
          </cell>
        </row>
        <row r="3615">
          <cell r="A3615" t="str">
            <v>OANDMPMNTLABORC914</v>
          </cell>
          <cell r="B3615" t="str">
            <v>935000</v>
          </cell>
        </row>
        <row r="3616">
          <cell r="A3616" t="str">
            <v>OANDMPMNTLABORC915</v>
          </cell>
          <cell r="B3616" t="str">
            <v>935000</v>
          </cell>
        </row>
        <row r="3617">
          <cell r="A3617" t="str">
            <v>OANDMPMNTLABORC927</v>
          </cell>
          <cell r="B3617" t="str">
            <v>935000</v>
          </cell>
        </row>
        <row r="3618">
          <cell r="A3618" t="str">
            <v>OANDMPMNTLABORC929</v>
          </cell>
          <cell r="B3618" t="str">
            <v>920000</v>
          </cell>
        </row>
        <row r="3619">
          <cell r="A3619" t="str">
            <v>OANDMPMNTLABORC930</v>
          </cell>
          <cell r="B3619" t="str">
            <v>920000</v>
          </cell>
        </row>
        <row r="3620">
          <cell r="A3620" t="str">
            <v>OANDMPMNTLABORC942</v>
          </cell>
          <cell r="B3620" t="str">
            <v>920000</v>
          </cell>
        </row>
        <row r="3621">
          <cell r="A3621" t="str">
            <v>OANDMPMNTLABORC944</v>
          </cell>
          <cell r="B3621" t="str">
            <v>184030</v>
          </cell>
        </row>
        <row r="3622">
          <cell r="A3622" t="str">
            <v>OANDMPMNTLABORC950</v>
          </cell>
          <cell r="B3622" t="str">
            <v>920000</v>
          </cell>
        </row>
        <row r="3623">
          <cell r="A3623" t="str">
            <v>OANDMPMNTLABORC959</v>
          </cell>
          <cell r="B3623" t="str">
            <v>184950</v>
          </cell>
        </row>
        <row r="3624">
          <cell r="A3624" t="str">
            <v>OANDMPMNTOTHERC101</v>
          </cell>
          <cell r="B3624" t="str">
            <v>513000</v>
          </cell>
        </row>
        <row r="3625">
          <cell r="A3625" t="str">
            <v>OANDMPMNTOTHERC102</v>
          </cell>
          <cell r="B3625" t="str">
            <v>512000</v>
          </cell>
        </row>
        <row r="3626">
          <cell r="A3626" t="str">
            <v>OANDMPMNTOTHERC104</v>
          </cell>
          <cell r="B3626" t="str">
            <v>513000</v>
          </cell>
        </row>
        <row r="3627">
          <cell r="A3627" t="str">
            <v>OANDMPMNTOTHERC105</v>
          </cell>
          <cell r="B3627" t="str">
            <v>512000</v>
          </cell>
        </row>
        <row r="3628">
          <cell r="A3628" t="str">
            <v>OANDMPMNTOTHERC106</v>
          </cell>
          <cell r="B3628" t="str">
            <v>514000</v>
          </cell>
        </row>
        <row r="3629">
          <cell r="A3629" t="str">
            <v>OANDMPMNTOTHERC108</v>
          </cell>
          <cell r="B3629" t="str">
            <v>514000</v>
          </cell>
        </row>
        <row r="3630">
          <cell r="A3630" t="str">
            <v>OANDMPMNTOTHERC110</v>
          </cell>
          <cell r="B3630" t="str">
            <v>512000</v>
          </cell>
        </row>
        <row r="3631">
          <cell r="A3631" t="str">
            <v>OANDMPMNTOTHERC111</v>
          </cell>
          <cell r="B3631" t="str">
            <v>512000</v>
          </cell>
        </row>
        <row r="3632">
          <cell r="A3632" t="str">
            <v>OANDMPMNTOTHERC112</v>
          </cell>
          <cell r="B3632" t="str">
            <v>511000</v>
          </cell>
        </row>
        <row r="3633">
          <cell r="A3633" t="str">
            <v>OANDMPMNTOTHERC113</v>
          </cell>
          <cell r="B3633" t="str">
            <v>512000</v>
          </cell>
        </row>
        <row r="3634">
          <cell r="A3634" t="str">
            <v>OANDMPMNTOTHERC115</v>
          </cell>
          <cell r="B3634" t="str">
            <v>511000</v>
          </cell>
        </row>
        <row r="3635">
          <cell r="A3635" t="str">
            <v>OANDMPMNTOTHERC116</v>
          </cell>
          <cell r="B3635" t="str">
            <v>511000</v>
          </cell>
        </row>
        <row r="3636">
          <cell r="A3636" t="str">
            <v>OANDMPMNTOTHERC117</v>
          </cell>
          <cell r="B3636" t="str">
            <v>511000</v>
          </cell>
        </row>
        <row r="3637">
          <cell r="A3637" t="str">
            <v>OANDMPMNTOTHERC118</v>
          </cell>
          <cell r="B3637" t="str">
            <v>511000</v>
          </cell>
        </row>
        <row r="3638">
          <cell r="A3638" t="str">
            <v>OANDMPMNTOTHERC119</v>
          </cell>
          <cell r="B3638" t="str">
            <v>512000</v>
          </cell>
        </row>
        <row r="3639">
          <cell r="A3639" t="str">
            <v>OANDMPMNTOTHERC120</v>
          </cell>
          <cell r="B3639" t="str">
            <v>512000</v>
          </cell>
        </row>
        <row r="3640">
          <cell r="A3640" t="str">
            <v>OANDMPMNTOTHERC121</v>
          </cell>
          <cell r="B3640" t="str">
            <v>512000</v>
          </cell>
        </row>
        <row r="3641">
          <cell r="A3641" t="str">
            <v>OANDMPMNTOTHERC122</v>
          </cell>
          <cell r="B3641" t="str">
            <v>512000</v>
          </cell>
        </row>
        <row r="3642">
          <cell r="A3642" t="str">
            <v>OANDMPMNTOTHERC123</v>
          </cell>
          <cell r="B3642" t="str">
            <v>512000</v>
          </cell>
        </row>
        <row r="3643">
          <cell r="A3643" t="str">
            <v>OANDMPMNTOTHERC124</v>
          </cell>
          <cell r="B3643" t="str">
            <v>512000</v>
          </cell>
        </row>
        <row r="3644">
          <cell r="A3644" t="str">
            <v>OANDMPMNTOTHERC125</v>
          </cell>
          <cell r="B3644" t="str">
            <v>513000</v>
          </cell>
        </row>
        <row r="3645">
          <cell r="A3645" t="str">
            <v>OANDMPMNTOTHERC126</v>
          </cell>
          <cell r="B3645" t="str">
            <v>513000</v>
          </cell>
        </row>
        <row r="3646">
          <cell r="A3646" t="str">
            <v>OANDMPMNTOTHERC127</v>
          </cell>
          <cell r="B3646" t="str">
            <v>513000</v>
          </cell>
        </row>
        <row r="3647">
          <cell r="A3647" t="str">
            <v>OANDMPMNTOTHERC128</v>
          </cell>
          <cell r="B3647" t="str">
            <v>513000</v>
          </cell>
        </row>
        <row r="3648">
          <cell r="A3648" t="str">
            <v>OANDMPMNTOTHERC129</v>
          </cell>
          <cell r="B3648" t="str">
            <v>513000</v>
          </cell>
        </row>
        <row r="3649">
          <cell r="A3649" t="str">
            <v>OANDMPMNTOTHERC130</v>
          </cell>
          <cell r="B3649" t="str">
            <v>543000</v>
          </cell>
        </row>
        <row r="3650">
          <cell r="A3650" t="str">
            <v>OANDMPMNTOTHERC131</v>
          </cell>
          <cell r="B3650" t="str">
            <v>544000</v>
          </cell>
        </row>
        <row r="3651">
          <cell r="A3651" t="str">
            <v>OANDMPMNTOTHERC132</v>
          </cell>
          <cell r="B3651" t="str">
            <v>545000</v>
          </cell>
        </row>
        <row r="3652">
          <cell r="A3652" t="str">
            <v>OANDMPMNTOTHERC133</v>
          </cell>
          <cell r="B3652" t="str">
            <v>542000</v>
          </cell>
        </row>
        <row r="3653">
          <cell r="A3653" t="str">
            <v>OANDMPMNTOTHERC134</v>
          </cell>
          <cell r="B3653" t="str">
            <v>514000</v>
          </cell>
        </row>
        <row r="3654">
          <cell r="A3654" t="str">
            <v>OANDMPMNTOTHERC150</v>
          </cell>
          <cell r="B3654" t="str">
            <v>553000</v>
          </cell>
        </row>
        <row r="3655">
          <cell r="A3655" t="str">
            <v>OANDMPMNTOTHERC151</v>
          </cell>
          <cell r="B3655" t="str">
            <v>553000</v>
          </cell>
        </row>
        <row r="3656">
          <cell r="A3656" t="str">
            <v>OANDMPMNTOTHERC152</v>
          </cell>
          <cell r="B3656" t="str">
            <v>553000</v>
          </cell>
        </row>
        <row r="3657">
          <cell r="A3657" t="str">
            <v>OANDMPMNTOTHERC153</v>
          </cell>
          <cell r="B3657" t="str">
            <v>553000</v>
          </cell>
        </row>
        <row r="3658">
          <cell r="A3658" t="str">
            <v>OANDMPMNTOTHERC154</v>
          </cell>
          <cell r="B3658" t="str">
            <v>553000</v>
          </cell>
        </row>
        <row r="3659">
          <cell r="A3659" t="str">
            <v>OANDMPMNTOTHERC155</v>
          </cell>
          <cell r="B3659" t="str">
            <v>553000</v>
          </cell>
        </row>
        <row r="3660">
          <cell r="A3660" t="str">
            <v>OANDMPMNTOTHERC157</v>
          </cell>
          <cell r="B3660" t="str">
            <v>553000</v>
          </cell>
        </row>
        <row r="3661">
          <cell r="A3661" t="str">
            <v>OANDMPMNTOTHERC158</v>
          </cell>
          <cell r="B3661" t="str">
            <v>554000</v>
          </cell>
        </row>
        <row r="3662">
          <cell r="A3662" t="str">
            <v>OANDMPMNTOTHERC159</v>
          </cell>
          <cell r="B3662" t="str">
            <v>553000</v>
          </cell>
        </row>
        <row r="3663">
          <cell r="A3663" t="str">
            <v>OANDMPMNTOTHERC160</v>
          </cell>
          <cell r="B3663" t="str">
            <v>552000</v>
          </cell>
        </row>
        <row r="3664">
          <cell r="A3664" t="str">
            <v>OANDMPMNTOTHERC161</v>
          </cell>
          <cell r="B3664" t="str">
            <v>552000</v>
          </cell>
        </row>
        <row r="3665">
          <cell r="A3665" t="str">
            <v>OANDMPMNTOTHERC162</v>
          </cell>
          <cell r="B3665" t="str">
            <v>552000</v>
          </cell>
        </row>
        <row r="3666">
          <cell r="A3666" t="str">
            <v>OANDMPMNTOTHERC163</v>
          </cell>
          <cell r="B3666" t="str">
            <v>552000</v>
          </cell>
        </row>
        <row r="3667">
          <cell r="A3667" t="str">
            <v>OANDMPMNTOTHERC164</v>
          </cell>
          <cell r="B3667" t="str">
            <v>552000</v>
          </cell>
        </row>
        <row r="3668">
          <cell r="A3668" t="str">
            <v>OANDMPMNTOTHERC165</v>
          </cell>
          <cell r="B3668" t="str">
            <v>552000</v>
          </cell>
        </row>
        <row r="3669">
          <cell r="A3669" t="str">
            <v>OANDMPMNTOTHERC166</v>
          </cell>
          <cell r="B3669" t="str">
            <v>553000</v>
          </cell>
        </row>
        <row r="3670">
          <cell r="A3670" t="str">
            <v>OANDMPMNTOTHERC167</v>
          </cell>
          <cell r="B3670" t="str">
            <v>553000</v>
          </cell>
        </row>
        <row r="3671">
          <cell r="A3671" t="str">
            <v>OANDMPMNTOTHERC168</v>
          </cell>
          <cell r="B3671" t="str">
            <v>553000</v>
          </cell>
        </row>
        <row r="3672">
          <cell r="A3672" t="str">
            <v>OANDMPMNTOTHERC169</v>
          </cell>
          <cell r="B3672" t="str">
            <v>553000</v>
          </cell>
        </row>
        <row r="3673">
          <cell r="A3673" t="str">
            <v>OANDMPMNTOTHERC171</v>
          </cell>
          <cell r="B3673" t="str">
            <v>554000</v>
          </cell>
        </row>
        <row r="3674">
          <cell r="A3674" t="str">
            <v>OANDMPMNTOTHERC181</v>
          </cell>
          <cell r="B3674" t="str">
            <v>561200</v>
          </cell>
        </row>
        <row r="3675">
          <cell r="A3675" t="str">
            <v>OANDMPMNTOTHERC200</v>
          </cell>
          <cell r="B3675" t="str">
            <v>571000</v>
          </cell>
        </row>
        <row r="3676">
          <cell r="A3676" t="str">
            <v>OANDMPMNTOTHERC201</v>
          </cell>
          <cell r="B3676" t="str">
            <v>571000</v>
          </cell>
        </row>
        <row r="3677">
          <cell r="A3677" t="str">
            <v>OANDMPMNTOTHERC202</v>
          </cell>
          <cell r="B3677" t="str">
            <v>573000</v>
          </cell>
        </row>
        <row r="3678">
          <cell r="A3678" t="str">
            <v>OANDMPMNTOTHERC203</v>
          </cell>
          <cell r="B3678" t="str">
            <v>570000</v>
          </cell>
        </row>
        <row r="3679">
          <cell r="A3679" t="str">
            <v>OANDMPMNTOTHERC206</v>
          </cell>
          <cell r="B3679" t="str">
            <v>569000</v>
          </cell>
        </row>
        <row r="3680">
          <cell r="A3680" t="str">
            <v>OANDMPMNTOTHERC210</v>
          </cell>
          <cell r="B3680" t="str">
            <v>570010</v>
          </cell>
        </row>
        <row r="3681">
          <cell r="A3681" t="str">
            <v>OANDMPMNTOTHERC211</v>
          </cell>
          <cell r="B3681" t="str">
            <v>570020</v>
          </cell>
        </row>
        <row r="3682">
          <cell r="A3682" t="str">
            <v>OANDMPMNTOTHERC226</v>
          </cell>
          <cell r="B3682" t="str">
            <v>561300</v>
          </cell>
        </row>
        <row r="3683">
          <cell r="A3683" t="str">
            <v>OANDMPMNTOTHERC301</v>
          </cell>
          <cell r="B3683" t="str">
            <v>597000</v>
          </cell>
        </row>
        <row r="3684">
          <cell r="A3684" t="str">
            <v>OANDMPMNTOTHERC303</v>
          </cell>
          <cell r="B3684" t="str">
            <v>593000</v>
          </cell>
        </row>
        <row r="3685">
          <cell r="A3685" t="str">
            <v>OANDMPMNTOTHERC304</v>
          </cell>
          <cell r="B3685" t="str">
            <v>594000</v>
          </cell>
        </row>
        <row r="3686">
          <cell r="A3686" t="str">
            <v>OANDMPMNTOTHERC305</v>
          </cell>
          <cell r="B3686" t="str">
            <v>598000</v>
          </cell>
        </row>
        <row r="3687">
          <cell r="A3687" t="str">
            <v>OANDMPMNTOTHERC306</v>
          </cell>
          <cell r="B3687" t="str">
            <v>586000</v>
          </cell>
        </row>
        <row r="3688">
          <cell r="A3688" t="str">
            <v>OANDMPMNTOTHERC307</v>
          </cell>
          <cell r="B3688" t="str">
            <v>586000</v>
          </cell>
        </row>
        <row r="3689">
          <cell r="A3689" t="str">
            <v>OANDMPMNTOTHERC308</v>
          </cell>
          <cell r="B3689" t="str">
            <v>586000</v>
          </cell>
        </row>
        <row r="3690">
          <cell r="A3690" t="str">
            <v>OANDMPMNTOTHERC309</v>
          </cell>
          <cell r="B3690" t="str">
            <v>586000</v>
          </cell>
        </row>
        <row r="3691">
          <cell r="A3691" t="str">
            <v>OANDMPMNTOTHERC310</v>
          </cell>
          <cell r="B3691" t="str">
            <v>593000</v>
          </cell>
        </row>
        <row r="3692">
          <cell r="A3692" t="str">
            <v>OANDMPMNTOTHERC311</v>
          </cell>
          <cell r="B3692" t="str">
            <v>593000</v>
          </cell>
        </row>
        <row r="3693">
          <cell r="A3693" t="str">
            <v>OANDMPMNTOTHERC312</v>
          </cell>
          <cell r="B3693" t="str">
            <v>596000</v>
          </cell>
        </row>
        <row r="3694">
          <cell r="A3694" t="str">
            <v>OANDMPMNTOTHERC314</v>
          </cell>
          <cell r="B3694" t="str">
            <v>585000</v>
          </cell>
        </row>
        <row r="3695">
          <cell r="A3695" t="str">
            <v>OANDMPMNTOTHERC315</v>
          </cell>
          <cell r="B3695" t="str">
            <v>592000</v>
          </cell>
        </row>
        <row r="3696">
          <cell r="A3696" t="str">
            <v>OANDMPMNTOTHERC316</v>
          </cell>
          <cell r="B3696" t="str">
            <v>591000</v>
          </cell>
        </row>
        <row r="3697">
          <cell r="A3697" t="str">
            <v>OANDMPMNTOTHERC317</v>
          </cell>
          <cell r="B3697" t="str">
            <v>595000</v>
          </cell>
        </row>
        <row r="3698">
          <cell r="A3698" t="str">
            <v>OANDMPMNTOTHERC318</v>
          </cell>
          <cell r="B3698" t="str">
            <v>585000</v>
          </cell>
        </row>
        <row r="3699">
          <cell r="A3699" t="str">
            <v>OANDMPMNTOTHERC402</v>
          </cell>
          <cell r="B3699" t="str">
            <v>874000</v>
          </cell>
        </row>
        <row r="3700">
          <cell r="A3700" t="str">
            <v>OANDMPMNTOTHERC405</v>
          </cell>
          <cell r="B3700" t="str">
            <v>887000</v>
          </cell>
        </row>
        <row r="3701">
          <cell r="A3701" t="str">
            <v>OANDMPMNTOTHERC406</v>
          </cell>
          <cell r="B3701" t="str">
            <v>893000</v>
          </cell>
        </row>
        <row r="3702">
          <cell r="A3702" t="str">
            <v>OANDMPMNTOTHERC407</v>
          </cell>
          <cell r="B3702" t="str">
            <v>889000</v>
          </cell>
        </row>
        <row r="3703">
          <cell r="A3703" t="str">
            <v>OANDMPMNTOTHERC408</v>
          </cell>
          <cell r="B3703" t="str">
            <v>892000</v>
          </cell>
        </row>
        <row r="3704">
          <cell r="A3704" t="str">
            <v>OANDMPMNTOTHERC409</v>
          </cell>
          <cell r="B3704" t="str">
            <v>887000</v>
          </cell>
        </row>
        <row r="3705">
          <cell r="A3705" t="str">
            <v>OANDMPMNTOTHERC413</v>
          </cell>
          <cell r="B3705" t="str">
            <v>888000</v>
          </cell>
        </row>
        <row r="3706">
          <cell r="A3706" t="str">
            <v>OANDMPMNTOTHERC502</v>
          </cell>
          <cell r="B3706" t="str">
            <v>611000</v>
          </cell>
        </row>
        <row r="3707">
          <cell r="A3707" t="str">
            <v>OANDMPMNTOTHERC503</v>
          </cell>
          <cell r="B3707" t="str">
            <v>624000</v>
          </cell>
        </row>
        <row r="3708">
          <cell r="A3708" t="str">
            <v>OANDMPMNTOTHERC504</v>
          </cell>
          <cell r="B3708" t="str">
            <v>652000</v>
          </cell>
        </row>
        <row r="3709">
          <cell r="A3709" t="str">
            <v>OANDMPMNTOTHERC508</v>
          </cell>
          <cell r="B3709" t="str">
            <v>673000</v>
          </cell>
        </row>
        <row r="3710">
          <cell r="A3710" t="str">
            <v>OANDMPMNTOTHERC509</v>
          </cell>
          <cell r="B3710" t="str">
            <v>673000</v>
          </cell>
        </row>
        <row r="3711">
          <cell r="A3711" t="str">
            <v>OANDMPMNTOTHERC510</v>
          </cell>
          <cell r="B3711" t="str">
            <v>676000</v>
          </cell>
        </row>
        <row r="3712">
          <cell r="A3712" t="str">
            <v>OANDMPMNTOTHERC511</v>
          </cell>
          <cell r="B3712" t="str">
            <v>675000</v>
          </cell>
        </row>
        <row r="3713">
          <cell r="A3713" t="str">
            <v>OANDMPMNTOTHERC513</v>
          </cell>
          <cell r="B3713" t="str">
            <v>673000</v>
          </cell>
        </row>
        <row r="3714">
          <cell r="A3714" t="str">
            <v>OANDMPMNTOTHERC514</v>
          </cell>
          <cell r="B3714" t="str">
            <v>651000</v>
          </cell>
        </row>
        <row r="3715">
          <cell r="A3715" t="str">
            <v>OANDMPMNTOTHERC602</v>
          </cell>
          <cell r="B3715" t="str">
            <v>903000</v>
          </cell>
        </row>
        <row r="3716">
          <cell r="A3716" t="str">
            <v>OANDMPMNTOTHERC913</v>
          </cell>
          <cell r="B3716" t="str">
            <v>935000</v>
          </cell>
        </row>
        <row r="3717">
          <cell r="A3717" t="str">
            <v>OANDMPMNTOTHERC914</v>
          </cell>
          <cell r="B3717" t="str">
            <v>935000</v>
          </cell>
        </row>
        <row r="3718">
          <cell r="A3718" t="str">
            <v>OANDMPMNTOTHERC915</v>
          </cell>
          <cell r="B3718" t="str">
            <v>935000</v>
          </cell>
        </row>
        <row r="3719">
          <cell r="A3719" t="str">
            <v>OANDMPMNTOTHERC927</v>
          </cell>
          <cell r="B3719" t="str">
            <v>935000</v>
          </cell>
        </row>
        <row r="3720">
          <cell r="A3720" t="str">
            <v>OANDMPMNTOTHERC930</v>
          </cell>
          <cell r="B3720" t="str">
            <v>921000</v>
          </cell>
        </row>
        <row r="3721">
          <cell r="A3721" t="str">
            <v>OANDMPMNTOTHERC931</v>
          </cell>
          <cell r="B3721" t="str">
            <v>921000</v>
          </cell>
        </row>
        <row r="3722">
          <cell r="A3722" t="str">
            <v>OANDMPMNTOTHERC942</v>
          </cell>
          <cell r="B3722" t="str">
            <v>921000</v>
          </cell>
        </row>
        <row r="3723">
          <cell r="A3723" t="str">
            <v>OANDMPMNTOTHERC944</v>
          </cell>
          <cell r="B3723" t="str">
            <v>184030</v>
          </cell>
        </row>
        <row r="3724">
          <cell r="A3724" t="str">
            <v>OANDMPMNTOTHERC950</v>
          </cell>
          <cell r="B3724" t="str">
            <v>921000</v>
          </cell>
        </row>
        <row r="3725">
          <cell r="A3725" t="str">
            <v>OANDMPMNTOTHERC959</v>
          </cell>
          <cell r="B3725" t="str">
            <v>184950</v>
          </cell>
        </row>
        <row r="3726">
          <cell r="A3726" t="str">
            <v>OANDMPMNTOUTSVC101</v>
          </cell>
          <cell r="B3726" t="str">
            <v>513000</v>
          </cell>
        </row>
        <row r="3727">
          <cell r="A3727" t="str">
            <v>OANDMPMNTOUTSVC102</v>
          </cell>
          <cell r="B3727" t="str">
            <v>512000</v>
          </cell>
        </row>
        <row r="3728">
          <cell r="A3728" t="str">
            <v>OANDMPMNTOUTSVC104</v>
          </cell>
          <cell r="B3728" t="str">
            <v>513000</v>
          </cell>
        </row>
        <row r="3729">
          <cell r="A3729" t="str">
            <v>OANDMPMNTOUTSVC105</v>
          </cell>
          <cell r="B3729" t="str">
            <v>512000</v>
          </cell>
        </row>
        <row r="3730">
          <cell r="A3730" t="str">
            <v>OANDMPMNTOUTSVC106</v>
          </cell>
          <cell r="B3730" t="str">
            <v>514000</v>
          </cell>
        </row>
        <row r="3731">
          <cell r="A3731" t="str">
            <v>OANDMPMNTOUTSVC108</v>
          </cell>
          <cell r="B3731" t="str">
            <v>514000</v>
          </cell>
        </row>
        <row r="3732">
          <cell r="A3732" t="str">
            <v>OANDMPMNTOUTSVC110</v>
          </cell>
          <cell r="B3732" t="str">
            <v>512000</v>
          </cell>
        </row>
        <row r="3733">
          <cell r="A3733" t="str">
            <v>OANDMPMNTOUTSVC111</v>
          </cell>
          <cell r="B3733" t="str">
            <v>512000</v>
          </cell>
        </row>
        <row r="3734">
          <cell r="A3734" t="str">
            <v>OANDMPMNTOUTSVC112</v>
          </cell>
          <cell r="B3734" t="str">
            <v>511000</v>
          </cell>
        </row>
        <row r="3735">
          <cell r="A3735" t="str">
            <v>OANDMPMNTOUTSVC113</v>
          </cell>
          <cell r="B3735" t="str">
            <v>512000</v>
          </cell>
        </row>
        <row r="3736">
          <cell r="A3736" t="str">
            <v>OANDMPMNTOUTSVC115</v>
          </cell>
          <cell r="B3736" t="str">
            <v>511000</v>
          </cell>
        </row>
        <row r="3737">
          <cell r="A3737" t="str">
            <v>OANDMPMNTOUTSVC116</v>
          </cell>
          <cell r="B3737" t="str">
            <v>511000</v>
          </cell>
        </row>
        <row r="3738">
          <cell r="A3738" t="str">
            <v>OANDMPMNTOUTSVC117</v>
          </cell>
          <cell r="B3738" t="str">
            <v>511000</v>
          </cell>
        </row>
        <row r="3739">
          <cell r="A3739" t="str">
            <v>OANDMPMNTOUTSVC118</v>
          </cell>
          <cell r="B3739" t="str">
            <v>511000</v>
          </cell>
        </row>
        <row r="3740">
          <cell r="A3740" t="str">
            <v>OANDMPMNTOUTSVC119</v>
          </cell>
          <cell r="B3740" t="str">
            <v>512000</v>
          </cell>
        </row>
        <row r="3741">
          <cell r="A3741" t="str">
            <v>OANDMPMNTOUTSVC120</v>
          </cell>
          <cell r="B3741" t="str">
            <v>512000</v>
          </cell>
        </row>
        <row r="3742">
          <cell r="A3742" t="str">
            <v>OANDMPMNTOUTSVC121</v>
          </cell>
          <cell r="B3742" t="str">
            <v>512000</v>
          </cell>
        </row>
        <row r="3743">
          <cell r="A3743" t="str">
            <v>OANDMPMNTOUTSVC122</v>
          </cell>
          <cell r="B3743" t="str">
            <v>512000</v>
          </cell>
        </row>
        <row r="3744">
          <cell r="A3744" t="str">
            <v>OANDMPMNTOUTSVC123</v>
          </cell>
          <cell r="B3744" t="str">
            <v>512000</v>
          </cell>
        </row>
        <row r="3745">
          <cell r="A3745" t="str">
            <v>OANDMPMNTOUTSVC124</v>
          </cell>
          <cell r="B3745" t="str">
            <v>512000</v>
          </cell>
        </row>
        <row r="3746">
          <cell r="A3746" t="str">
            <v>OANDMPMNTOUTSVC125</v>
          </cell>
          <cell r="B3746" t="str">
            <v>513000</v>
          </cell>
        </row>
        <row r="3747">
          <cell r="A3747" t="str">
            <v>OANDMPMNTOUTSVC126</v>
          </cell>
          <cell r="B3747" t="str">
            <v>513000</v>
          </cell>
        </row>
        <row r="3748">
          <cell r="A3748" t="str">
            <v>OANDMPMNTOUTSVC127</v>
          </cell>
          <cell r="B3748" t="str">
            <v>513000</v>
          </cell>
        </row>
        <row r="3749">
          <cell r="A3749" t="str">
            <v>OANDMPMNTOUTSVC128</v>
          </cell>
          <cell r="B3749" t="str">
            <v>513000</v>
          </cell>
        </row>
        <row r="3750">
          <cell r="A3750" t="str">
            <v>OANDMPMNTOUTSVC129</v>
          </cell>
          <cell r="B3750" t="str">
            <v>513000</v>
          </cell>
        </row>
        <row r="3751">
          <cell r="A3751" t="str">
            <v>OANDMPMNTOUTSVC130</v>
          </cell>
          <cell r="B3751" t="str">
            <v>543000</v>
          </cell>
        </row>
        <row r="3752">
          <cell r="A3752" t="str">
            <v>OANDMPMNTOUTSVC131</v>
          </cell>
          <cell r="B3752" t="str">
            <v>544000</v>
          </cell>
        </row>
        <row r="3753">
          <cell r="A3753" t="str">
            <v>OANDMPMNTOUTSVC132</v>
          </cell>
          <cell r="B3753" t="str">
            <v>545000</v>
          </cell>
        </row>
        <row r="3754">
          <cell r="A3754" t="str">
            <v>OANDMPMNTOUTSVC133</v>
          </cell>
          <cell r="B3754" t="str">
            <v>542000</v>
          </cell>
        </row>
        <row r="3755">
          <cell r="A3755" t="str">
            <v>OANDMPMNTOUTSVC134</v>
          </cell>
          <cell r="B3755" t="str">
            <v>514000</v>
          </cell>
        </row>
        <row r="3756">
          <cell r="A3756" t="str">
            <v>OANDMPMNTOUTSVC150</v>
          </cell>
          <cell r="B3756" t="str">
            <v>553000</v>
          </cell>
        </row>
        <row r="3757">
          <cell r="A3757" t="str">
            <v>OANDMPMNTOUTSVC151</v>
          </cell>
          <cell r="B3757" t="str">
            <v>553000</v>
          </cell>
        </row>
        <row r="3758">
          <cell r="A3758" t="str">
            <v>OANDMPMNTOUTSVC152</v>
          </cell>
          <cell r="B3758" t="str">
            <v>553000</v>
          </cell>
        </row>
        <row r="3759">
          <cell r="A3759" t="str">
            <v>OANDMPMNTOUTSVC153</v>
          </cell>
          <cell r="B3759" t="str">
            <v>553000</v>
          </cell>
        </row>
        <row r="3760">
          <cell r="A3760" t="str">
            <v>OANDMPMNTOUTSVC154</v>
          </cell>
          <cell r="B3760" t="str">
            <v>553000</v>
          </cell>
        </row>
        <row r="3761">
          <cell r="A3761" t="str">
            <v>OANDMPMNTOUTSVC155</v>
          </cell>
          <cell r="B3761" t="str">
            <v>553000</v>
          </cell>
        </row>
        <row r="3762">
          <cell r="A3762" t="str">
            <v>OANDMPMNTOUTSVC157</v>
          </cell>
          <cell r="B3762" t="str">
            <v>553000</v>
          </cell>
        </row>
        <row r="3763">
          <cell r="A3763" t="str">
            <v>OANDMPMNTOUTSVC158</v>
          </cell>
          <cell r="B3763" t="str">
            <v>554000</v>
          </cell>
        </row>
        <row r="3764">
          <cell r="A3764" t="str">
            <v>OANDMPMNTOUTSVC159</v>
          </cell>
          <cell r="B3764" t="str">
            <v>553000</v>
          </cell>
        </row>
        <row r="3765">
          <cell r="A3765" t="str">
            <v>OANDMPMNTOUTSVC160</v>
          </cell>
          <cell r="B3765" t="str">
            <v>552000</v>
          </cell>
        </row>
        <row r="3766">
          <cell r="A3766" t="str">
            <v>OANDMPMNTOUTSVC161</v>
          </cell>
          <cell r="B3766" t="str">
            <v>552000</v>
          </cell>
        </row>
        <row r="3767">
          <cell r="A3767" t="str">
            <v>OANDMPMNTOUTSVC162</v>
          </cell>
          <cell r="B3767" t="str">
            <v>552000</v>
          </cell>
        </row>
        <row r="3768">
          <cell r="A3768" t="str">
            <v>OANDMPMNTOUTSVC163</v>
          </cell>
          <cell r="B3768" t="str">
            <v>552000</v>
          </cell>
        </row>
        <row r="3769">
          <cell r="A3769" t="str">
            <v>OANDMPMNTOUTSVC164</v>
          </cell>
          <cell r="B3769" t="str">
            <v>552000</v>
          </cell>
        </row>
        <row r="3770">
          <cell r="A3770" t="str">
            <v>OANDMPMNTOUTSVC165</v>
          </cell>
          <cell r="B3770" t="str">
            <v>552000</v>
          </cell>
        </row>
        <row r="3771">
          <cell r="A3771" t="str">
            <v>OANDMPMNTOUTSVC166</v>
          </cell>
          <cell r="B3771" t="str">
            <v>553000</v>
          </cell>
        </row>
        <row r="3772">
          <cell r="A3772" t="str">
            <v>OANDMPMNTOUTSVC167</v>
          </cell>
          <cell r="B3772" t="str">
            <v>553000</v>
          </cell>
        </row>
        <row r="3773">
          <cell r="A3773" t="str">
            <v>OANDMPMNTOUTSVC168</v>
          </cell>
          <cell r="B3773" t="str">
            <v>553000</v>
          </cell>
        </row>
        <row r="3774">
          <cell r="A3774" t="str">
            <v>OANDMPMNTOUTSVC169</v>
          </cell>
          <cell r="B3774" t="str">
            <v>553000</v>
          </cell>
        </row>
        <row r="3775">
          <cell r="A3775" t="str">
            <v>OANDMPMNTOUTSVC171</v>
          </cell>
          <cell r="B3775" t="str">
            <v>554000</v>
          </cell>
        </row>
        <row r="3776">
          <cell r="A3776" t="str">
            <v>OANDMPMNTOUTSVC181</v>
          </cell>
          <cell r="B3776" t="str">
            <v>561200</v>
          </cell>
        </row>
        <row r="3777">
          <cell r="A3777" t="str">
            <v>OANDMPMNTOUTSVC200</v>
          </cell>
          <cell r="B3777" t="str">
            <v>571000</v>
          </cell>
        </row>
        <row r="3778">
          <cell r="A3778" t="str">
            <v>OANDMPMNTOUTSVC201</v>
          </cell>
          <cell r="B3778" t="str">
            <v>571000</v>
          </cell>
        </row>
        <row r="3779">
          <cell r="A3779" t="str">
            <v>OANDMPMNTOUTSVC202</v>
          </cell>
          <cell r="B3779" t="str">
            <v>573000</v>
          </cell>
        </row>
        <row r="3780">
          <cell r="A3780" t="str">
            <v>OANDMPMNTOUTSVC203</v>
          </cell>
          <cell r="B3780" t="str">
            <v>570000</v>
          </cell>
        </row>
        <row r="3781">
          <cell r="A3781" t="str">
            <v>OANDMPMNTOUTSVC206</v>
          </cell>
          <cell r="B3781" t="str">
            <v>569000</v>
          </cell>
        </row>
        <row r="3782">
          <cell r="A3782" t="str">
            <v>OANDMPMNTOUTSVC210</v>
          </cell>
          <cell r="B3782" t="str">
            <v>570010</v>
          </cell>
        </row>
        <row r="3783">
          <cell r="A3783" t="str">
            <v>OANDMPMNTOUTSVC211</v>
          </cell>
          <cell r="B3783" t="str">
            <v>570020</v>
          </cell>
        </row>
        <row r="3784">
          <cell r="A3784" t="str">
            <v>OANDMPMNTOUTSVC226</v>
          </cell>
          <cell r="B3784" t="str">
            <v>561300</v>
          </cell>
        </row>
        <row r="3785">
          <cell r="A3785" t="str">
            <v>OANDMPMNTOUTSVC301</v>
          </cell>
          <cell r="B3785" t="str">
            <v>597000</v>
          </cell>
        </row>
        <row r="3786">
          <cell r="A3786" t="str">
            <v>OANDMPMNTOUTSVC303</v>
          </cell>
          <cell r="B3786" t="str">
            <v>593000</v>
          </cell>
        </row>
        <row r="3787">
          <cell r="A3787" t="str">
            <v>OANDMPMNTOUTSVC304</v>
          </cell>
          <cell r="B3787" t="str">
            <v>594000</v>
          </cell>
        </row>
        <row r="3788">
          <cell r="A3788" t="str">
            <v>OANDMPMNTOUTSVC305</v>
          </cell>
          <cell r="B3788" t="str">
            <v>598000</v>
          </cell>
        </row>
        <row r="3789">
          <cell r="A3789" t="str">
            <v>OANDMPMNTOUTSVC306</v>
          </cell>
          <cell r="B3789" t="str">
            <v>586000</v>
          </cell>
        </row>
        <row r="3790">
          <cell r="A3790" t="str">
            <v>OANDMPMNTOUTSVC307</v>
          </cell>
          <cell r="B3790" t="str">
            <v>586000</v>
          </cell>
        </row>
        <row r="3791">
          <cell r="A3791" t="str">
            <v>OANDMPMNTOUTSVC308</v>
          </cell>
          <cell r="B3791" t="str">
            <v>586000</v>
          </cell>
        </row>
        <row r="3792">
          <cell r="A3792" t="str">
            <v>OANDMPMNTOUTSVC309</v>
          </cell>
          <cell r="B3792" t="str">
            <v>586000</v>
          </cell>
        </row>
        <row r="3793">
          <cell r="A3793" t="str">
            <v>OANDMPMNTOUTSVC310</v>
          </cell>
          <cell r="B3793" t="str">
            <v>593000</v>
          </cell>
        </row>
        <row r="3794">
          <cell r="A3794" t="str">
            <v>OANDMPMNTOUTSVC311</v>
          </cell>
          <cell r="B3794" t="str">
            <v>593000</v>
          </cell>
        </row>
        <row r="3795">
          <cell r="A3795" t="str">
            <v>OANDMPMNTOUTSVC312</v>
          </cell>
          <cell r="B3795" t="str">
            <v>596000</v>
          </cell>
        </row>
        <row r="3796">
          <cell r="A3796" t="str">
            <v>OANDMPMNTOUTSVC314</v>
          </cell>
          <cell r="B3796" t="str">
            <v>585000</v>
          </cell>
        </row>
        <row r="3797">
          <cell r="A3797" t="str">
            <v>OANDMPMNTOUTSVC315</v>
          </cell>
          <cell r="B3797" t="str">
            <v>592000</v>
          </cell>
        </row>
        <row r="3798">
          <cell r="A3798" t="str">
            <v>OANDMPMNTOUTSVC316</v>
          </cell>
          <cell r="B3798" t="str">
            <v>591000</v>
          </cell>
        </row>
        <row r="3799">
          <cell r="A3799" t="str">
            <v>OANDMPMNTOUTSVC317</v>
          </cell>
          <cell r="B3799" t="str">
            <v>595000</v>
          </cell>
        </row>
        <row r="3800">
          <cell r="A3800" t="str">
            <v>OANDMPMNTOUTSVC318</v>
          </cell>
          <cell r="B3800" t="str">
            <v>585000</v>
          </cell>
        </row>
        <row r="3801">
          <cell r="A3801" t="str">
            <v>OANDMPMNTOUTSVC402</v>
          </cell>
          <cell r="B3801" t="str">
            <v>874000</v>
          </cell>
        </row>
        <row r="3802">
          <cell r="A3802" t="str">
            <v>OANDMPMNTOUTSVC405</v>
          </cell>
          <cell r="B3802" t="str">
            <v>887000</v>
          </cell>
        </row>
        <row r="3803">
          <cell r="A3803" t="str">
            <v>OANDMPMNTOUTSVC406</v>
          </cell>
          <cell r="B3803" t="str">
            <v>893000</v>
          </cell>
        </row>
        <row r="3804">
          <cell r="A3804" t="str">
            <v>OANDMPMNTOUTSVC407</v>
          </cell>
          <cell r="B3804" t="str">
            <v>889000</v>
          </cell>
        </row>
        <row r="3805">
          <cell r="A3805" t="str">
            <v>OANDMPMNTOUTSVC408</v>
          </cell>
          <cell r="B3805" t="str">
            <v>892000</v>
          </cell>
        </row>
        <row r="3806">
          <cell r="A3806" t="str">
            <v>OANDMPMNTOUTSVC409</v>
          </cell>
          <cell r="B3806" t="str">
            <v>887000</v>
          </cell>
        </row>
        <row r="3807">
          <cell r="A3807" t="str">
            <v>OANDMPMNTOUTSVC413</v>
          </cell>
          <cell r="B3807" t="str">
            <v>888000</v>
          </cell>
        </row>
        <row r="3808">
          <cell r="A3808" t="str">
            <v>OANDMPMNTOUTSVC502</v>
          </cell>
          <cell r="B3808" t="str">
            <v>611000</v>
          </cell>
        </row>
        <row r="3809">
          <cell r="A3809" t="str">
            <v>OANDMPMNTOUTSVC503</v>
          </cell>
          <cell r="B3809" t="str">
            <v>624000</v>
          </cell>
        </row>
        <row r="3810">
          <cell r="A3810" t="str">
            <v>OANDMPMNTOUTSVC504</v>
          </cell>
          <cell r="B3810" t="str">
            <v>652000</v>
          </cell>
        </row>
        <row r="3811">
          <cell r="A3811" t="str">
            <v>OANDMPMNTOUTSVC508</v>
          </cell>
          <cell r="B3811" t="str">
            <v>673000</v>
          </cell>
        </row>
        <row r="3812">
          <cell r="A3812" t="str">
            <v>OANDMPMNTOUTSVC509</v>
          </cell>
          <cell r="B3812" t="str">
            <v>673000</v>
          </cell>
        </row>
        <row r="3813">
          <cell r="A3813" t="str">
            <v>OANDMPMNTOUTSVC510</v>
          </cell>
          <cell r="B3813" t="str">
            <v>676000</v>
          </cell>
        </row>
        <row r="3814">
          <cell r="A3814" t="str">
            <v>OANDMPMNTOUTSVC511</v>
          </cell>
          <cell r="B3814" t="str">
            <v>675000</v>
          </cell>
        </row>
        <row r="3815">
          <cell r="A3815" t="str">
            <v>OANDMPMNTOUTSVC513</v>
          </cell>
          <cell r="B3815" t="str">
            <v>673000</v>
          </cell>
        </row>
        <row r="3816">
          <cell r="A3816" t="str">
            <v>OANDMPMNTOUTSVC514</v>
          </cell>
          <cell r="B3816" t="str">
            <v>651000</v>
          </cell>
        </row>
        <row r="3817">
          <cell r="A3817" t="str">
            <v>OANDMPMNTOUTSVC602</v>
          </cell>
          <cell r="B3817" t="str">
            <v>903000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21980.049755950018</v>
          </cell>
        </row>
        <row r="36">
          <cell r="G36">
            <v>145513.26220415768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233298.02098918468</v>
          </cell>
        </row>
        <row r="55">
          <cell r="G55">
            <v>4327822.843030964</v>
          </cell>
        </row>
        <row r="56">
          <cell r="G56">
            <v>3589709.3744113948</v>
          </cell>
        </row>
        <row r="57">
          <cell r="G57">
            <v>0</v>
          </cell>
        </row>
        <row r="58">
          <cell r="G58">
            <v>233976.58724345308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127733.04689884973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-32835.964794984473</v>
          </cell>
        </row>
        <row r="79">
          <cell r="G79">
            <v>-9980.5364118493835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21459.576123194249</v>
          </cell>
        </row>
        <row r="36">
          <cell r="G36">
            <v>152820.35763847255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238796.9972938245</v>
          </cell>
        </row>
        <row r="55">
          <cell r="G55">
            <v>4362789.3921739068</v>
          </cell>
        </row>
        <row r="56">
          <cell r="G56">
            <v>3549243.848963812</v>
          </cell>
        </row>
        <row r="57">
          <cell r="G57">
            <v>0</v>
          </cell>
        </row>
        <row r="58">
          <cell r="G58">
            <v>272972.68511736189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138273.79761886536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-34916.703172184702</v>
          </cell>
        </row>
        <row r="79">
          <cell r="G79">
            <v>-10612.979687594134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20939.102490438479</v>
          </cell>
        </row>
        <row r="36">
          <cell r="G36">
            <v>127462.10210638028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244295.97359846439</v>
          </cell>
        </row>
        <row r="55">
          <cell r="G55">
            <v>4397755.9413168496</v>
          </cell>
        </row>
        <row r="56">
          <cell r="G56">
            <v>3508778.3235162292</v>
          </cell>
        </row>
        <row r="57">
          <cell r="G57">
            <v>0</v>
          </cell>
        </row>
        <row r="58">
          <cell r="G58">
            <v>311968.78299127077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104826.73344078468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-28314.246599441518</v>
          </cell>
        </row>
        <row r="79">
          <cell r="G79">
            <v>-8606.1539815931665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20418.62885768271</v>
          </cell>
        </row>
        <row r="36">
          <cell r="G36">
            <v>153982.22970019764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249794.94990310422</v>
          </cell>
        </row>
        <row r="55">
          <cell r="G55">
            <v>4432722.4904597923</v>
          </cell>
        </row>
        <row r="56">
          <cell r="G56">
            <v>3468312.7980686463</v>
          </cell>
        </row>
        <row r="57">
          <cell r="G57">
            <v>0</v>
          </cell>
        </row>
        <row r="58">
          <cell r="G58">
            <v>350964.88086517958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141240.13616301276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-35502.24588165708</v>
          </cell>
        </row>
        <row r="79">
          <cell r="G79">
            <v>-10790.956195032548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19898.155224926937</v>
          </cell>
        </row>
        <row r="36">
          <cell r="G36">
            <v>187040.81430141913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255293.92620774411</v>
          </cell>
        </row>
        <row r="55">
          <cell r="G55">
            <v>4467689.0396027351</v>
          </cell>
        </row>
        <row r="56">
          <cell r="G56">
            <v>3427847.2726210635</v>
          </cell>
        </row>
        <row r="57">
          <cell r="G57">
            <v>0</v>
          </cell>
        </row>
        <row r="58">
          <cell r="G58">
            <v>389960.9787390884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186458.35516564376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-44428.315562046548</v>
          </cell>
        </row>
        <row r="79">
          <cell r="G79">
            <v>-13504.047283296823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Req"/>
      <sheetName val="JSS_EIM"/>
      <sheetName val="EIM Tax Calcs"/>
      <sheetName val="IntSync_In Rates"/>
    </sheetNames>
    <sheetDataSet>
      <sheetData sheetId="0" refreshError="1"/>
      <sheetData sheetId="1">
        <row r="33">
          <cell r="G33">
            <v>19377.681592171171</v>
          </cell>
        </row>
        <row r="36">
          <cell r="G36">
            <v>164403.12184379657</v>
          </cell>
        </row>
        <row r="48">
          <cell r="G48">
            <v>5792701.6736001233</v>
          </cell>
        </row>
        <row r="49">
          <cell r="G49">
            <v>1153936.8736521911</v>
          </cell>
        </row>
        <row r="50">
          <cell r="G50">
            <v>1204191.6911792285</v>
          </cell>
        </row>
        <row r="51">
          <cell r="G51">
            <v>0</v>
          </cell>
        </row>
        <row r="52">
          <cell r="G52">
            <v>0</v>
          </cell>
        </row>
        <row r="54">
          <cell r="G54">
            <v>260792.90251238394</v>
          </cell>
        </row>
        <row r="55">
          <cell r="G55">
            <v>4502655.5887456778</v>
          </cell>
        </row>
        <row r="56">
          <cell r="G56">
            <v>3387381.7471734816</v>
          </cell>
        </row>
        <row r="57">
          <cell r="G57">
            <v>0</v>
          </cell>
        </row>
        <row r="58">
          <cell r="G58">
            <v>428957.07661299728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8">
          <cell r="G68">
            <v>0</v>
          </cell>
        </row>
        <row r="69">
          <cell r="G69">
            <v>0</v>
          </cell>
        </row>
        <row r="71">
          <cell r="G71">
            <v>156674.85381858767</v>
          </cell>
        </row>
        <row r="72">
          <cell r="G72">
            <v>5498.9763046398657</v>
          </cell>
        </row>
        <row r="73">
          <cell r="G73">
            <v>34966.549142942757</v>
          </cell>
        </row>
        <row r="74">
          <cell r="G74">
            <v>3429.0196833615782</v>
          </cell>
        </row>
        <row r="76">
          <cell r="G76">
            <v>-5277.8783747524158</v>
          </cell>
        </row>
        <row r="77">
          <cell r="G77">
            <v>0</v>
          </cell>
        </row>
        <row r="78">
          <cell r="G78">
            <v>-38549.045282791791</v>
          </cell>
        </row>
        <row r="79">
          <cell r="G79">
            <v>-11717.035040362249</v>
          </cell>
        </row>
        <row r="674">
          <cell r="G674">
            <v>0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A"/>
      <sheetName val="Input"/>
      <sheetName val="Apr 2021 Rev Req-Original"/>
      <sheetName val="May 2021 Rev Req-Original"/>
      <sheetName val="June 2021 Rev Req"/>
      <sheetName val="July 2021 Rev Req"/>
      <sheetName val="Aug 2021 Rev Req"/>
      <sheetName val="Sept 2021 Rev Req"/>
      <sheetName val="Oct 2021 Rev Req"/>
      <sheetName val="Nov 2021 Rev Req"/>
      <sheetName val="Dec 2021 Rev Req"/>
      <sheetName val="Jan 2022 Rev Req"/>
      <sheetName val="Feb 2022 Rev Req"/>
      <sheetName val="Mar 2022 Rev Req"/>
      <sheetName val="Report"/>
      <sheetName val="PCA-Staff's Model"/>
      <sheetName val="Monthly Accruals - Original"/>
      <sheetName val="Monthly Accruals - Proposed"/>
      <sheetName val="Monthly Accruals - Check"/>
      <sheetName val="Normalized Sales Recalculated"/>
      <sheetName val="2015 entries"/>
      <sheetName val="Input-Test"/>
      <sheetName val="Calendar Month-Test"/>
      <sheetName val="Normalized Sales Recalc-Test"/>
    </sheetNames>
    <sheetDataSet>
      <sheetData sheetId="0">
        <row r="18">
          <cell r="N18">
            <v>0</v>
          </cell>
        </row>
      </sheetData>
      <sheetData sheetId="1">
        <row r="3">
          <cell r="C3" t="str">
            <v>April</v>
          </cell>
          <cell r="D3" t="str">
            <v>May</v>
          </cell>
          <cell r="E3" t="str">
            <v>June</v>
          </cell>
          <cell r="F3" t="str">
            <v>July</v>
          </cell>
          <cell r="G3" t="str">
            <v>August</v>
          </cell>
          <cell r="H3" t="str">
            <v>September</v>
          </cell>
          <cell r="I3" t="str">
            <v>October</v>
          </cell>
          <cell r="J3" t="str">
            <v>November</v>
          </cell>
          <cell r="K3" t="str">
            <v>December</v>
          </cell>
          <cell r="L3" t="str">
            <v>January</v>
          </cell>
          <cell r="M3" t="str">
            <v>February</v>
          </cell>
          <cell r="N3" t="str">
            <v>March</v>
          </cell>
        </row>
        <row r="60">
          <cell r="A60" t="str">
            <v>Normalized Idaho Jurisdictional Billed Sales (Mwh)</v>
          </cell>
        </row>
        <row r="62">
          <cell r="A62" t="str">
            <v>Normalized Idaho Jurisdictional Calendar Month Sales (Mwh)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 Sheet"/>
      <sheetName val="Graphs"/>
      <sheetName val="RMP Summary"/>
      <sheetName val="RMP OMAG"/>
      <sheetName val="RMP OMAG 2"/>
      <sheetName val="CAPEX 1"/>
      <sheetName val="CAPEX 2"/>
      <sheetName val="Notes"/>
      <sheetName val="Workforce Budget"/>
      <sheetName val="Workforce Actual"/>
      <sheetName val="Workforce"/>
      <sheetName val="Graph Data"/>
      <sheetName val="EBIT-RMP Detail"/>
      <sheetName val="OMAG by Dept"/>
      <sheetName val="Capex Summary"/>
      <sheetName val="OMAG-RMP Detail"/>
    </sheetNames>
    <sheetDataSet>
      <sheetData sheetId="0">
        <row r="3">
          <cell r="B3">
            <v>38808</v>
          </cell>
        </row>
        <row r="4">
          <cell r="B4">
            <v>38838</v>
          </cell>
        </row>
        <row r="5">
          <cell r="B5">
            <v>38869</v>
          </cell>
        </row>
        <row r="6">
          <cell r="B6">
            <v>38899</v>
          </cell>
        </row>
        <row r="7">
          <cell r="B7">
            <v>38930</v>
          </cell>
        </row>
        <row r="8">
          <cell r="B8">
            <v>38961</v>
          </cell>
        </row>
        <row r="9">
          <cell r="B9">
            <v>38991</v>
          </cell>
        </row>
        <row r="10">
          <cell r="B10">
            <v>39022</v>
          </cell>
        </row>
        <row r="11">
          <cell r="B11">
            <v>39052</v>
          </cell>
        </row>
        <row r="12">
          <cell r="B12">
            <v>39083</v>
          </cell>
        </row>
        <row r="13">
          <cell r="B13">
            <v>39114</v>
          </cell>
        </row>
        <row r="14">
          <cell r="B14">
            <v>39142</v>
          </cell>
        </row>
        <row r="23">
          <cell r="A23" t="str">
            <v>G</v>
          </cell>
        </row>
        <row r="25">
          <cell r="A25" t="str">
            <v>R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S-RevReq ID"/>
      <sheetName val="JSS-RevReq ALL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1"/>
      <sheetName val="A2"/>
      <sheetName val="A2.1"/>
      <sheetName val="A3"/>
      <sheetName val="A3.1"/>
      <sheetName val="A4"/>
      <sheetName val="A4.1"/>
      <sheetName val="A4.2"/>
      <sheetName val="A5"/>
      <sheetName val="A6"/>
      <sheetName val="A6.1"/>
      <sheetName val="A6.2"/>
      <sheetName val="A7"/>
      <sheetName val="A8"/>
      <sheetName val="A8.1"/>
      <sheetName val="A8.2"/>
      <sheetName val="A9"/>
      <sheetName val="M"/>
      <sheetName val="DPrint"/>
      <sheetName val="Macro"/>
    </sheetNames>
    <sheetDataSet>
      <sheetData sheetId="0"/>
      <sheetData sheetId="1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A1 - Kinport - Transformation</v>
          </cell>
          <cell r="H2" t="str">
            <v>Facility</v>
          </cell>
          <cell r="I2" t="str">
            <v>A1 - Kinport - Transformation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June</v>
          </cell>
          <cell r="H4" t="str">
            <v>Annv Date</v>
          </cell>
          <cell r="I4" t="str">
            <v>June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1972416.6502999999</v>
          </cell>
          <cell r="C8">
            <v>1972416.6502999999</v>
          </cell>
          <cell r="D8">
            <v>1972416.6502999999</v>
          </cell>
          <cell r="E8">
            <v>1972416.6502999999</v>
          </cell>
          <cell r="F8">
            <v>1972416.6502999999</v>
          </cell>
          <cell r="G8">
            <v>1972416.6502999999</v>
          </cell>
          <cell r="H8">
            <v>1972416.6502999999</v>
          </cell>
          <cell r="I8">
            <v>1972416.6502999999</v>
          </cell>
          <cell r="J8">
            <v>1972416.6502999999</v>
          </cell>
          <cell r="K8">
            <v>1972416.6502999999</v>
          </cell>
          <cell r="L8">
            <v>1972416.6502999999</v>
          </cell>
          <cell r="M8">
            <v>1972416.6502999999</v>
          </cell>
        </row>
        <row r="9">
          <cell r="B9">
            <v>1314944.4335333332</v>
          </cell>
          <cell r="C9">
            <v>1314944.4335333332</v>
          </cell>
          <cell r="D9">
            <v>1314944.4335333332</v>
          </cell>
          <cell r="E9">
            <v>1314944.4335333332</v>
          </cell>
          <cell r="F9">
            <v>1314944.4335333332</v>
          </cell>
          <cell r="G9">
            <v>1314944.4335333332</v>
          </cell>
          <cell r="H9">
            <v>1314944.4335333332</v>
          </cell>
          <cell r="I9">
            <v>1314944.4335333332</v>
          </cell>
          <cell r="J9">
            <v>1314944.4335333332</v>
          </cell>
          <cell r="K9">
            <v>1314944.4335333332</v>
          </cell>
          <cell r="L9">
            <v>1314944.4335333332</v>
          </cell>
          <cell r="M9">
            <v>1314944.4335333332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1314944.4335333332</v>
          </cell>
          <cell r="C11">
            <v>1314944.4335333332</v>
          </cell>
          <cell r="D11">
            <v>1314944.4335333332</v>
          </cell>
          <cell r="E11">
            <v>1314944.4335333332</v>
          </cell>
          <cell r="F11">
            <v>1314944.4335333332</v>
          </cell>
          <cell r="G11">
            <v>1314944.4335333332</v>
          </cell>
          <cell r="H11">
            <v>1314944.4335333332</v>
          </cell>
          <cell r="I11">
            <v>1314944.4335333332</v>
          </cell>
          <cell r="J11">
            <v>1314944.4335333332</v>
          </cell>
          <cell r="K11">
            <v>1314944.4335333332</v>
          </cell>
          <cell r="L11">
            <v>1314944.4335333332</v>
          </cell>
          <cell r="M11">
            <v>1314944.4335333332</v>
          </cell>
        </row>
        <row r="12"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4.317E-2</v>
          </cell>
          <cell r="C13">
            <v>4.317E-2</v>
          </cell>
          <cell r="D13">
            <v>4.317E-2</v>
          </cell>
          <cell r="E13">
            <v>4.317E-2</v>
          </cell>
          <cell r="F13">
            <v>4.317E-2</v>
          </cell>
          <cell r="G13">
            <v>4.1730000000000003E-2</v>
          </cell>
          <cell r="H13">
            <v>4.1730000000000003E-2</v>
          </cell>
          <cell r="I13">
            <v>4.1730000000000003E-2</v>
          </cell>
          <cell r="J13">
            <v>4.1730000000000003E-2</v>
          </cell>
          <cell r="K13">
            <v>4.1730000000000003E-2</v>
          </cell>
          <cell r="L13">
            <v>4.1730000000000003E-2</v>
          </cell>
          <cell r="M13">
            <v>4.1730000000000003E-2</v>
          </cell>
        </row>
        <row r="14">
          <cell r="B14">
            <v>1.549E-2</v>
          </cell>
          <cell r="C14">
            <v>1.549E-2</v>
          </cell>
          <cell r="D14">
            <v>1.549E-2</v>
          </cell>
          <cell r="E14">
            <v>1.549E-2</v>
          </cell>
          <cell r="F14">
            <v>1.549E-2</v>
          </cell>
          <cell r="G14">
            <v>1.4460000000000001E-2</v>
          </cell>
          <cell r="H14">
            <v>1.4460000000000001E-2</v>
          </cell>
          <cell r="I14">
            <v>1.4460000000000001E-2</v>
          </cell>
          <cell r="J14">
            <v>1.4460000000000001E-2</v>
          </cell>
          <cell r="K14">
            <v>1.4460000000000001E-2</v>
          </cell>
          <cell r="L14">
            <v>1.4460000000000001E-2</v>
          </cell>
          <cell r="M14">
            <v>1.4460000000000001E-2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5.4599999999999996E-3</v>
          </cell>
          <cell r="C16">
            <v>5.4599999999999996E-3</v>
          </cell>
          <cell r="D16">
            <v>5.4599999999999996E-3</v>
          </cell>
          <cell r="E16">
            <v>5.4599999999999996E-3</v>
          </cell>
          <cell r="F16">
            <v>5.4599999999999996E-3</v>
          </cell>
          <cell r="G16">
            <v>5.0499999999999998E-3</v>
          </cell>
          <cell r="H16">
            <v>5.0499999999999998E-3</v>
          </cell>
          <cell r="I16">
            <v>5.0499999999999998E-3</v>
          </cell>
          <cell r="J16">
            <v>5.0499999999999998E-3</v>
          </cell>
          <cell r="K16">
            <v>5.0499999999999998E-3</v>
          </cell>
          <cell r="L16">
            <v>5.0499999999999998E-3</v>
          </cell>
          <cell r="M16">
            <v>5.0499999999999998E-3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8.1000000000000003E-2</v>
          </cell>
          <cell r="C24">
            <v>8.1000000000000003E-2</v>
          </cell>
          <cell r="D24">
            <v>8.1000000000000003E-2</v>
          </cell>
          <cell r="E24">
            <v>8.1000000000000003E-2</v>
          </cell>
          <cell r="F24">
            <v>8.1000000000000003E-2</v>
          </cell>
          <cell r="G24">
            <v>7.9560000000000006E-2</v>
          </cell>
          <cell r="H24">
            <v>7.9560000000000006E-2</v>
          </cell>
          <cell r="I24">
            <v>7.9560000000000006E-2</v>
          </cell>
          <cell r="J24">
            <v>7.9560000000000006E-2</v>
          </cell>
          <cell r="K24">
            <v>7.9560000000000006E-2</v>
          </cell>
          <cell r="L24">
            <v>7.9560000000000006E-2</v>
          </cell>
          <cell r="M24">
            <v>7.9560000000000006E-2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6.7499999999999999E-3</v>
          </cell>
          <cell r="C27">
            <v>6.7499999999999999E-3</v>
          </cell>
          <cell r="D27">
            <v>6.7499999999999999E-3</v>
          </cell>
          <cell r="E27">
            <v>6.7499999999999999E-3</v>
          </cell>
          <cell r="F27">
            <v>6.7499999999999999E-3</v>
          </cell>
          <cell r="G27">
            <v>6.6300000000000005E-3</v>
          </cell>
          <cell r="H27">
            <v>6.6300000000000005E-3</v>
          </cell>
          <cell r="I27">
            <v>6.6300000000000005E-3</v>
          </cell>
          <cell r="J27">
            <v>6.6300000000000005E-3</v>
          </cell>
          <cell r="K27">
            <v>6.6300000000000005E-3</v>
          </cell>
          <cell r="L27">
            <v>6.6300000000000005E-3</v>
          </cell>
          <cell r="M27">
            <v>6.6300000000000005E-3</v>
          </cell>
        </row>
        <row r="29">
          <cell r="B29">
            <v>8875.8749263499994</v>
          </cell>
          <cell r="C29">
            <v>8875.8749263499994</v>
          </cell>
          <cell r="D29">
            <v>8875.8749263499994</v>
          </cell>
          <cell r="E29">
            <v>8875.8749263499994</v>
          </cell>
          <cell r="F29">
            <v>8875.8749263499994</v>
          </cell>
          <cell r="G29">
            <v>8718.0815943260004</v>
          </cell>
          <cell r="H29">
            <v>8718.0815943260004</v>
          </cell>
          <cell r="I29">
            <v>8718.0815943260004</v>
          </cell>
          <cell r="J29">
            <v>8718.0815943260004</v>
          </cell>
          <cell r="K29">
            <v>8718.0815943260004</v>
          </cell>
          <cell r="L29">
            <v>8718.0815943260004</v>
          </cell>
          <cell r="M29">
            <v>8718.0815943260004</v>
          </cell>
        </row>
        <row r="31">
          <cell r="M31">
            <v>105405.94579203198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A1 - Kinport - Transformation</v>
          </cell>
          <cell r="H36" t="str">
            <v>Facility</v>
          </cell>
          <cell r="I36" t="str">
            <v>A1 - Kinport - Transformation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June</v>
          </cell>
          <cell r="H38" t="str">
            <v>Annv Date</v>
          </cell>
          <cell r="I38" t="str">
            <v>June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1972416.6502999999</v>
          </cell>
          <cell r="C42">
            <v>1972416.6502999999</v>
          </cell>
          <cell r="D42">
            <v>1972416.6502999999</v>
          </cell>
          <cell r="E42">
            <v>1972416.6502999999</v>
          </cell>
          <cell r="F42">
            <v>1972416.6502999999</v>
          </cell>
          <cell r="G42">
            <v>1972416.6502999999</v>
          </cell>
          <cell r="H42">
            <v>1972416.6502999999</v>
          </cell>
          <cell r="I42">
            <v>1972416.6502999999</v>
          </cell>
          <cell r="J42">
            <v>1972416.6502999999</v>
          </cell>
          <cell r="K42">
            <v>1972416.6502999999</v>
          </cell>
          <cell r="L42">
            <v>1972416.6502999999</v>
          </cell>
          <cell r="M42">
            <v>1972416.6502999999</v>
          </cell>
        </row>
        <row r="43">
          <cell r="B43">
            <v>1314944.4335333332</v>
          </cell>
          <cell r="C43">
            <v>1314944.4335333332</v>
          </cell>
          <cell r="D43">
            <v>1314944.4335333332</v>
          </cell>
          <cell r="E43">
            <v>1314944.4335333332</v>
          </cell>
          <cell r="F43">
            <v>1314944.4335333332</v>
          </cell>
          <cell r="G43">
            <v>1314944.4335333332</v>
          </cell>
          <cell r="H43">
            <v>1314944.4335333332</v>
          </cell>
          <cell r="I43">
            <v>1314944.4335333332</v>
          </cell>
          <cell r="J43">
            <v>1314944.4335333332</v>
          </cell>
          <cell r="K43">
            <v>1314944.4335333332</v>
          </cell>
          <cell r="L43">
            <v>1314944.4335333332</v>
          </cell>
          <cell r="M43">
            <v>1314944.4335333332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1314944.4335333332</v>
          </cell>
          <cell r="C45">
            <v>1314944.4335333332</v>
          </cell>
          <cell r="D45">
            <v>1314944.4335333332</v>
          </cell>
          <cell r="E45">
            <v>1314944.4335333332</v>
          </cell>
          <cell r="F45">
            <v>1314944.4335333332</v>
          </cell>
          <cell r="G45">
            <v>1314944.4335333332</v>
          </cell>
          <cell r="H45">
            <v>1314944.4335333332</v>
          </cell>
          <cell r="I45">
            <v>1314944.4335333332</v>
          </cell>
          <cell r="J45">
            <v>1314944.4335333332</v>
          </cell>
          <cell r="K45">
            <v>1314944.4335333332</v>
          </cell>
          <cell r="L45">
            <v>1314944.4335333332</v>
          </cell>
          <cell r="M45">
            <v>1314944.4335333332</v>
          </cell>
        </row>
        <row r="46"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4.2839999999999996E-2</v>
          </cell>
          <cell r="C47">
            <v>4.2839999999999996E-2</v>
          </cell>
          <cell r="D47">
            <v>4.2839999999999996E-2</v>
          </cell>
          <cell r="E47">
            <v>4.2839999999999996E-2</v>
          </cell>
          <cell r="F47">
            <v>4.2839999999999996E-2</v>
          </cell>
          <cell r="G47">
            <v>4.1320000000000003E-2</v>
          </cell>
          <cell r="H47">
            <v>4.1320000000000003E-2</v>
          </cell>
          <cell r="I47">
            <v>4.1320000000000003E-2</v>
          </cell>
          <cell r="J47">
            <v>4.1320000000000003E-2</v>
          </cell>
          <cell r="K47">
            <v>4.1320000000000003E-2</v>
          </cell>
          <cell r="L47">
            <v>4.1320000000000003E-2</v>
          </cell>
          <cell r="M47">
            <v>4.1320000000000003E-2</v>
          </cell>
        </row>
        <row r="48">
          <cell r="B48">
            <v>1.5100000000000001E-2</v>
          </cell>
          <cell r="C48">
            <v>1.5100000000000001E-2</v>
          </cell>
          <cell r="D48">
            <v>1.5100000000000001E-2</v>
          </cell>
          <cell r="E48">
            <v>1.5100000000000001E-2</v>
          </cell>
          <cell r="F48">
            <v>1.5100000000000001E-2</v>
          </cell>
          <cell r="G48">
            <v>1.4019999999999999E-2</v>
          </cell>
          <cell r="H48">
            <v>1.4019999999999999E-2</v>
          </cell>
          <cell r="I48">
            <v>1.4019999999999999E-2</v>
          </cell>
          <cell r="J48">
            <v>1.4019999999999999E-2</v>
          </cell>
          <cell r="K48">
            <v>1.4019999999999999E-2</v>
          </cell>
          <cell r="L48">
            <v>1.4019999999999999E-2</v>
          </cell>
          <cell r="M48">
            <v>1.4019999999999999E-2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5.5199999999999997E-3</v>
          </cell>
          <cell r="C50">
            <v>5.5199999999999997E-3</v>
          </cell>
          <cell r="D50">
            <v>5.5199999999999997E-3</v>
          </cell>
          <cell r="E50">
            <v>5.5199999999999997E-3</v>
          </cell>
          <cell r="F50">
            <v>5.5199999999999997E-3</v>
          </cell>
          <cell r="G50">
            <v>5.0800000000000003E-3</v>
          </cell>
          <cell r="H50">
            <v>5.0800000000000003E-3</v>
          </cell>
          <cell r="I50">
            <v>5.0800000000000003E-3</v>
          </cell>
          <cell r="J50">
            <v>5.0800000000000003E-3</v>
          </cell>
          <cell r="K50">
            <v>5.0800000000000003E-3</v>
          </cell>
          <cell r="L50">
            <v>5.0800000000000003E-3</v>
          </cell>
          <cell r="M50">
            <v>5.0800000000000003E-3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8.1219999999999987E-2</v>
          </cell>
          <cell r="C58">
            <v>8.1219999999999987E-2</v>
          </cell>
          <cell r="D58">
            <v>8.1219999999999987E-2</v>
          </cell>
          <cell r="E58">
            <v>8.1219999999999987E-2</v>
          </cell>
          <cell r="F58">
            <v>8.1219999999999987E-2</v>
          </cell>
          <cell r="G58">
            <v>7.9699999999999993E-2</v>
          </cell>
          <cell r="H58">
            <v>7.9699999999999993E-2</v>
          </cell>
          <cell r="I58">
            <v>7.9699999999999993E-2</v>
          </cell>
          <cell r="J58">
            <v>7.9699999999999993E-2</v>
          </cell>
          <cell r="K58">
            <v>7.9699999999999993E-2</v>
          </cell>
          <cell r="L58">
            <v>7.9699999999999993E-2</v>
          </cell>
          <cell r="M58">
            <v>7.9699999999999993E-2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6.7683333333333319E-3</v>
          </cell>
          <cell r="C61">
            <v>6.7683333333333319E-3</v>
          </cell>
          <cell r="D61">
            <v>6.7683333333333319E-3</v>
          </cell>
          <cell r="E61">
            <v>6.7683333333333319E-3</v>
          </cell>
          <cell r="F61">
            <v>6.7683333333333319E-3</v>
          </cell>
          <cell r="G61">
            <v>6.6416666666666664E-3</v>
          </cell>
          <cell r="H61">
            <v>6.6416666666666664E-3</v>
          </cell>
          <cell r="I61">
            <v>6.6416666666666664E-3</v>
          </cell>
          <cell r="J61">
            <v>6.6416666666666664E-3</v>
          </cell>
          <cell r="K61">
            <v>6.6416666666666664E-3</v>
          </cell>
          <cell r="L61">
            <v>6.6416666666666664E-3</v>
          </cell>
          <cell r="M61">
            <v>6.6416666666666664E-3</v>
          </cell>
        </row>
        <row r="63">
          <cell r="B63">
            <v>8899.982240964775</v>
          </cell>
          <cell r="C63">
            <v>8899.982240964775</v>
          </cell>
          <cell r="D63">
            <v>8899.982240964775</v>
          </cell>
          <cell r="E63">
            <v>8899.982240964775</v>
          </cell>
          <cell r="F63">
            <v>8899.982240964775</v>
          </cell>
          <cell r="G63">
            <v>8733.4226127172205</v>
          </cell>
          <cell r="H63">
            <v>8733.4226127172205</v>
          </cell>
          <cell r="I63">
            <v>8733.4226127172205</v>
          </cell>
          <cell r="J63">
            <v>8733.4226127172205</v>
          </cell>
          <cell r="K63">
            <v>8733.4226127172205</v>
          </cell>
          <cell r="L63">
            <v>8733.4226127172205</v>
          </cell>
          <cell r="M63">
            <v>8733.4226127172205</v>
          </cell>
        </row>
        <row r="65">
          <cell r="M65">
            <v>105633.8694938444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24.107314614775532</v>
          </cell>
          <cell r="C68">
            <v>24.107314614775532</v>
          </cell>
          <cell r="D68">
            <v>24.107314614775532</v>
          </cell>
          <cell r="E68">
            <v>24.107314614775532</v>
          </cell>
          <cell r="F68">
            <v>24.107314614775532</v>
          </cell>
          <cell r="G68">
            <v>15.341018391220132</v>
          </cell>
          <cell r="H68">
            <v>15.341018391220132</v>
          </cell>
          <cell r="I68">
            <v>15.341018391220132</v>
          </cell>
          <cell r="J68">
            <v>15.341018391220132</v>
          </cell>
          <cell r="K68">
            <v>15.341018391220132</v>
          </cell>
          <cell r="L68">
            <v>15.341018391220132</v>
          </cell>
          <cell r="M68">
            <v>15.341018391220132</v>
          </cell>
        </row>
        <row r="69">
          <cell r="B69">
            <v>24.107314614775532</v>
          </cell>
          <cell r="C69">
            <v>24.107314614775532</v>
          </cell>
          <cell r="D69">
            <v>24.107314614775532</v>
          </cell>
          <cell r="E69">
            <v>24.107314614775532</v>
          </cell>
          <cell r="F69">
            <v>24.107314614775532</v>
          </cell>
          <cell r="G69">
            <v>15.341018391220132</v>
          </cell>
          <cell r="H69">
            <v>15.341018391220132</v>
          </cell>
          <cell r="I69">
            <v>15.341018391220132</v>
          </cell>
          <cell r="J69">
            <v>15.341018391220132</v>
          </cell>
          <cell r="K69">
            <v>15.341018391220132</v>
          </cell>
          <cell r="L69">
            <v>15.341018391220132</v>
          </cell>
          <cell r="M69">
            <v>15.341018391220132</v>
          </cell>
        </row>
        <row r="71">
          <cell r="M71">
            <v>227.92370181241131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A1 - Kinport - Transformation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June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1972416.6502999999</v>
          </cell>
          <cell r="C87">
            <v>1972416.6502999999</v>
          </cell>
          <cell r="D87">
            <v>1972416.6502999999</v>
          </cell>
          <cell r="E87">
            <v>1972416.6502999999</v>
          </cell>
          <cell r="F87">
            <v>1972416.6502999999</v>
          </cell>
          <cell r="G87">
            <v>1972416.6502999999</v>
          </cell>
        </row>
        <row r="88">
          <cell r="B88">
            <v>1314944.4335333332</v>
          </cell>
          <cell r="C88">
            <v>1314944.4335333332</v>
          </cell>
          <cell r="D88">
            <v>1314944.4335333332</v>
          </cell>
          <cell r="E88">
            <v>1314944.4335333332</v>
          </cell>
          <cell r="F88">
            <v>1314944.4335333332</v>
          </cell>
          <cell r="G88">
            <v>1314944.4335333332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1314944.4335333332</v>
          </cell>
          <cell r="C90">
            <v>1314944.4335333332</v>
          </cell>
          <cell r="D90">
            <v>1314944.4335333332</v>
          </cell>
          <cell r="E90">
            <v>1314944.4335333332</v>
          </cell>
          <cell r="F90">
            <v>1314944.4335333332</v>
          </cell>
          <cell r="G90">
            <v>1314944.4335333332</v>
          </cell>
        </row>
        <row r="91">
          <cell r="B91">
            <v>0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4.2839999999999996E-2</v>
          </cell>
          <cell r="C92">
            <v>4.2839999999999996E-2</v>
          </cell>
          <cell r="D92">
            <v>4.2839999999999996E-2</v>
          </cell>
          <cell r="E92">
            <v>4.2839999999999996E-2</v>
          </cell>
          <cell r="F92">
            <v>4.2839999999999996E-2</v>
          </cell>
          <cell r="G92">
            <v>4.1320000000000003E-2</v>
          </cell>
        </row>
        <row r="93">
          <cell r="B93">
            <v>1.5100000000000001E-2</v>
          </cell>
          <cell r="C93">
            <v>1.5100000000000001E-2</v>
          </cell>
          <cell r="D93">
            <v>1.5100000000000001E-2</v>
          </cell>
          <cell r="E93">
            <v>1.5100000000000001E-2</v>
          </cell>
          <cell r="F93">
            <v>1.5100000000000001E-2</v>
          </cell>
          <cell r="G93">
            <v>1.4019999999999999E-2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5.5199999999999997E-3</v>
          </cell>
          <cell r="C95">
            <v>5.5199999999999997E-3</v>
          </cell>
          <cell r="D95">
            <v>5.5199999999999997E-3</v>
          </cell>
          <cell r="E95">
            <v>5.5199999999999997E-3</v>
          </cell>
          <cell r="F95">
            <v>5.5199999999999997E-3</v>
          </cell>
          <cell r="G95">
            <v>5.0800000000000003E-3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8.1219999999999987E-2</v>
          </cell>
          <cell r="C103">
            <v>8.1219999999999987E-2</v>
          </cell>
          <cell r="D103">
            <v>8.1219999999999987E-2</v>
          </cell>
          <cell r="E103">
            <v>8.1219999999999987E-2</v>
          </cell>
          <cell r="F103">
            <v>8.1219999999999987E-2</v>
          </cell>
          <cell r="G103">
            <v>7.9699999999999993E-2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6.7683333333333319E-3</v>
          </cell>
          <cell r="C106">
            <v>6.7683333333333319E-3</v>
          </cell>
          <cell r="D106">
            <v>6.7683333333333319E-3</v>
          </cell>
          <cell r="E106">
            <v>6.7683333333333319E-3</v>
          </cell>
          <cell r="F106">
            <v>6.7683333333333319E-3</v>
          </cell>
          <cell r="G106">
            <v>6.6416666666666664E-3</v>
          </cell>
        </row>
        <row r="108">
          <cell r="B108">
            <v>8899.982240964775</v>
          </cell>
          <cell r="C108">
            <v>8899.982240964775</v>
          </cell>
          <cell r="D108">
            <v>8899.982240964775</v>
          </cell>
          <cell r="E108">
            <v>8899.982240964775</v>
          </cell>
          <cell r="F108">
            <v>8899.982240964775</v>
          </cell>
          <cell r="G108">
            <v>8733.4226127172205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1972416.6502999999</v>
          </cell>
          <cell r="C116">
            <v>1972416.6502999999</v>
          </cell>
          <cell r="D116">
            <v>1972416.6502999999</v>
          </cell>
          <cell r="E116">
            <v>1972416.6502999999</v>
          </cell>
          <cell r="F116">
            <v>1972416.6502999999</v>
          </cell>
          <cell r="G116">
            <v>1972416.6502999999</v>
          </cell>
        </row>
        <row r="117">
          <cell r="B117">
            <v>1314944.4335333332</v>
          </cell>
          <cell r="C117">
            <v>1314944.4335333332</v>
          </cell>
          <cell r="D117">
            <v>1314944.4335333332</v>
          </cell>
          <cell r="E117">
            <v>1314944.4335333332</v>
          </cell>
          <cell r="F117">
            <v>1314944.4335333332</v>
          </cell>
          <cell r="G117">
            <v>1314944.4335333332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1314944.4335333332</v>
          </cell>
          <cell r="C119">
            <v>1314944.4335333332</v>
          </cell>
          <cell r="D119">
            <v>1314944.4335333332</v>
          </cell>
          <cell r="E119">
            <v>1314944.4335333332</v>
          </cell>
          <cell r="F119">
            <v>1314944.4335333332</v>
          </cell>
          <cell r="G119">
            <v>1314944.4335333332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4.1320000000000003E-2</v>
          </cell>
          <cell r="C121">
            <v>4.1320000000000003E-2</v>
          </cell>
          <cell r="D121">
            <v>4.1320000000000003E-2</v>
          </cell>
          <cell r="E121">
            <v>4.1320000000000003E-2</v>
          </cell>
          <cell r="F121">
            <v>4.1320000000000003E-2</v>
          </cell>
          <cell r="G121">
            <v>4.1320000000000003E-2</v>
          </cell>
        </row>
        <row r="122">
          <cell r="B122">
            <v>1.4019999999999999E-2</v>
          </cell>
          <cell r="C122">
            <v>1.4019999999999999E-2</v>
          </cell>
          <cell r="D122">
            <v>1.4019999999999999E-2</v>
          </cell>
          <cell r="E122">
            <v>1.4019999999999999E-2</v>
          </cell>
          <cell r="F122">
            <v>1.4019999999999999E-2</v>
          </cell>
          <cell r="G122">
            <v>1.4019999999999999E-2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5.0800000000000003E-3</v>
          </cell>
          <cell r="C124">
            <v>5.0800000000000003E-3</v>
          </cell>
          <cell r="D124">
            <v>5.0800000000000003E-3</v>
          </cell>
          <cell r="E124">
            <v>5.0800000000000003E-3</v>
          </cell>
          <cell r="F124">
            <v>5.0800000000000003E-3</v>
          </cell>
          <cell r="G124">
            <v>5.0800000000000003E-3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7.9699999999999993E-2</v>
          </cell>
          <cell r="C132">
            <v>7.9699999999999993E-2</v>
          </cell>
          <cell r="D132">
            <v>7.9699999999999993E-2</v>
          </cell>
          <cell r="E132">
            <v>7.9699999999999993E-2</v>
          </cell>
          <cell r="F132">
            <v>7.9699999999999993E-2</v>
          </cell>
          <cell r="G132">
            <v>7.9699999999999993E-2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6.6416666666666664E-3</v>
          </cell>
          <cell r="C135">
            <v>6.6416666666666664E-3</v>
          </cell>
          <cell r="D135">
            <v>6.6416666666666664E-3</v>
          </cell>
          <cell r="E135">
            <v>6.6416666666666664E-3</v>
          </cell>
          <cell r="F135">
            <v>6.6416666666666664E-3</v>
          </cell>
          <cell r="G135">
            <v>6.6416666666666664E-3</v>
          </cell>
        </row>
        <row r="137">
          <cell r="B137">
            <v>8733.4226127172205</v>
          </cell>
          <cell r="C137">
            <v>8733.4226127172205</v>
          </cell>
          <cell r="D137">
            <v>8733.4226127172205</v>
          </cell>
          <cell r="E137">
            <v>8733.4226127172205</v>
          </cell>
          <cell r="F137">
            <v>8733.4226127172205</v>
          </cell>
          <cell r="G137">
            <v>8733.4226127172205</v>
          </cell>
        </row>
        <row r="139">
          <cell r="G139">
            <v>105633.8694938444</v>
          </cell>
        </row>
      </sheetData>
      <sheetData sheetId="2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A2 - Shunt Reactor (Kinport)</v>
          </cell>
          <cell r="H2" t="str">
            <v>Facility</v>
          </cell>
          <cell r="I2" t="str">
            <v>A2 - Shunt Reactor (Kinport)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December</v>
          </cell>
          <cell r="H4" t="str">
            <v>Annv Date</v>
          </cell>
          <cell r="I4" t="str">
            <v>December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472628.06595000002</v>
          </cell>
          <cell r="C8">
            <v>472628.06595000002</v>
          </cell>
          <cell r="D8">
            <v>472628.06595000002</v>
          </cell>
          <cell r="E8">
            <v>472628.06595000002</v>
          </cell>
          <cell r="F8">
            <v>472628.06595000002</v>
          </cell>
          <cell r="G8">
            <v>472628.06595000002</v>
          </cell>
          <cell r="H8">
            <v>472628.06595000002</v>
          </cell>
          <cell r="I8">
            <v>472628.06595000002</v>
          </cell>
          <cell r="J8">
            <v>472628.06595000002</v>
          </cell>
          <cell r="K8">
            <v>472628.06595000002</v>
          </cell>
          <cell r="L8">
            <v>472628.06595000002</v>
          </cell>
          <cell r="M8">
            <v>472628.06595000002</v>
          </cell>
        </row>
        <row r="9">
          <cell r="B9">
            <v>315085.37729999999</v>
          </cell>
          <cell r="C9">
            <v>315085.37729999999</v>
          </cell>
          <cell r="D9">
            <v>315085.37729999999</v>
          </cell>
          <cell r="E9">
            <v>315085.37729999999</v>
          </cell>
          <cell r="F9">
            <v>315085.37729999999</v>
          </cell>
          <cell r="G9">
            <v>315085.37729999999</v>
          </cell>
          <cell r="H9">
            <v>315085.37729999999</v>
          </cell>
          <cell r="I9">
            <v>315085.37729999999</v>
          </cell>
          <cell r="J9">
            <v>315085.37729999999</v>
          </cell>
          <cell r="K9">
            <v>315085.37729999999</v>
          </cell>
          <cell r="L9">
            <v>315085.37729999999</v>
          </cell>
          <cell r="M9">
            <v>315085.37729999999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315085.37729999999</v>
          </cell>
          <cell r="C11">
            <v>315085.37729999999</v>
          </cell>
          <cell r="D11">
            <v>315085.37729999999</v>
          </cell>
          <cell r="E11">
            <v>315085.37729999999</v>
          </cell>
          <cell r="F11">
            <v>315085.37729999999</v>
          </cell>
          <cell r="G11">
            <v>315085.37729999999</v>
          </cell>
          <cell r="H11">
            <v>315085.37729999999</v>
          </cell>
          <cell r="I11">
            <v>315085.37729999999</v>
          </cell>
          <cell r="J11">
            <v>315085.37729999999</v>
          </cell>
          <cell r="K11">
            <v>315085.37729999999</v>
          </cell>
          <cell r="L11">
            <v>315085.37729999999</v>
          </cell>
          <cell r="M11">
            <v>315085.37729999999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4.2880000000000001E-2</v>
          </cell>
          <cell r="C13">
            <v>4.2880000000000001E-2</v>
          </cell>
          <cell r="D13">
            <v>4.2880000000000001E-2</v>
          </cell>
          <cell r="E13">
            <v>4.2880000000000001E-2</v>
          </cell>
          <cell r="F13">
            <v>4.2880000000000001E-2</v>
          </cell>
          <cell r="G13">
            <v>4.2880000000000001E-2</v>
          </cell>
          <cell r="H13">
            <v>4.2880000000000001E-2</v>
          </cell>
          <cell r="I13">
            <v>4.2880000000000001E-2</v>
          </cell>
          <cell r="J13">
            <v>4.2880000000000001E-2</v>
          </cell>
          <cell r="K13">
            <v>4.2880000000000001E-2</v>
          </cell>
          <cell r="L13">
            <v>4.2880000000000001E-2</v>
          </cell>
          <cell r="M13">
            <v>4.1460000000000004E-2</v>
          </cell>
        </row>
        <row r="14">
          <cell r="B14">
            <v>1.521E-2</v>
          </cell>
          <cell r="C14">
            <v>1.521E-2</v>
          </cell>
          <cell r="D14">
            <v>1.521E-2</v>
          </cell>
          <cell r="E14">
            <v>1.521E-2</v>
          </cell>
          <cell r="F14">
            <v>1.521E-2</v>
          </cell>
          <cell r="G14">
            <v>1.521E-2</v>
          </cell>
          <cell r="H14">
            <v>1.521E-2</v>
          </cell>
          <cell r="I14">
            <v>1.521E-2</v>
          </cell>
          <cell r="J14">
            <v>1.521E-2</v>
          </cell>
          <cell r="K14">
            <v>1.521E-2</v>
          </cell>
          <cell r="L14">
            <v>1.521E-2</v>
          </cell>
          <cell r="M14">
            <v>1.4200000000000001E-2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5.45E-3</v>
          </cell>
          <cell r="C16">
            <v>5.45E-3</v>
          </cell>
          <cell r="D16">
            <v>5.45E-3</v>
          </cell>
          <cell r="E16">
            <v>5.45E-3</v>
          </cell>
          <cell r="F16">
            <v>5.45E-3</v>
          </cell>
          <cell r="G16">
            <v>5.45E-3</v>
          </cell>
          <cell r="H16">
            <v>5.45E-3</v>
          </cell>
          <cell r="I16">
            <v>5.45E-3</v>
          </cell>
          <cell r="J16">
            <v>5.45E-3</v>
          </cell>
          <cell r="K16">
            <v>5.45E-3</v>
          </cell>
          <cell r="L16">
            <v>5.45E-3</v>
          </cell>
          <cell r="M16">
            <v>5.0400000000000002E-3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8.0710000000000004E-2</v>
          </cell>
          <cell r="C24">
            <v>8.0710000000000004E-2</v>
          </cell>
          <cell r="D24">
            <v>8.0710000000000004E-2</v>
          </cell>
          <cell r="E24">
            <v>8.0710000000000004E-2</v>
          </cell>
          <cell r="F24">
            <v>8.0710000000000004E-2</v>
          </cell>
          <cell r="G24">
            <v>8.0710000000000004E-2</v>
          </cell>
          <cell r="H24">
            <v>8.0710000000000004E-2</v>
          </cell>
          <cell r="I24">
            <v>8.0710000000000004E-2</v>
          </cell>
          <cell r="J24">
            <v>8.0710000000000004E-2</v>
          </cell>
          <cell r="K24">
            <v>8.0710000000000004E-2</v>
          </cell>
          <cell r="L24">
            <v>8.0710000000000004E-2</v>
          </cell>
          <cell r="M24">
            <v>7.9290000000000013E-2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6.7258333333333337E-3</v>
          </cell>
          <cell r="C27">
            <v>6.7258333333333337E-3</v>
          </cell>
          <cell r="D27">
            <v>6.7258333333333337E-3</v>
          </cell>
          <cell r="E27">
            <v>6.7258333333333337E-3</v>
          </cell>
          <cell r="F27">
            <v>6.7258333333333337E-3</v>
          </cell>
          <cell r="G27">
            <v>6.7258333333333337E-3</v>
          </cell>
          <cell r="H27">
            <v>6.7258333333333337E-3</v>
          </cell>
          <cell r="I27">
            <v>6.7258333333333337E-3</v>
          </cell>
          <cell r="J27">
            <v>6.7258333333333337E-3</v>
          </cell>
          <cell r="K27">
            <v>6.7258333333333337E-3</v>
          </cell>
          <cell r="L27">
            <v>6.7258333333333337E-3</v>
          </cell>
          <cell r="M27">
            <v>6.6075000000000014E-3</v>
          </cell>
        </row>
        <row r="29">
          <cell r="B29">
            <v>2119.21173349025</v>
          </cell>
          <cell r="C29">
            <v>2119.21173349025</v>
          </cell>
          <cell r="D29">
            <v>2119.21173349025</v>
          </cell>
          <cell r="E29">
            <v>2119.21173349025</v>
          </cell>
          <cell r="F29">
            <v>2119.21173349025</v>
          </cell>
          <cell r="G29">
            <v>2119.21173349025</v>
          </cell>
          <cell r="H29">
            <v>2119.21173349025</v>
          </cell>
          <cell r="I29">
            <v>2119.21173349025</v>
          </cell>
          <cell r="J29">
            <v>2119.21173349025</v>
          </cell>
          <cell r="K29">
            <v>2119.21173349025</v>
          </cell>
          <cell r="L29">
            <v>2119.21173349025</v>
          </cell>
          <cell r="M29">
            <v>2081.9266305097503</v>
          </cell>
        </row>
        <row r="31">
          <cell r="M31">
            <v>25393.255698902503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A2 - Shunt Reactor (Kinport)</v>
          </cell>
          <cell r="H36" t="str">
            <v>Facility</v>
          </cell>
          <cell r="I36" t="str">
            <v>A2 - Shunt Reactor (Kinport)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December</v>
          </cell>
          <cell r="H38" t="str">
            <v>Annv Date</v>
          </cell>
          <cell r="I38" t="str">
            <v>December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472628.06595000002</v>
          </cell>
          <cell r="C42">
            <v>472628.06595000002</v>
          </cell>
          <cell r="D42">
            <v>472628.06595000002</v>
          </cell>
          <cell r="E42">
            <v>472628.06595000002</v>
          </cell>
          <cell r="F42">
            <v>472628.06595000002</v>
          </cell>
          <cell r="G42">
            <v>472628.06595000002</v>
          </cell>
          <cell r="H42">
            <v>472628.06595000002</v>
          </cell>
          <cell r="I42">
            <v>472628.06595000002</v>
          </cell>
          <cell r="J42">
            <v>472628.06595000002</v>
          </cell>
          <cell r="K42">
            <v>472628.06595000002</v>
          </cell>
          <cell r="L42">
            <v>472628.06595000002</v>
          </cell>
          <cell r="M42">
            <v>472628.06595000002</v>
          </cell>
        </row>
        <row r="43">
          <cell r="B43">
            <v>315085.37729999999</v>
          </cell>
          <cell r="C43">
            <v>315085.37729999999</v>
          </cell>
          <cell r="D43">
            <v>315085.37729999999</v>
          </cell>
          <cell r="E43">
            <v>315085.37729999999</v>
          </cell>
          <cell r="F43">
            <v>315085.37729999999</v>
          </cell>
          <cell r="G43">
            <v>315085.37729999999</v>
          </cell>
          <cell r="H43">
            <v>315085.37729999999</v>
          </cell>
          <cell r="I43">
            <v>315085.37729999999</v>
          </cell>
          <cell r="J43">
            <v>315085.37729999999</v>
          </cell>
          <cell r="K43">
            <v>315085.37729999999</v>
          </cell>
          <cell r="L43">
            <v>315085.37729999999</v>
          </cell>
          <cell r="M43">
            <v>315085.37729999999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315085.37729999999</v>
          </cell>
          <cell r="C45">
            <v>315085.37729999999</v>
          </cell>
          <cell r="D45">
            <v>315085.37729999999</v>
          </cell>
          <cell r="E45">
            <v>315085.37729999999</v>
          </cell>
          <cell r="F45">
            <v>315085.37729999999</v>
          </cell>
          <cell r="G45">
            <v>315085.37729999999</v>
          </cell>
          <cell r="H45">
            <v>315085.37729999999</v>
          </cell>
          <cell r="I45">
            <v>315085.37729999999</v>
          </cell>
          <cell r="J45">
            <v>315085.37729999999</v>
          </cell>
          <cell r="K45">
            <v>315085.37729999999</v>
          </cell>
          <cell r="L45">
            <v>315085.37729999999</v>
          </cell>
          <cell r="M45">
            <v>315085.37729999999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4.1460000000000004E-2</v>
          </cell>
          <cell r="C47">
            <v>4.1460000000000004E-2</v>
          </cell>
          <cell r="D47">
            <v>4.1460000000000004E-2</v>
          </cell>
          <cell r="E47">
            <v>4.1460000000000004E-2</v>
          </cell>
          <cell r="F47">
            <v>4.1460000000000004E-2</v>
          </cell>
          <cell r="G47">
            <v>4.2599999999999999E-2</v>
          </cell>
          <cell r="H47">
            <v>4.2599999999999999E-2</v>
          </cell>
          <cell r="I47">
            <v>4.2599999999999999E-2</v>
          </cell>
          <cell r="J47">
            <v>4.2599999999999999E-2</v>
          </cell>
          <cell r="K47">
            <v>4.2599999999999999E-2</v>
          </cell>
          <cell r="L47">
            <v>4.2599999999999999E-2</v>
          </cell>
          <cell r="M47">
            <v>4.1089999999999995E-2</v>
          </cell>
        </row>
        <row r="48">
          <cell r="B48">
            <v>1.4200000000000001E-2</v>
          </cell>
          <cell r="C48">
            <v>1.4200000000000001E-2</v>
          </cell>
          <cell r="D48">
            <v>1.4200000000000001E-2</v>
          </cell>
          <cell r="E48">
            <v>1.4200000000000001E-2</v>
          </cell>
          <cell r="F48">
            <v>1.4200000000000001E-2</v>
          </cell>
          <cell r="G48">
            <v>1.486E-2</v>
          </cell>
          <cell r="H48">
            <v>1.486E-2</v>
          </cell>
          <cell r="I48">
            <v>1.486E-2</v>
          </cell>
          <cell r="J48">
            <v>1.486E-2</v>
          </cell>
          <cell r="K48">
            <v>1.486E-2</v>
          </cell>
          <cell r="L48">
            <v>1.486E-2</v>
          </cell>
          <cell r="M48">
            <v>1.38E-2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5.0400000000000002E-3</v>
          </cell>
          <cell r="C50">
            <v>5.0400000000000002E-3</v>
          </cell>
          <cell r="D50">
            <v>5.0400000000000002E-3</v>
          </cell>
          <cell r="E50">
            <v>5.0400000000000002E-3</v>
          </cell>
          <cell r="F50">
            <v>5.0400000000000002E-3</v>
          </cell>
          <cell r="G50">
            <v>5.5199999999999997E-3</v>
          </cell>
          <cell r="H50">
            <v>5.5199999999999997E-3</v>
          </cell>
          <cell r="I50">
            <v>5.5199999999999997E-3</v>
          </cell>
          <cell r="J50">
            <v>5.5199999999999997E-3</v>
          </cell>
          <cell r="K50">
            <v>5.5199999999999997E-3</v>
          </cell>
          <cell r="L50">
            <v>5.5199999999999997E-3</v>
          </cell>
          <cell r="M50">
            <v>5.0699999999999999E-3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7.9839999999999994E-2</v>
          </cell>
          <cell r="C58">
            <v>7.9839999999999994E-2</v>
          </cell>
          <cell r="D58">
            <v>7.9839999999999994E-2</v>
          </cell>
          <cell r="E58">
            <v>7.9839999999999994E-2</v>
          </cell>
          <cell r="F58">
            <v>7.9839999999999994E-2</v>
          </cell>
          <cell r="G58">
            <v>8.0979999999999996E-2</v>
          </cell>
          <cell r="H58">
            <v>8.0979999999999996E-2</v>
          </cell>
          <cell r="I58">
            <v>8.0979999999999996E-2</v>
          </cell>
          <cell r="J58">
            <v>8.0979999999999996E-2</v>
          </cell>
          <cell r="K58">
            <v>8.0979999999999996E-2</v>
          </cell>
          <cell r="L58">
            <v>8.0979999999999996E-2</v>
          </cell>
          <cell r="M58">
            <v>7.9469999999999985E-2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6.6533333333333331E-3</v>
          </cell>
          <cell r="C61">
            <v>6.6533333333333331E-3</v>
          </cell>
          <cell r="D61">
            <v>6.6533333333333331E-3</v>
          </cell>
          <cell r="E61">
            <v>6.6533333333333331E-3</v>
          </cell>
          <cell r="F61">
            <v>6.6533333333333331E-3</v>
          </cell>
          <cell r="G61">
            <v>6.7483333333333327E-3</v>
          </cell>
          <cell r="H61">
            <v>6.7483333333333327E-3</v>
          </cell>
          <cell r="I61">
            <v>6.7483333333333327E-3</v>
          </cell>
          <cell r="J61">
            <v>6.7483333333333327E-3</v>
          </cell>
          <cell r="K61">
            <v>6.7483333333333327E-3</v>
          </cell>
          <cell r="L61">
            <v>6.7483333333333327E-3</v>
          </cell>
          <cell r="M61">
            <v>6.622499999999999E-3</v>
          </cell>
        </row>
        <row r="63">
          <cell r="B63">
            <v>2096.368043636</v>
          </cell>
          <cell r="C63">
            <v>2096.368043636</v>
          </cell>
          <cell r="D63">
            <v>2096.368043636</v>
          </cell>
          <cell r="E63">
            <v>2096.368043636</v>
          </cell>
          <cell r="F63">
            <v>2096.368043636</v>
          </cell>
          <cell r="G63">
            <v>2126.3011544794999</v>
          </cell>
          <cell r="H63">
            <v>2126.3011544794999</v>
          </cell>
          <cell r="I63">
            <v>2126.3011544794999</v>
          </cell>
          <cell r="J63">
            <v>2126.3011544794999</v>
          </cell>
          <cell r="K63">
            <v>2126.3011544794999</v>
          </cell>
          <cell r="L63">
            <v>2126.3011544794999</v>
          </cell>
          <cell r="M63">
            <v>2086.6529111692498</v>
          </cell>
        </row>
        <row r="65">
          <cell r="M65">
            <v>25326.300056226257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-22.843689854249988</v>
          </cell>
          <cell r="C68">
            <v>-22.843689854249988</v>
          </cell>
          <cell r="D68">
            <v>-22.843689854249988</v>
          </cell>
          <cell r="E68">
            <v>-22.843689854249988</v>
          </cell>
          <cell r="F68">
            <v>-22.843689854249988</v>
          </cell>
          <cell r="G68">
            <v>7.089420989249902</v>
          </cell>
          <cell r="H68">
            <v>7.089420989249902</v>
          </cell>
          <cell r="I68">
            <v>7.089420989249902</v>
          </cell>
          <cell r="J68">
            <v>7.089420989249902</v>
          </cell>
          <cell r="K68">
            <v>7.089420989249902</v>
          </cell>
          <cell r="L68">
            <v>7.089420989249902</v>
          </cell>
          <cell r="M68">
            <v>4.72628065949948</v>
          </cell>
        </row>
        <row r="69">
          <cell r="B69">
            <v>-22.843689854249988</v>
          </cell>
          <cell r="C69">
            <v>-22.843689854249988</v>
          </cell>
          <cell r="D69">
            <v>-22.843689854249988</v>
          </cell>
          <cell r="E69">
            <v>-22.843689854249988</v>
          </cell>
          <cell r="F69">
            <v>-22.843689854249988</v>
          </cell>
          <cell r="G69">
            <v>7.089420989249902</v>
          </cell>
          <cell r="H69">
            <v>7.089420989249902</v>
          </cell>
          <cell r="I69">
            <v>7.089420989249902</v>
          </cell>
          <cell r="J69">
            <v>7.089420989249902</v>
          </cell>
          <cell r="K69">
            <v>7.089420989249902</v>
          </cell>
          <cell r="L69">
            <v>7.089420989249902</v>
          </cell>
          <cell r="M69">
            <v>4.72628065949948</v>
          </cell>
        </row>
        <row r="71">
          <cell r="M71">
            <v>-66.955642676246498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A2 - Shunt Reactor (Kinport)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December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472628.06595000002</v>
          </cell>
          <cell r="C87">
            <v>472628.06595000002</v>
          </cell>
          <cell r="D87">
            <v>472628.06595000002</v>
          </cell>
          <cell r="E87">
            <v>472628.06595000002</v>
          </cell>
          <cell r="F87">
            <v>472628.06595000002</v>
          </cell>
          <cell r="G87">
            <v>472628.06595000002</v>
          </cell>
        </row>
        <row r="88">
          <cell r="B88">
            <v>315085.37729999999</v>
          </cell>
          <cell r="C88">
            <v>315085.37729999999</v>
          </cell>
          <cell r="D88">
            <v>315085.37729999999</v>
          </cell>
          <cell r="E88">
            <v>315085.37729999999</v>
          </cell>
          <cell r="F88">
            <v>315085.37729999999</v>
          </cell>
          <cell r="G88">
            <v>315085.37729999999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315085.37729999999</v>
          </cell>
          <cell r="C90">
            <v>315085.37729999999</v>
          </cell>
          <cell r="D90">
            <v>315085.37729999999</v>
          </cell>
          <cell r="E90">
            <v>315085.37729999999</v>
          </cell>
          <cell r="F90">
            <v>315085.37729999999</v>
          </cell>
          <cell r="G90">
            <v>315085.37729999999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4.1460000000000004E-2</v>
          </cell>
          <cell r="C92">
            <v>4.1460000000000004E-2</v>
          </cell>
          <cell r="D92">
            <v>4.1460000000000004E-2</v>
          </cell>
          <cell r="E92">
            <v>4.1460000000000004E-2</v>
          </cell>
          <cell r="F92">
            <v>4.1460000000000004E-2</v>
          </cell>
          <cell r="G92">
            <v>4.2599999999999999E-2</v>
          </cell>
        </row>
        <row r="93">
          <cell r="B93">
            <v>1.4200000000000001E-2</v>
          </cell>
          <cell r="C93">
            <v>1.4200000000000001E-2</v>
          </cell>
          <cell r="D93">
            <v>1.4200000000000001E-2</v>
          </cell>
          <cell r="E93">
            <v>1.4200000000000001E-2</v>
          </cell>
          <cell r="F93">
            <v>1.4200000000000001E-2</v>
          </cell>
          <cell r="G93">
            <v>1.486E-2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5.0400000000000002E-3</v>
          </cell>
          <cell r="C95">
            <v>5.0400000000000002E-3</v>
          </cell>
          <cell r="D95">
            <v>5.0400000000000002E-3</v>
          </cell>
          <cell r="E95">
            <v>5.0400000000000002E-3</v>
          </cell>
          <cell r="F95">
            <v>5.0400000000000002E-3</v>
          </cell>
          <cell r="G95">
            <v>5.5199999999999997E-3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7.9839999999999994E-2</v>
          </cell>
          <cell r="C103">
            <v>7.9839999999999994E-2</v>
          </cell>
          <cell r="D103">
            <v>7.9839999999999994E-2</v>
          </cell>
          <cell r="E103">
            <v>7.9839999999999994E-2</v>
          </cell>
          <cell r="F103">
            <v>7.9839999999999994E-2</v>
          </cell>
          <cell r="G103">
            <v>8.0979999999999996E-2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6.6533333333333331E-3</v>
          </cell>
          <cell r="C106">
            <v>6.6533333333333331E-3</v>
          </cell>
          <cell r="D106">
            <v>6.6533333333333331E-3</v>
          </cell>
          <cell r="E106">
            <v>6.6533333333333331E-3</v>
          </cell>
          <cell r="F106">
            <v>6.6533333333333331E-3</v>
          </cell>
          <cell r="G106">
            <v>6.7483333333333327E-3</v>
          </cell>
        </row>
        <row r="108">
          <cell r="B108">
            <v>2096.368043636</v>
          </cell>
          <cell r="C108">
            <v>2096.368043636</v>
          </cell>
          <cell r="D108">
            <v>2096.368043636</v>
          </cell>
          <cell r="E108">
            <v>2096.368043636</v>
          </cell>
          <cell r="F108">
            <v>2096.368043636</v>
          </cell>
          <cell r="G108">
            <v>2126.3011544794999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472628.06595000002</v>
          </cell>
          <cell r="C116">
            <v>472628.06595000002</v>
          </cell>
          <cell r="D116">
            <v>472628.06595000002</v>
          </cell>
          <cell r="E116">
            <v>472628.06595000002</v>
          </cell>
          <cell r="F116">
            <v>472628.06595000002</v>
          </cell>
          <cell r="G116">
            <v>472628.06595000002</v>
          </cell>
        </row>
        <row r="117">
          <cell r="B117">
            <v>315085.37729999999</v>
          </cell>
          <cell r="C117">
            <v>315085.37729999999</v>
          </cell>
          <cell r="D117">
            <v>315085.37729999999</v>
          </cell>
          <cell r="E117">
            <v>315085.37729999999</v>
          </cell>
          <cell r="F117">
            <v>315085.37729999999</v>
          </cell>
          <cell r="G117">
            <v>315085.37729999999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315085.37729999999</v>
          </cell>
          <cell r="C119">
            <v>315085.37729999999</v>
          </cell>
          <cell r="D119">
            <v>315085.37729999999</v>
          </cell>
          <cell r="E119">
            <v>315085.37729999999</v>
          </cell>
          <cell r="F119">
            <v>315085.37729999999</v>
          </cell>
          <cell r="G119">
            <v>315085.37729999999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4.2599999999999999E-2</v>
          </cell>
          <cell r="C121">
            <v>4.2599999999999999E-2</v>
          </cell>
          <cell r="D121">
            <v>4.2599999999999999E-2</v>
          </cell>
          <cell r="E121">
            <v>4.2599999999999999E-2</v>
          </cell>
          <cell r="F121">
            <v>4.2599999999999999E-2</v>
          </cell>
          <cell r="G121">
            <v>4.1089999999999995E-2</v>
          </cell>
        </row>
        <row r="122">
          <cell r="B122">
            <v>1.486E-2</v>
          </cell>
          <cell r="C122">
            <v>1.486E-2</v>
          </cell>
          <cell r="D122">
            <v>1.486E-2</v>
          </cell>
          <cell r="E122">
            <v>1.486E-2</v>
          </cell>
          <cell r="F122">
            <v>1.486E-2</v>
          </cell>
          <cell r="G122">
            <v>1.38E-2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5.5199999999999997E-3</v>
          </cell>
          <cell r="C124">
            <v>5.5199999999999997E-3</v>
          </cell>
          <cell r="D124">
            <v>5.5199999999999997E-3</v>
          </cell>
          <cell r="E124">
            <v>5.5199999999999997E-3</v>
          </cell>
          <cell r="F124">
            <v>5.5199999999999997E-3</v>
          </cell>
          <cell r="G124">
            <v>5.0699999999999999E-3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8.0979999999999996E-2</v>
          </cell>
          <cell r="C132">
            <v>8.0979999999999996E-2</v>
          </cell>
          <cell r="D132">
            <v>8.0979999999999996E-2</v>
          </cell>
          <cell r="E132">
            <v>8.0979999999999996E-2</v>
          </cell>
          <cell r="F132">
            <v>8.0979999999999996E-2</v>
          </cell>
          <cell r="G132">
            <v>7.9469999999999985E-2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6.7483333333333327E-3</v>
          </cell>
          <cell r="C135">
            <v>6.7483333333333327E-3</v>
          </cell>
          <cell r="D135">
            <v>6.7483333333333327E-3</v>
          </cell>
          <cell r="E135">
            <v>6.7483333333333327E-3</v>
          </cell>
          <cell r="F135">
            <v>6.7483333333333327E-3</v>
          </cell>
          <cell r="G135">
            <v>6.622499999999999E-3</v>
          </cell>
        </row>
        <row r="137">
          <cell r="B137">
            <v>2126.3011544794999</v>
          </cell>
          <cell r="C137">
            <v>2126.3011544794999</v>
          </cell>
          <cell r="D137">
            <v>2126.3011544794999</v>
          </cell>
          <cell r="E137">
            <v>2126.3011544794999</v>
          </cell>
          <cell r="F137">
            <v>2126.3011544794999</v>
          </cell>
          <cell r="G137">
            <v>2086.6529111692498</v>
          </cell>
        </row>
        <row r="139">
          <cell r="G139">
            <v>25326.300056226257</v>
          </cell>
        </row>
      </sheetData>
      <sheetData sheetId="3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A2.1 - 345KV Circuit Switcher (Kinport)</v>
          </cell>
          <cell r="H2" t="str">
            <v>Facility</v>
          </cell>
          <cell r="I2" t="str">
            <v>A2.1 - 345KV Circuit Switcher (Kinport)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June</v>
          </cell>
          <cell r="H4" t="str">
            <v>Annv Date</v>
          </cell>
          <cell r="I4" t="str">
            <v>June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0</v>
          </cell>
          <cell r="C8">
            <v>1</v>
          </cell>
          <cell r="D8">
            <v>2</v>
          </cell>
          <cell r="E8">
            <v>3</v>
          </cell>
          <cell r="F8">
            <v>4</v>
          </cell>
          <cell r="G8">
            <v>5</v>
          </cell>
          <cell r="H8">
            <v>6</v>
          </cell>
          <cell r="I8">
            <v>7</v>
          </cell>
          <cell r="J8">
            <v>8</v>
          </cell>
          <cell r="K8">
            <v>9</v>
          </cell>
          <cell r="L8">
            <v>10</v>
          </cell>
          <cell r="M8">
            <v>11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0</v>
          </cell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1">
          <cell r="M31">
            <v>0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A2.1 - 345KV Circuit Switcher (Kinport)</v>
          </cell>
          <cell r="H36" t="str">
            <v>Facility</v>
          </cell>
          <cell r="I36" t="str">
            <v>A2.1 - 345KV Circuit Switcher (Kinport)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June</v>
          </cell>
          <cell r="H38" t="str">
            <v>Annv Date</v>
          </cell>
          <cell r="I38" t="str">
            <v>June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279312.42</v>
          </cell>
          <cell r="C42">
            <v>279312.42</v>
          </cell>
          <cell r="D42">
            <v>279312.42</v>
          </cell>
          <cell r="E42">
            <v>279312.42</v>
          </cell>
          <cell r="F42">
            <v>279312.42</v>
          </cell>
          <cell r="G42">
            <v>279312.42</v>
          </cell>
          <cell r="H42">
            <v>279312.42</v>
          </cell>
          <cell r="I42">
            <v>279312.42</v>
          </cell>
          <cell r="J42">
            <v>279312.42</v>
          </cell>
          <cell r="K42">
            <v>279312.42</v>
          </cell>
          <cell r="L42">
            <v>279312.42</v>
          </cell>
          <cell r="M42">
            <v>279312.42</v>
          </cell>
        </row>
        <row r="43">
          <cell r="B43">
            <v>186208.27999999997</v>
          </cell>
          <cell r="C43">
            <v>186208.27999999997</v>
          </cell>
          <cell r="D43">
            <v>186208.27999999997</v>
          </cell>
          <cell r="E43">
            <v>186208.27999999997</v>
          </cell>
          <cell r="F43">
            <v>186208.27999999997</v>
          </cell>
          <cell r="G43">
            <v>186208.27999999997</v>
          </cell>
          <cell r="H43">
            <v>186208.27999999997</v>
          </cell>
          <cell r="I43">
            <v>186208.27999999997</v>
          </cell>
          <cell r="J43">
            <v>186208.27999999997</v>
          </cell>
          <cell r="K43">
            <v>186208.27999999997</v>
          </cell>
          <cell r="L43">
            <v>186208.27999999997</v>
          </cell>
          <cell r="M43">
            <v>186208.27999999997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186208.27999999997</v>
          </cell>
          <cell r="C45">
            <v>186208.27999999997</v>
          </cell>
          <cell r="D45">
            <v>186208.27999999997</v>
          </cell>
          <cell r="E45">
            <v>186208.27999999997</v>
          </cell>
          <cell r="F45">
            <v>186208.27999999997</v>
          </cell>
          <cell r="G45">
            <v>186208.27999999997</v>
          </cell>
          <cell r="H45">
            <v>186208.27999999997</v>
          </cell>
          <cell r="I45">
            <v>186208.27999999997</v>
          </cell>
          <cell r="J45">
            <v>186208.27999999997</v>
          </cell>
          <cell r="K45">
            <v>186208.27999999997</v>
          </cell>
          <cell r="L45">
            <v>186208.27999999997</v>
          </cell>
          <cell r="M45">
            <v>186208.27999999997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0.13719000000000001</v>
          </cell>
          <cell r="I47">
            <v>0.13719000000000001</v>
          </cell>
          <cell r="J47">
            <v>0.13719000000000001</v>
          </cell>
          <cell r="K47">
            <v>0.13719000000000001</v>
          </cell>
          <cell r="L47">
            <v>0.13719000000000001</v>
          </cell>
          <cell r="M47">
            <v>4.1460000000000004E-2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8.1589999999999996E-2</v>
          </cell>
          <cell r="I48">
            <v>8.1589999999999996E-2</v>
          </cell>
          <cell r="J48">
            <v>8.1589999999999996E-2</v>
          </cell>
          <cell r="K48">
            <v>8.1589999999999996E-2</v>
          </cell>
          <cell r="L48">
            <v>8.1589999999999996E-2</v>
          </cell>
          <cell r="M48">
            <v>1.4200000000000001E-2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3.338E-2</v>
          </cell>
          <cell r="I50">
            <v>3.338E-2</v>
          </cell>
          <cell r="J50">
            <v>3.338E-2</v>
          </cell>
          <cell r="K50">
            <v>3.338E-2</v>
          </cell>
          <cell r="L50">
            <v>3.338E-2</v>
          </cell>
          <cell r="M50">
            <v>5.0400000000000002E-3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0.17557000000000003</v>
          </cell>
          <cell r="I58">
            <v>0.17557000000000003</v>
          </cell>
          <cell r="J58">
            <v>0.17557000000000003</v>
          </cell>
          <cell r="K58">
            <v>0.17557000000000003</v>
          </cell>
          <cell r="L58">
            <v>0.17557000000000003</v>
          </cell>
          <cell r="M58">
            <v>7.9839999999999994E-2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1.4630833333333336E-2</v>
          </cell>
          <cell r="I61">
            <v>1.4630833333333336E-2</v>
          </cell>
          <cell r="J61">
            <v>1.4630833333333336E-2</v>
          </cell>
          <cell r="K61">
            <v>1.4630833333333336E-2</v>
          </cell>
          <cell r="L61">
            <v>1.4630833333333336E-2</v>
          </cell>
          <cell r="M61">
            <v>6.6533333333333331E-3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2724.3823099666665</v>
          </cell>
          <cell r="I63">
            <v>2724.3823099666665</v>
          </cell>
          <cell r="J63">
            <v>2724.3823099666665</v>
          </cell>
          <cell r="K63">
            <v>2724.3823099666665</v>
          </cell>
          <cell r="L63">
            <v>2724.3823099666665</v>
          </cell>
          <cell r="M63">
            <v>1238.9057562666665</v>
          </cell>
        </row>
        <row r="65">
          <cell r="M65">
            <v>14860.817306099998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2724.2945249666668</v>
          </cell>
          <cell r="I67">
            <v>2724.2798941333335</v>
          </cell>
          <cell r="J67">
            <v>2724.2652633000002</v>
          </cell>
          <cell r="K67">
            <v>2724.2506324666665</v>
          </cell>
          <cell r="L67">
            <v>2724.2360016333332</v>
          </cell>
          <cell r="M67">
            <v>1238.8325695999997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8.7784999999712454E-2</v>
          </cell>
          <cell r="I68">
            <v>0.10241583333299786</v>
          </cell>
          <cell r="J68">
            <v>0.11704666666628327</v>
          </cell>
          <cell r="K68">
            <v>0.13167750000002343</v>
          </cell>
          <cell r="L68">
            <v>0.14630833333330884</v>
          </cell>
          <cell r="M68">
            <v>7.3186666666742894E-2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2724.3823099666665</v>
          </cell>
          <cell r="I69">
            <v>2724.3823099666665</v>
          </cell>
          <cell r="J69">
            <v>2724.3823099666665</v>
          </cell>
          <cell r="K69">
            <v>2724.3823099666665</v>
          </cell>
          <cell r="L69">
            <v>2724.3823099666665</v>
          </cell>
          <cell r="M69">
            <v>1238.9057562666665</v>
          </cell>
        </row>
        <row r="71">
          <cell r="M71">
            <v>14860.817306099998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A2 - Shunt Reactor (Kinport)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December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279312.42</v>
          </cell>
          <cell r="C87">
            <v>279312.42</v>
          </cell>
          <cell r="D87">
            <v>279312.42</v>
          </cell>
          <cell r="E87">
            <v>279312.42</v>
          </cell>
          <cell r="F87">
            <v>279312.42</v>
          </cell>
          <cell r="G87">
            <v>279312.42</v>
          </cell>
        </row>
        <row r="88">
          <cell r="B88">
            <v>186208.27999999997</v>
          </cell>
          <cell r="C88">
            <v>186208.27999999997</v>
          </cell>
          <cell r="D88">
            <v>186208.27999999997</v>
          </cell>
          <cell r="E88">
            <v>186208.27999999997</v>
          </cell>
          <cell r="F88">
            <v>186208.27999999997</v>
          </cell>
          <cell r="G88">
            <v>186208.27999999997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186208.27999999997</v>
          </cell>
          <cell r="C90">
            <v>186208.27999999997</v>
          </cell>
          <cell r="D90">
            <v>186208.27999999997</v>
          </cell>
          <cell r="E90">
            <v>186208.27999999997</v>
          </cell>
          <cell r="F90">
            <v>186208.27999999997</v>
          </cell>
          <cell r="G90">
            <v>186208.27999999997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279312.42</v>
          </cell>
          <cell r="C116">
            <v>279312.42</v>
          </cell>
          <cell r="D116">
            <v>279312.42</v>
          </cell>
          <cell r="E116">
            <v>279312.42</v>
          </cell>
          <cell r="F116">
            <v>279312.42</v>
          </cell>
          <cell r="G116">
            <v>279312.42</v>
          </cell>
        </row>
        <row r="117">
          <cell r="B117">
            <v>186208.27999999997</v>
          </cell>
          <cell r="C117">
            <v>186208.27999999997</v>
          </cell>
          <cell r="D117">
            <v>186208.27999999997</v>
          </cell>
          <cell r="E117">
            <v>186208.27999999997</v>
          </cell>
          <cell r="F117">
            <v>186208.27999999997</v>
          </cell>
          <cell r="G117">
            <v>186208.27999999997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186208.27999999997</v>
          </cell>
          <cell r="C119">
            <v>186208.27999999997</v>
          </cell>
          <cell r="D119">
            <v>186208.27999999997</v>
          </cell>
          <cell r="E119">
            <v>186208.27999999997</v>
          </cell>
          <cell r="F119">
            <v>186208.27999999997</v>
          </cell>
          <cell r="G119">
            <v>186208.27999999997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0.13719000000000001</v>
          </cell>
          <cell r="C121">
            <v>0.13719000000000001</v>
          </cell>
          <cell r="D121">
            <v>0.13719000000000001</v>
          </cell>
          <cell r="E121">
            <v>0.13719000000000001</v>
          </cell>
          <cell r="F121">
            <v>0.13719000000000001</v>
          </cell>
          <cell r="G121">
            <v>4.1460000000000004E-2</v>
          </cell>
        </row>
        <row r="122">
          <cell r="B122">
            <v>8.1589999999999996E-2</v>
          </cell>
          <cell r="C122">
            <v>8.1589999999999996E-2</v>
          </cell>
          <cell r="D122">
            <v>8.1589999999999996E-2</v>
          </cell>
          <cell r="E122">
            <v>8.1589999999999996E-2</v>
          </cell>
          <cell r="F122">
            <v>8.1589999999999996E-2</v>
          </cell>
          <cell r="G122">
            <v>1.4200000000000001E-2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3.338E-2</v>
          </cell>
          <cell r="C124">
            <v>3.338E-2</v>
          </cell>
          <cell r="D124">
            <v>3.338E-2</v>
          </cell>
          <cell r="E124">
            <v>3.338E-2</v>
          </cell>
          <cell r="F124">
            <v>3.338E-2</v>
          </cell>
          <cell r="G124">
            <v>5.0400000000000002E-3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0.17557000000000003</v>
          </cell>
          <cell r="C132">
            <v>0.17557000000000003</v>
          </cell>
          <cell r="D132">
            <v>0.17557000000000003</v>
          </cell>
          <cell r="E132">
            <v>0.17557000000000003</v>
          </cell>
          <cell r="F132">
            <v>0.17557000000000003</v>
          </cell>
          <cell r="G132">
            <v>7.9839999999999994E-2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1.4630833333333336E-2</v>
          </cell>
          <cell r="C135">
            <v>1.4630833333333336E-2</v>
          </cell>
          <cell r="D135">
            <v>1.4630833333333336E-2</v>
          </cell>
          <cell r="E135">
            <v>1.4630833333333336E-2</v>
          </cell>
          <cell r="F135">
            <v>1.4630833333333336E-2</v>
          </cell>
          <cell r="G135">
            <v>6.6533333333333331E-3</v>
          </cell>
        </row>
        <row r="137">
          <cell r="B137">
            <v>2724.3823099666665</v>
          </cell>
          <cell r="C137">
            <v>2724.3823099666665</v>
          </cell>
          <cell r="D137">
            <v>2724.3823099666665</v>
          </cell>
          <cell r="E137">
            <v>2724.3823099666665</v>
          </cell>
          <cell r="F137">
            <v>2724.3823099666665</v>
          </cell>
          <cell r="G137">
            <v>1238.9057562666665</v>
          </cell>
        </row>
        <row r="139">
          <cell r="G139">
            <v>14860.817306099998</v>
          </cell>
        </row>
      </sheetData>
      <sheetData sheetId="4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A3 - Borah - Transformation</v>
          </cell>
          <cell r="H2" t="str">
            <v>Facility</v>
          </cell>
          <cell r="I2" t="str">
            <v>A3 - Borah - Transformation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October</v>
          </cell>
          <cell r="H4" t="str">
            <v>Annv Date</v>
          </cell>
          <cell r="I4" t="str">
            <v>October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2357521.5299999998</v>
          </cell>
          <cell r="C8">
            <v>2357521.5299999998</v>
          </cell>
          <cell r="D8">
            <v>2357521.5299999998</v>
          </cell>
          <cell r="E8">
            <v>2357521.5299999998</v>
          </cell>
          <cell r="F8">
            <v>2357521.5299999998</v>
          </cell>
          <cell r="G8">
            <v>2357521.5299999998</v>
          </cell>
          <cell r="H8">
            <v>2357521.5299999998</v>
          </cell>
          <cell r="I8">
            <v>2357521.5299999998</v>
          </cell>
          <cell r="J8">
            <v>2357521.5299999998</v>
          </cell>
          <cell r="K8">
            <v>2357521.5299999998</v>
          </cell>
          <cell r="L8">
            <v>2357521.5299999998</v>
          </cell>
          <cell r="M8">
            <v>2357521.5299999998</v>
          </cell>
        </row>
        <row r="9">
          <cell r="B9">
            <v>1571681.02</v>
          </cell>
          <cell r="C9">
            <v>1571681.02</v>
          </cell>
          <cell r="D9">
            <v>1571681.02</v>
          </cell>
          <cell r="E9">
            <v>1571681.02</v>
          </cell>
          <cell r="F9">
            <v>1571681.02</v>
          </cell>
          <cell r="G9">
            <v>1571681.02</v>
          </cell>
          <cell r="H9">
            <v>1571681.02</v>
          </cell>
          <cell r="I9">
            <v>1571681.02</v>
          </cell>
          <cell r="J9">
            <v>1571681.02</v>
          </cell>
          <cell r="K9">
            <v>1571681.02</v>
          </cell>
          <cell r="L9">
            <v>1571681.02</v>
          </cell>
          <cell r="M9">
            <v>1571681.02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1571681.02</v>
          </cell>
          <cell r="C11">
            <v>1571681.02</v>
          </cell>
          <cell r="D11">
            <v>1571681.02</v>
          </cell>
          <cell r="E11">
            <v>1571681.02</v>
          </cell>
          <cell r="F11">
            <v>1571681.02</v>
          </cell>
          <cell r="G11">
            <v>1571681.02</v>
          </cell>
          <cell r="H11">
            <v>1571681.02</v>
          </cell>
          <cell r="I11">
            <v>1571681.02</v>
          </cell>
          <cell r="J11">
            <v>1571681.02</v>
          </cell>
          <cell r="K11">
            <v>1571681.02</v>
          </cell>
          <cell r="L11">
            <v>1571681.02</v>
          </cell>
          <cell r="M11">
            <v>1571681.02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4.2050000000000004E-2</v>
          </cell>
          <cell r="C13">
            <v>4.2050000000000004E-2</v>
          </cell>
          <cell r="D13">
            <v>4.2050000000000004E-2</v>
          </cell>
          <cell r="E13">
            <v>4.2050000000000004E-2</v>
          </cell>
          <cell r="F13">
            <v>4.2050000000000004E-2</v>
          </cell>
          <cell r="G13">
            <v>4.2050000000000004E-2</v>
          </cell>
          <cell r="H13">
            <v>4.2050000000000004E-2</v>
          </cell>
          <cell r="I13">
            <v>4.2050000000000004E-2</v>
          </cell>
          <cell r="J13">
            <v>4.2050000000000004E-2</v>
          </cell>
          <cell r="K13">
            <v>4.07E-2</v>
          </cell>
          <cell r="L13">
            <v>4.07E-2</v>
          </cell>
          <cell r="M13">
            <v>4.07E-2</v>
          </cell>
        </row>
        <row r="14">
          <cell r="B14">
            <v>1.54E-2</v>
          </cell>
          <cell r="C14">
            <v>1.54E-2</v>
          </cell>
          <cell r="D14">
            <v>1.54E-2</v>
          </cell>
          <cell r="E14">
            <v>1.54E-2</v>
          </cell>
          <cell r="F14">
            <v>1.54E-2</v>
          </cell>
          <cell r="G14">
            <v>1.54E-2</v>
          </cell>
          <cell r="H14">
            <v>1.54E-2</v>
          </cell>
          <cell r="I14">
            <v>1.54E-2</v>
          </cell>
          <cell r="J14">
            <v>1.54E-2</v>
          </cell>
          <cell r="K14">
            <v>1.444E-2</v>
          </cell>
          <cell r="L14">
            <v>1.444E-2</v>
          </cell>
          <cell r="M14">
            <v>1.444E-2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4.4299999999999999E-3</v>
          </cell>
          <cell r="C16">
            <v>4.4299999999999999E-3</v>
          </cell>
          <cell r="D16">
            <v>4.4299999999999999E-3</v>
          </cell>
          <cell r="E16">
            <v>4.4299999999999999E-3</v>
          </cell>
          <cell r="F16">
            <v>4.4299999999999999E-3</v>
          </cell>
          <cell r="G16">
            <v>4.4299999999999999E-3</v>
          </cell>
          <cell r="H16">
            <v>4.4299999999999999E-3</v>
          </cell>
          <cell r="I16">
            <v>4.4299999999999999E-3</v>
          </cell>
          <cell r="J16">
            <v>4.4299999999999999E-3</v>
          </cell>
          <cell r="K16">
            <v>4.0400000000000002E-3</v>
          </cell>
          <cell r="L16">
            <v>4.0400000000000002E-3</v>
          </cell>
          <cell r="M16">
            <v>4.0400000000000002E-3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7.9880000000000007E-2</v>
          </cell>
          <cell r="C24">
            <v>7.9880000000000007E-2</v>
          </cell>
          <cell r="D24">
            <v>7.9880000000000007E-2</v>
          </cell>
          <cell r="E24">
            <v>7.9880000000000007E-2</v>
          </cell>
          <cell r="F24">
            <v>7.9880000000000007E-2</v>
          </cell>
          <cell r="G24">
            <v>7.9880000000000007E-2</v>
          </cell>
          <cell r="H24">
            <v>7.9880000000000007E-2</v>
          </cell>
          <cell r="I24">
            <v>7.9880000000000007E-2</v>
          </cell>
          <cell r="J24">
            <v>7.9880000000000007E-2</v>
          </cell>
          <cell r="K24">
            <v>7.8530000000000003E-2</v>
          </cell>
          <cell r="L24">
            <v>7.8530000000000003E-2</v>
          </cell>
          <cell r="M24">
            <v>7.8530000000000003E-2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6.6566666666666675E-3</v>
          </cell>
          <cell r="C27">
            <v>6.6566666666666675E-3</v>
          </cell>
          <cell r="D27">
            <v>6.6566666666666675E-3</v>
          </cell>
          <cell r="E27">
            <v>6.6566666666666675E-3</v>
          </cell>
          <cell r="F27">
            <v>6.6566666666666675E-3</v>
          </cell>
          <cell r="G27">
            <v>6.6566666666666675E-3</v>
          </cell>
          <cell r="H27">
            <v>6.6566666666666675E-3</v>
          </cell>
          <cell r="I27">
            <v>6.6566666666666675E-3</v>
          </cell>
          <cell r="J27">
            <v>6.6566666666666675E-3</v>
          </cell>
          <cell r="K27">
            <v>6.5441666666666669E-3</v>
          </cell>
          <cell r="L27">
            <v>6.5441666666666669E-3</v>
          </cell>
          <cell r="M27">
            <v>6.5441666666666669E-3</v>
          </cell>
        </row>
        <row r="29">
          <cell r="B29">
            <v>10462.156656466666</v>
          </cell>
          <cell r="C29">
            <v>10462.156656466666</v>
          </cell>
          <cell r="D29">
            <v>10462.156656466666</v>
          </cell>
          <cell r="E29">
            <v>10462.156656466666</v>
          </cell>
          <cell r="F29">
            <v>10462.156656466666</v>
          </cell>
          <cell r="G29">
            <v>10462.156656466666</v>
          </cell>
          <cell r="H29">
            <v>10462.156656466666</v>
          </cell>
          <cell r="I29">
            <v>10462.156656466666</v>
          </cell>
          <cell r="J29">
            <v>10462.156656466666</v>
          </cell>
          <cell r="K29">
            <v>10285.342541716665</v>
          </cell>
          <cell r="L29">
            <v>10285.342541716665</v>
          </cell>
          <cell r="M29">
            <v>10285.342541716665</v>
          </cell>
        </row>
        <row r="31">
          <cell r="M31">
            <v>125015.43753335002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A3 - Borah - Transformation</v>
          </cell>
          <cell r="H36" t="str">
            <v>Facility</v>
          </cell>
          <cell r="I36" t="str">
            <v>A3 - Borah - Transformation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October</v>
          </cell>
          <cell r="H38" t="str">
            <v>Annv Date</v>
          </cell>
          <cell r="I38" t="str">
            <v>October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2357521.5299999998</v>
          </cell>
          <cell r="C42">
            <v>2357521.5299999998</v>
          </cell>
          <cell r="D42">
            <v>2357521.5299999998</v>
          </cell>
          <cell r="E42">
            <v>2357521.5299999998</v>
          </cell>
          <cell r="F42">
            <v>2357521.5299999998</v>
          </cell>
          <cell r="G42">
            <v>2357521.5299999998</v>
          </cell>
          <cell r="H42">
            <v>2357521.5299999998</v>
          </cell>
          <cell r="I42">
            <v>2357521.5299999998</v>
          </cell>
          <cell r="J42">
            <v>2357521.5299999998</v>
          </cell>
          <cell r="K42">
            <v>2357521.5299999998</v>
          </cell>
          <cell r="L42">
            <v>2357521.5299999998</v>
          </cell>
          <cell r="M42">
            <v>2357521.5299999998</v>
          </cell>
        </row>
        <row r="43">
          <cell r="B43">
            <v>1571681.0199999998</v>
          </cell>
          <cell r="C43">
            <v>1571681.0199999998</v>
          </cell>
          <cell r="D43">
            <v>1571681.0199999998</v>
          </cell>
          <cell r="E43">
            <v>1571681.0199999998</v>
          </cell>
          <cell r="F43">
            <v>1571681.0199999998</v>
          </cell>
          <cell r="G43">
            <v>1571681.0199999998</v>
          </cell>
          <cell r="H43">
            <v>1571681.0199999998</v>
          </cell>
          <cell r="I43">
            <v>1571681.0199999998</v>
          </cell>
          <cell r="J43">
            <v>1571681.0199999998</v>
          </cell>
          <cell r="K43">
            <v>1571681.0199999998</v>
          </cell>
          <cell r="L43">
            <v>1571681.0199999998</v>
          </cell>
          <cell r="M43">
            <v>1571681.0199999998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1571681.0199999998</v>
          </cell>
          <cell r="C45">
            <v>1571681.0199999998</v>
          </cell>
          <cell r="D45">
            <v>1571681.0199999998</v>
          </cell>
          <cell r="E45">
            <v>1571681.0199999998</v>
          </cell>
          <cell r="F45">
            <v>1571681.0199999998</v>
          </cell>
          <cell r="G45">
            <v>1571681.0199999998</v>
          </cell>
          <cell r="H45">
            <v>1571681.0199999998</v>
          </cell>
          <cell r="I45">
            <v>1571681.0199999998</v>
          </cell>
          <cell r="J45">
            <v>1571681.0199999998</v>
          </cell>
          <cell r="K45">
            <v>1571681.0199999998</v>
          </cell>
          <cell r="L45">
            <v>1571681.0199999998</v>
          </cell>
          <cell r="M45">
            <v>1571681.0199999998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4.07E-2</v>
          </cell>
          <cell r="C47">
            <v>4.07E-2</v>
          </cell>
          <cell r="D47">
            <v>4.07E-2</v>
          </cell>
          <cell r="E47">
            <v>4.07E-2</v>
          </cell>
          <cell r="F47">
            <v>4.07E-2</v>
          </cell>
          <cell r="G47">
            <v>4.1860000000000001E-2</v>
          </cell>
          <cell r="H47">
            <v>4.1860000000000001E-2</v>
          </cell>
          <cell r="I47">
            <v>4.1860000000000001E-2</v>
          </cell>
          <cell r="J47">
            <v>4.1860000000000001E-2</v>
          </cell>
          <cell r="K47">
            <v>4.0430000000000001E-2</v>
          </cell>
          <cell r="L47">
            <v>4.0430000000000001E-2</v>
          </cell>
          <cell r="M47">
            <v>4.0430000000000001E-2</v>
          </cell>
        </row>
        <row r="48">
          <cell r="B48">
            <v>1.444E-2</v>
          </cell>
          <cell r="C48">
            <v>1.444E-2</v>
          </cell>
          <cell r="D48">
            <v>1.444E-2</v>
          </cell>
          <cell r="E48">
            <v>1.444E-2</v>
          </cell>
          <cell r="F48">
            <v>1.444E-2</v>
          </cell>
          <cell r="G48">
            <v>1.511E-2</v>
          </cell>
          <cell r="H48">
            <v>1.511E-2</v>
          </cell>
          <cell r="I48">
            <v>1.511E-2</v>
          </cell>
          <cell r="J48">
            <v>1.511E-2</v>
          </cell>
          <cell r="K48">
            <v>1.41E-2</v>
          </cell>
          <cell r="L48">
            <v>1.41E-2</v>
          </cell>
          <cell r="M48">
            <v>1.41E-2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4.0400000000000002E-3</v>
          </cell>
          <cell r="C50">
            <v>4.0400000000000002E-3</v>
          </cell>
          <cell r="D50">
            <v>4.0400000000000002E-3</v>
          </cell>
          <cell r="E50">
            <v>4.0400000000000002E-3</v>
          </cell>
          <cell r="F50">
            <v>4.0400000000000002E-3</v>
          </cell>
          <cell r="G50">
            <v>4.5300000000000002E-3</v>
          </cell>
          <cell r="H50">
            <v>4.5300000000000002E-3</v>
          </cell>
          <cell r="I50">
            <v>4.5300000000000002E-3</v>
          </cell>
          <cell r="J50">
            <v>4.5300000000000002E-3</v>
          </cell>
          <cell r="K50">
            <v>4.1099999999999999E-3</v>
          </cell>
          <cell r="L50">
            <v>4.1099999999999999E-3</v>
          </cell>
          <cell r="M50">
            <v>4.1099999999999999E-3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7.9079999999999998E-2</v>
          </cell>
          <cell r="C58">
            <v>7.9079999999999998E-2</v>
          </cell>
          <cell r="D58">
            <v>7.9079999999999998E-2</v>
          </cell>
          <cell r="E58">
            <v>7.9079999999999998E-2</v>
          </cell>
          <cell r="F58">
            <v>7.9079999999999998E-2</v>
          </cell>
          <cell r="G58">
            <v>8.0240000000000006E-2</v>
          </cell>
          <cell r="H58">
            <v>8.0240000000000006E-2</v>
          </cell>
          <cell r="I58">
            <v>8.0240000000000006E-2</v>
          </cell>
          <cell r="J58">
            <v>8.0240000000000006E-2</v>
          </cell>
          <cell r="K58">
            <v>7.8809999999999991E-2</v>
          </cell>
          <cell r="L58">
            <v>7.8809999999999991E-2</v>
          </cell>
          <cell r="M58">
            <v>7.8809999999999991E-2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6.5899999999999995E-3</v>
          </cell>
          <cell r="C61">
            <v>6.5899999999999995E-3</v>
          </cell>
          <cell r="D61">
            <v>6.5899999999999995E-3</v>
          </cell>
          <cell r="E61">
            <v>6.5899999999999995E-3</v>
          </cell>
          <cell r="F61">
            <v>6.5899999999999995E-3</v>
          </cell>
          <cell r="G61">
            <v>6.6866666666666671E-3</v>
          </cell>
          <cell r="H61">
            <v>6.6866666666666671E-3</v>
          </cell>
          <cell r="I61">
            <v>6.6866666666666671E-3</v>
          </cell>
          <cell r="J61">
            <v>6.6866666666666671E-3</v>
          </cell>
          <cell r="K61">
            <v>6.5674999999999996E-3</v>
          </cell>
          <cell r="L61">
            <v>6.5674999999999996E-3</v>
          </cell>
          <cell r="M61">
            <v>6.5674999999999996E-3</v>
          </cell>
        </row>
        <row r="63">
          <cell r="B63">
            <v>10357.377921799998</v>
          </cell>
          <cell r="C63">
            <v>10357.377921799998</v>
          </cell>
          <cell r="D63">
            <v>10357.377921799998</v>
          </cell>
          <cell r="E63">
            <v>10357.377921799998</v>
          </cell>
          <cell r="F63">
            <v>10357.377921799998</v>
          </cell>
          <cell r="G63">
            <v>10509.307087066665</v>
          </cell>
          <cell r="H63">
            <v>10509.307087066665</v>
          </cell>
          <cell r="I63">
            <v>10509.307087066665</v>
          </cell>
          <cell r="J63">
            <v>10509.307087066665</v>
          </cell>
          <cell r="K63">
            <v>10322.015098849997</v>
          </cell>
          <cell r="L63">
            <v>10322.015098849997</v>
          </cell>
          <cell r="M63">
            <v>10322.015098849997</v>
          </cell>
        </row>
        <row r="65">
          <cell r="M65">
            <v>124790.16325381665</v>
          </cell>
        </row>
        <row r="67">
          <cell r="B67">
            <v>-1.5343539416790007E-12</v>
          </cell>
          <cell r="C67">
            <v>-1.5343539416790007E-12</v>
          </cell>
          <cell r="D67">
            <v>-1.5343539416790007E-12</v>
          </cell>
          <cell r="E67">
            <v>-1.5343539416790007E-12</v>
          </cell>
          <cell r="F67">
            <v>-1.5343539416790007E-12</v>
          </cell>
          <cell r="G67">
            <v>-1.556860903898875E-12</v>
          </cell>
          <cell r="H67">
            <v>-1.556860903898875E-12</v>
          </cell>
          <cell r="I67">
            <v>-1.556860903898875E-12</v>
          </cell>
          <cell r="J67">
            <v>-1.556860903898875E-12</v>
          </cell>
          <cell r="K67">
            <v>-1.5291152521967887E-12</v>
          </cell>
          <cell r="L67">
            <v>-1.5291152521967887E-12</v>
          </cell>
          <cell r="M67">
            <v>-1.5291152521967887E-12</v>
          </cell>
        </row>
        <row r="68">
          <cell r="B68">
            <v>-104.77873466666671</v>
          </cell>
          <cell r="C68">
            <v>-104.77873466666671</v>
          </cell>
          <cell r="D68">
            <v>-104.77873466666671</v>
          </cell>
          <cell r="E68">
            <v>-104.77873466666671</v>
          </cell>
          <cell r="F68">
            <v>-104.77873466666671</v>
          </cell>
          <cell r="G68">
            <v>47.150430600000355</v>
          </cell>
          <cell r="H68">
            <v>47.150430600000355</v>
          </cell>
          <cell r="I68">
            <v>47.150430600000355</v>
          </cell>
          <cell r="J68">
            <v>47.150430600000355</v>
          </cell>
          <cell r="K68">
            <v>36.672557133333321</v>
          </cell>
          <cell r="L68">
            <v>36.672557133333321</v>
          </cell>
          <cell r="M68">
            <v>36.672557133333321</v>
          </cell>
        </row>
        <row r="69">
          <cell r="B69">
            <v>-104.77873466666824</v>
          </cell>
          <cell r="C69">
            <v>-104.77873466666824</v>
          </cell>
          <cell r="D69">
            <v>-104.77873466666824</v>
          </cell>
          <cell r="E69">
            <v>-104.77873466666824</v>
          </cell>
          <cell r="F69">
            <v>-104.77873466666824</v>
          </cell>
          <cell r="G69">
            <v>47.150430599998799</v>
          </cell>
          <cell r="H69">
            <v>47.150430599998799</v>
          </cell>
          <cell r="I69">
            <v>47.150430599998799</v>
          </cell>
          <cell r="J69">
            <v>47.150430599998799</v>
          </cell>
          <cell r="K69">
            <v>36.672557133331793</v>
          </cell>
          <cell r="L69">
            <v>36.672557133331793</v>
          </cell>
          <cell r="M69">
            <v>36.672557133331793</v>
          </cell>
        </row>
        <row r="71">
          <cell r="M71">
            <v>-225.2742795333761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A3 - Borah - Transformation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October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2357521.5299999998</v>
          </cell>
          <cell r="C87">
            <v>2357521.5299999998</v>
          </cell>
          <cell r="D87">
            <v>2357521.5299999998</v>
          </cell>
          <cell r="E87">
            <v>2357521.5299999998</v>
          </cell>
          <cell r="F87">
            <v>2357521.5299999998</v>
          </cell>
          <cell r="G87">
            <v>2357521.5299999998</v>
          </cell>
        </row>
        <row r="88">
          <cell r="B88">
            <v>1571681.0199999998</v>
          </cell>
          <cell r="C88">
            <v>1571681.0199999998</v>
          </cell>
          <cell r="D88">
            <v>1571681.0199999998</v>
          </cell>
          <cell r="E88">
            <v>1571681.0199999998</v>
          </cell>
          <cell r="F88">
            <v>1571681.0199999998</v>
          </cell>
          <cell r="G88">
            <v>1571681.0199999998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1571681.0199999998</v>
          </cell>
          <cell r="C90">
            <v>1571681.0199999998</v>
          </cell>
          <cell r="D90">
            <v>1571681.0199999998</v>
          </cell>
          <cell r="E90">
            <v>1571681.0199999998</v>
          </cell>
          <cell r="F90">
            <v>1571681.0199999998</v>
          </cell>
          <cell r="G90">
            <v>1571681.0199999998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4.07E-2</v>
          </cell>
          <cell r="C92">
            <v>4.07E-2</v>
          </cell>
          <cell r="D92">
            <v>4.07E-2</v>
          </cell>
          <cell r="E92">
            <v>4.07E-2</v>
          </cell>
          <cell r="F92">
            <v>4.07E-2</v>
          </cell>
          <cell r="G92">
            <v>4.1860000000000001E-2</v>
          </cell>
        </row>
        <row r="93">
          <cell r="B93">
            <v>1.444E-2</v>
          </cell>
          <cell r="C93">
            <v>1.444E-2</v>
          </cell>
          <cell r="D93">
            <v>1.444E-2</v>
          </cell>
          <cell r="E93">
            <v>1.444E-2</v>
          </cell>
          <cell r="F93">
            <v>1.444E-2</v>
          </cell>
          <cell r="G93">
            <v>1.511E-2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4.0400000000000002E-3</v>
          </cell>
          <cell r="C95">
            <v>4.0400000000000002E-3</v>
          </cell>
          <cell r="D95">
            <v>4.0400000000000002E-3</v>
          </cell>
          <cell r="E95">
            <v>4.0400000000000002E-3</v>
          </cell>
          <cell r="F95">
            <v>4.0400000000000002E-3</v>
          </cell>
          <cell r="G95">
            <v>4.5300000000000002E-3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7.9079999999999998E-2</v>
          </cell>
          <cell r="C103">
            <v>7.9079999999999998E-2</v>
          </cell>
          <cell r="D103">
            <v>7.9079999999999998E-2</v>
          </cell>
          <cell r="E103">
            <v>7.9079999999999998E-2</v>
          </cell>
          <cell r="F103">
            <v>7.9079999999999998E-2</v>
          </cell>
          <cell r="G103">
            <v>8.0240000000000006E-2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6.5899999999999995E-3</v>
          </cell>
          <cell r="C106">
            <v>6.5899999999999995E-3</v>
          </cell>
          <cell r="D106">
            <v>6.5899999999999995E-3</v>
          </cell>
          <cell r="E106">
            <v>6.5899999999999995E-3</v>
          </cell>
          <cell r="F106">
            <v>6.5899999999999995E-3</v>
          </cell>
          <cell r="G106">
            <v>6.6866666666666671E-3</v>
          </cell>
        </row>
        <row r="108">
          <cell r="B108">
            <v>10357.377921799998</v>
          </cell>
          <cell r="C108">
            <v>10357.377921799998</v>
          </cell>
          <cell r="D108">
            <v>10357.377921799998</v>
          </cell>
          <cell r="E108">
            <v>10357.377921799998</v>
          </cell>
          <cell r="F108">
            <v>10357.377921799998</v>
          </cell>
          <cell r="G108">
            <v>10509.307087066665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2357521.5299999998</v>
          </cell>
          <cell r="C116">
            <v>2357521.5299999998</v>
          </cell>
          <cell r="D116">
            <v>2357521.5299999998</v>
          </cell>
          <cell r="E116">
            <v>2357521.5299999998</v>
          </cell>
          <cell r="F116">
            <v>2357521.5299999998</v>
          </cell>
          <cell r="G116">
            <v>2357521.5299999998</v>
          </cell>
        </row>
        <row r="117">
          <cell r="B117">
            <v>1571681.0199999998</v>
          </cell>
          <cell r="C117">
            <v>1571681.0199999998</v>
          </cell>
          <cell r="D117">
            <v>1571681.0199999998</v>
          </cell>
          <cell r="E117">
            <v>1571681.0199999998</v>
          </cell>
          <cell r="F117">
            <v>1571681.0199999998</v>
          </cell>
          <cell r="G117">
            <v>1571681.0199999998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1571681.0199999998</v>
          </cell>
          <cell r="C119">
            <v>1571681.0199999998</v>
          </cell>
          <cell r="D119">
            <v>1571681.0199999998</v>
          </cell>
          <cell r="E119">
            <v>1571681.0199999998</v>
          </cell>
          <cell r="F119">
            <v>1571681.0199999998</v>
          </cell>
          <cell r="G119">
            <v>1571681.0199999998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4.1860000000000001E-2</v>
          </cell>
          <cell r="C121">
            <v>4.1860000000000001E-2</v>
          </cell>
          <cell r="D121">
            <v>4.1860000000000001E-2</v>
          </cell>
          <cell r="E121">
            <v>4.0430000000000001E-2</v>
          </cell>
          <cell r="F121">
            <v>4.0430000000000001E-2</v>
          </cell>
          <cell r="G121">
            <v>4.0430000000000001E-2</v>
          </cell>
        </row>
        <row r="122">
          <cell r="B122">
            <v>1.511E-2</v>
          </cell>
          <cell r="C122">
            <v>1.511E-2</v>
          </cell>
          <cell r="D122">
            <v>1.511E-2</v>
          </cell>
          <cell r="E122">
            <v>1.41E-2</v>
          </cell>
          <cell r="F122">
            <v>1.41E-2</v>
          </cell>
          <cell r="G122">
            <v>1.41E-2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4.5300000000000002E-3</v>
          </cell>
          <cell r="C124">
            <v>4.5300000000000002E-3</v>
          </cell>
          <cell r="D124">
            <v>4.5300000000000002E-3</v>
          </cell>
          <cell r="E124">
            <v>4.1099999999999999E-3</v>
          </cell>
          <cell r="F124">
            <v>4.1099999999999999E-3</v>
          </cell>
          <cell r="G124">
            <v>4.1099999999999999E-3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8.0240000000000006E-2</v>
          </cell>
          <cell r="C132">
            <v>8.0240000000000006E-2</v>
          </cell>
          <cell r="D132">
            <v>8.0240000000000006E-2</v>
          </cell>
          <cell r="E132">
            <v>7.8809999999999991E-2</v>
          </cell>
          <cell r="F132">
            <v>7.8809999999999991E-2</v>
          </cell>
          <cell r="G132">
            <v>7.8809999999999991E-2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6.6866666666666671E-3</v>
          </cell>
          <cell r="C135">
            <v>6.6866666666666671E-3</v>
          </cell>
          <cell r="D135">
            <v>6.6866666666666671E-3</v>
          </cell>
          <cell r="E135">
            <v>6.5674999999999996E-3</v>
          </cell>
          <cell r="F135">
            <v>6.5674999999999996E-3</v>
          </cell>
          <cell r="G135">
            <v>6.5674999999999996E-3</v>
          </cell>
        </row>
        <row r="137">
          <cell r="B137">
            <v>10509.307087066665</v>
          </cell>
          <cell r="C137">
            <v>10509.307087066665</v>
          </cell>
          <cell r="D137">
            <v>10509.307087066665</v>
          </cell>
          <cell r="E137">
            <v>10322.015098849997</v>
          </cell>
          <cell r="F137">
            <v>10322.015098849997</v>
          </cell>
          <cell r="G137">
            <v>10322.015098849997</v>
          </cell>
        </row>
        <row r="139">
          <cell r="G139">
            <v>124790.16325381665</v>
          </cell>
        </row>
      </sheetData>
      <sheetData sheetId="5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A3.1- Borah Substation -  Borah-Brady Line Relay Upgrade</v>
          </cell>
          <cell r="H2" t="str">
            <v>Facility</v>
          </cell>
          <cell r="I2" t="str">
            <v>A3.1- Borah Substation -  Borah-Brady Line Relay Upgrade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December</v>
          </cell>
          <cell r="H4" t="str">
            <v>Annv Date</v>
          </cell>
          <cell r="I4" t="str">
            <v>December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336232.79</v>
          </cell>
          <cell r="C8">
            <v>336232.79</v>
          </cell>
          <cell r="D8">
            <v>336232.79</v>
          </cell>
          <cell r="E8">
            <v>336232.79</v>
          </cell>
          <cell r="F8">
            <v>336232.79</v>
          </cell>
          <cell r="G8">
            <v>336232.79</v>
          </cell>
          <cell r="H8">
            <v>336232.79</v>
          </cell>
          <cell r="I8">
            <v>336232.79</v>
          </cell>
          <cell r="J8">
            <v>336232.79</v>
          </cell>
          <cell r="K8">
            <v>336232.79</v>
          </cell>
          <cell r="L8">
            <v>336232.79</v>
          </cell>
          <cell r="M8">
            <v>336232.79</v>
          </cell>
        </row>
        <row r="9">
          <cell r="B9">
            <v>224155.1933333333</v>
          </cell>
          <cell r="C9">
            <v>224155.1933333333</v>
          </cell>
          <cell r="D9">
            <v>224155.1933333333</v>
          </cell>
          <cell r="E9">
            <v>224155.1933333333</v>
          </cell>
          <cell r="F9">
            <v>224155.1933333333</v>
          </cell>
          <cell r="G9">
            <v>224155.1933333333</v>
          </cell>
          <cell r="H9">
            <v>224155.1933333333</v>
          </cell>
          <cell r="I9">
            <v>224155.1933333333</v>
          </cell>
          <cell r="J9">
            <v>224155.1933333333</v>
          </cell>
          <cell r="K9">
            <v>224155.1933333333</v>
          </cell>
          <cell r="L9">
            <v>224155.1933333333</v>
          </cell>
          <cell r="M9">
            <v>224155.1933333333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224155.1933333333</v>
          </cell>
          <cell r="C11">
            <v>224155.1933333333</v>
          </cell>
          <cell r="D11">
            <v>224155.1933333333</v>
          </cell>
          <cell r="E11">
            <v>224155.1933333333</v>
          </cell>
          <cell r="F11">
            <v>224155.1933333333</v>
          </cell>
          <cell r="G11">
            <v>224155.1933333333</v>
          </cell>
          <cell r="H11">
            <v>224155.1933333333</v>
          </cell>
          <cell r="I11">
            <v>224155.1933333333</v>
          </cell>
          <cell r="J11">
            <v>224155.1933333333</v>
          </cell>
          <cell r="K11">
            <v>224155.1933333333</v>
          </cell>
          <cell r="L11">
            <v>224155.1933333333</v>
          </cell>
          <cell r="M11">
            <v>224155.1933333333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0.13241999999999998</v>
          </cell>
          <cell r="C13">
            <v>0.13241999999999998</v>
          </cell>
          <cell r="D13">
            <v>0.13241999999999998</v>
          </cell>
          <cell r="E13">
            <v>0.13241999999999998</v>
          </cell>
          <cell r="F13">
            <v>0.13241999999999998</v>
          </cell>
          <cell r="G13">
            <v>0.13241999999999998</v>
          </cell>
          <cell r="H13">
            <v>0.13241999999999998</v>
          </cell>
          <cell r="I13">
            <v>0.13241999999999998</v>
          </cell>
          <cell r="J13">
            <v>0.13241999999999998</v>
          </cell>
          <cell r="K13">
            <v>0.13241999999999998</v>
          </cell>
          <cell r="L13">
            <v>0.13241999999999998</v>
          </cell>
          <cell r="M13">
            <v>0.13092999999999999</v>
          </cell>
        </row>
        <row r="14">
          <cell r="B14">
            <v>7.9769999999999994E-2</v>
          </cell>
          <cell r="C14">
            <v>7.9769999999999994E-2</v>
          </cell>
          <cell r="D14">
            <v>7.9769999999999994E-2</v>
          </cell>
          <cell r="E14">
            <v>7.9769999999999994E-2</v>
          </cell>
          <cell r="F14">
            <v>7.9769999999999994E-2</v>
          </cell>
          <cell r="G14">
            <v>7.9769999999999994E-2</v>
          </cell>
          <cell r="H14">
            <v>7.9769999999999994E-2</v>
          </cell>
          <cell r="I14">
            <v>7.9769999999999994E-2</v>
          </cell>
          <cell r="J14">
            <v>7.9769999999999994E-2</v>
          </cell>
          <cell r="K14">
            <v>7.9769999999999994E-2</v>
          </cell>
          <cell r="L14">
            <v>7.9769999999999994E-2</v>
          </cell>
          <cell r="M14">
            <v>7.8689999999999996E-2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3.0429999999999999E-2</v>
          </cell>
          <cell r="C16">
            <v>3.0429999999999999E-2</v>
          </cell>
          <cell r="D16">
            <v>3.0429999999999999E-2</v>
          </cell>
          <cell r="E16">
            <v>3.0429999999999999E-2</v>
          </cell>
          <cell r="F16">
            <v>3.0429999999999999E-2</v>
          </cell>
          <cell r="G16">
            <v>3.0429999999999999E-2</v>
          </cell>
          <cell r="H16">
            <v>3.0429999999999999E-2</v>
          </cell>
          <cell r="I16">
            <v>3.0429999999999999E-2</v>
          </cell>
          <cell r="J16">
            <v>3.0429999999999999E-2</v>
          </cell>
          <cell r="K16">
            <v>3.0429999999999999E-2</v>
          </cell>
          <cell r="L16">
            <v>3.0429999999999999E-2</v>
          </cell>
          <cell r="M16">
            <v>3.0020000000000002E-2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0.17024999999999998</v>
          </cell>
          <cell r="C24">
            <v>0.17024999999999998</v>
          </cell>
          <cell r="D24">
            <v>0.17024999999999998</v>
          </cell>
          <cell r="E24">
            <v>0.17024999999999998</v>
          </cell>
          <cell r="F24">
            <v>0.17024999999999998</v>
          </cell>
          <cell r="G24">
            <v>0.17024999999999998</v>
          </cell>
          <cell r="H24">
            <v>0.17024999999999998</v>
          </cell>
          <cell r="I24">
            <v>0.17024999999999998</v>
          </cell>
          <cell r="J24">
            <v>0.17024999999999998</v>
          </cell>
          <cell r="K24">
            <v>0.17024999999999998</v>
          </cell>
          <cell r="L24">
            <v>0.17024999999999998</v>
          </cell>
          <cell r="M24">
            <v>0.16875999999999999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1.4187499999999999E-2</v>
          </cell>
          <cell r="C27">
            <v>1.4187499999999999E-2</v>
          </cell>
          <cell r="D27">
            <v>1.4187499999999999E-2</v>
          </cell>
          <cell r="E27">
            <v>1.4187499999999999E-2</v>
          </cell>
          <cell r="F27">
            <v>1.4187499999999999E-2</v>
          </cell>
          <cell r="G27">
            <v>1.4187499999999999E-2</v>
          </cell>
          <cell r="H27">
            <v>1.4187499999999999E-2</v>
          </cell>
          <cell r="I27">
            <v>1.4187499999999999E-2</v>
          </cell>
          <cell r="J27">
            <v>1.4187499999999999E-2</v>
          </cell>
          <cell r="K27">
            <v>1.4187499999999999E-2</v>
          </cell>
          <cell r="L27">
            <v>1.4187499999999999E-2</v>
          </cell>
          <cell r="M27">
            <v>1.4063333333333332E-2</v>
          </cell>
        </row>
        <row r="29">
          <cell r="B29">
            <v>3180.201805416666</v>
          </cell>
          <cell r="C29">
            <v>3180.201805416666</v>
          </cell>
          <cell r="D29">
            <v>3180.201805416666</v>
          </cell>
          <cell r="E29">
            <v>3180.201805416666</v>
          </cell>
          <cell r="F29">
            <v>3180.201805416666</v>
          </cell>
          <cell r="G29">
            <v>3180.201805416666</v>
          </cell>
          <cell r="H29">
            <v>3180.201805416666</v>
          </cell>
          <cell r="I29">
            <v>3180.201805416666</v>
          </cell>
          <cell r="J29">
            <v>3180.201805416666</v>
          </cell>
          <cell r="K29">
            <v>3180.201805416666</v>
          </cell>
          <cell r="L29">
            <v>3180.201805416666</v>
          </cell>
          <cell r="M29">
            <v>3152.3692022444438</v>
          </cell>
        </row>
        <row r="31">
          <cell r="M31">
            <v>38134.58906182777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A3.1- Borah Substation -  Borah-Brady Line Relay Upgrade</v>
          </cell>
          <cell r="H36" t="str">
            <v>Facility</v>
          </cell>
          <cell r="I36" t="str">
            <v>A3.1- Borah Substation -  Borah-Brady Line Relay Upgrade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December</v>
          </cell>
          <cell r="H38" t="str">
            <v>Annv Date</v>
          </cell>
          <cell r="I38" t="str">
            <v>December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336232.79</v>
          </cell>
          <cell r="C42">
            <v>336232.79</v>
          </cell>
          <cell r="D42">
            <v>336232.79</v>
          </cell>
          <cell r="E42">
            <v>336232.79</v>
          </cell>
          <cell r="F42">
            <v>336232.79</v>
          </cell>
          <cell r="G42">
            <v>336232.79</v>
          </cell>
          <cell r="H42">
            <v>336232.79</v>
          </cell>
          <cell r="I42">
            <v>336232.79</v>
          </cell>
          <cell r="J42">
            <v>336232.79</v>
          </cell>
          <cell r="K42">
            <v>336232.79</v>
          </cell>
          <cell r="L42">
            <v>336232.79</v>
          </cell>
          <cell r="M42">
            <v>336232.79</v>
          </cell>
        </row>
        <row r="43">
          <cell r="B43">
            <v>224155.1933333333</v>
          </cell>
          <cell r="C43">
            <v>224155.1933333333</v>
          </cell>
          <cell r="D43">
            <v>224155.1933333333</v>
          </cell>
          <cell r="E43">
            <v>224155.1933333333</v>
          </cell>
          <cell r="F43">
            <v>224155.1933333333</v>
          </cell>
          <cell r="G43">
            <v>224155.1933333333</v>
          </cell>
          <cell r="H43">
            <v>224155.1933333333</v>
          </cell>
          <cell r="I43">
            <v>224155.1933333333</v>
          </cell>
          <cell r="J43">
            <v>224155.1933333333</v>
          </cell>
          <cell r="K43">
            <v>224155.1933333333</v>
          </cell>
          <cell r="L43">
            <v>224155.1933333333</v>
          </cell>
          <cell r="M43">
            <v>224155.1933333333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224155.1933333333</v>
          </cell>
          <cell r="C45">
            <v>224155.1933333333</v>
          </cell>
          <cell r="D45">
            <v>224155.1933333333</v>
          </cell>
          <cell r="E45">
            <v>224155.1933333333</v>
          </cell>
          <cell r="F45">
            <v>224155.1933333333</v>
          </cell>
          <cell r="G45">
            <v>224155.1933333333</v>
          </cell>
          <cell r="H45">
            <v>224155.1933333333</v>
          </cell>
          <cell r="I45">
            <v>224155.1933333333</v>
          </cell>
          <cell r="J45">
            <v>224155.1933333333</v>
          </cell>
          <cell r="K45">
            <v>224155.1933333333</v>
          </cell>
          <cell r="L45">
            <v>224155.1933333333</v>
          </cell>
          <cell r="M45">
            <v>224155.1933333333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0.13092999999999999</v>
          </cell>
          <cell r="C47">
            <v>0.13092999999999999</v>
          </cell>
          <cell r="D47">
            <v>0.13092999999999999</v>
          </cell>
          <cell r="E47">
            <v>0.13092999999999999</v>
          </cell>
          <cell r="F47">
            <v>0.13092999999999999</v>
          </cell>
          <cell r="G47">
            <v>0.13791</v>
          </cell>
          <cell r="H47">
            <v>0.13791</v>
          </cell>
          <cell r="I47">
            <v>0.13791</v>
          </cell>
          <cell r="J47">
            <v>0.13791</v>
          </cell>
          <cell r="K47">
            <v>0.13791</v>
          </cell>
          <cell r="L47">
            <v>0.13791</v>
          </cell>
          <cell r="M47">
            <v>0.13632</v>
          </cell>
        </row>
        <row r="48">
          <cell r="B48">
            <v>7.8689999999999996E-2</v>
          </cell>
          <cell r="C48">
            <v>7.8689999999999996E-2</v>
          </cell>
          <cell r="D48">
            <v>7.8689999999999996E-2</v>
          </cell>
          <cell r="E48">
            <v>7.8689999999999996E-2</v>
          </cell>
          <cell r="F48">
            <v>7.8689999999999996E-2</v>
          </cell>
          <cell r="G48">
            <v>8.2040000000000002E-2</v>
          </cell>
          <cell r="H48">
            <v>8.2040000000000002E-2</v>
          </cell>
          <cell r="I48">
            <v>8.2040000000000002E-2</v>
          </cell>
          <cell r="J48">
            <v>8.2040000000000002E-2</v>
          </cell>
          <cell r="K48">
            <v>8.2040000000000002E-2</v>
          </cell>
          <cell r="L48">
            <v>8.2040000000000002E-2</v>
          </cell>
          <cell r="M48">
            <v>8.0909999999999996E-2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3.0020000000000002E-2</v>
          </cell>
          <cell r="C50">
            <v>3.0020000000000002E-2</v>
          </cell>
          <cell r="D50">
            <v>3.0020000000000002E-2</v>
          </cell>
          <cell r="E50">
            <v>3.0020000000000002E-2</v>
          </cell>
          <cell r="F50">
            <v>3.0020000000000002E-2</v>
          </cell>
          <cell r="G50">
            <v>3.3649999999999999E-2</v>
          </cell>
          <cell r="H50">
            <v>3.3649999999999999E-2</v>
          </cell>
          <cell r="I50">
            <v>3.3649999999999999E-2</v>
          </cell>
          <cell r="J50">
            <v>3.3649999999999999E-2</v>
          </cell>
          <cell r="K50">
            <v>3.3649999999999999E-2</v>
          </cell>
          <cell r="L50">
            <v>3.3649999999999999E-2</v>
          </cell>
          <cell r="M50">
            <v>3.3189999999999997E-2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0.16931000000000002</v>
          </cell>
          <cell r="C58">
            <v>0.16931000000000002</v>
          </cell>
          <cell r="D58">
            <v>0.16931000000000002</v>
          </cell>
          <cell r="E58">
            <v>0.16931000000000002</v>
          </cell>
          <cell r="F58">
            <v>0.16931000000000002</v>
          </cell>
          <cell r="G58">
            <v>0.17629000000000003</v>
          </cell>
          <cell r="H58">
            <v>0.17629000000000003</v>
          </cell>
          <cell r="I58">
            <v>0.17629000000000003</v>
          </cell>
          <cell r="J58">
            <v>0.17629000000000003</v>
          </cell>
          <cell r="K58">
            <v>0.17629000000000003</v>
          </cell>
          <cell r="L58">
            <v>0.17629000000000003</v>
          </cell>
          <cell r="M58">
            <v>0.17470000000000002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1.4109166666666667E-2</v>
          </cell>
          <cell r="C61">
            <v>1.4109166666666667E-2</v>
          </cell>
          <cell r="D61">
            <v>1.4109166666666667E-2</v>
          </cell>
          <cell r="E61">
            <v>1.4109166666666667E-2</v>
          </cell>
          <cell r="F61">
            <v>1.4109166666666667E-2</v>
          </cell>
          <cell r="G61">
            <v>1.4690833333333335E-2</v>
          </cell>
          <cell r="H61">
            <v>1.4690833333333335E-2</v>
          </cell>
          <cell r="I61">
            <v>1.4690833333333335E-2</v>
          </cell>
          <cell r="J61">
            <v>1.4690833333333335E-2</v>
          </cell>
          <cell r="K61">
            <v>1.4690833333333335E-2</v>
          </cell>
          <cell r="L61">
            <v>1.4690833333333335E-2</v>
          </cell>
          <cell r="M61">
            <v>1.4558333333333335E-2</v>
          </cell>
        </row>
        <row r="63">
          <cell r="B63">
            <v>3162.6429819388886</v>
          </cell>
          <cell r="C63">
            <v>3162.6429819388886</v>
          </cell>
          <cell r="D63">
            <v>3162.6429819388886</v>
          </cell>
          <cell r="E63">
            <v>3162.6429819388886</v>
          </cell>
          <cell r="F63">
            <v>3162.6429819388886</v>
          </cell>
          <cell r="G63">
            <v>3293.0265860611112</v>
          </cell>
          <cell r="H63">
            <v>3293.0265860611112</v>
          </cell>
          <cell r="I63">
            <v>3293.0265860611112</v>
          </cell>
          <cell r="J63">
            <v>3293.0265860611112</v>
          </cell>
          <cell r="K63">
            <v>3293.0265860611112</v>
          </cell>
          <cell r="L63">
            <v>3293.0265860611112</v>
          </cell>
          <cell r="M63">
            <v>3263.326022944444</v>
          </cell>
        </row>
        <row r="65">
          <cell r="M65">
            <v>38834.700449005555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-17.558823477777423</v>
          </cell>
          <cell r="C68">
            <v>-17.558823477777423</v>
          </cell>
          <cell r="D68">
            <v>-17.558823477777423</v>
          </cell>
          <cell r="E68">
            <v>-17.558823477777423</v>
          </cell>
          <cell r="F68">
            <v>-17.558823477777423</v>
          </cell>
          <cell r="G68">
            <v>112.82478064444513</v>
          </cell>
          <cell r="H68">
            <v>112.82478064444513</v>
          </cell>
          <cell r="I68">
            <v>112.82478064444513</v>
          </cell>
          <cell r="J68">
            <v>112.82478064444513</v>
          </cell>
          <cell r="K68">
            <v>112.82478064444513</v>
          </cell>
          <cell r="L68">
            <v>112.82478064444513</v>
          </cell>
          <cell r="M68">
            <v>110.95682070000021</v>
          </cell>
        </row>
        <row r="69">
          <cell r="B69">
            <v>-17.558823477777423</v>
          </cell>
          <cell r="C69">
            <v>-17.558823477777423</v>
          </cell>
          <cell r="D69">
            <v>-17.558823477777423</v>
          </cell>
          <cell r="E69">
            <v>-17.558823477777423</v>
          </cell>
          <cell r="F69">
            <v>-17.558823477777423</v>
          </cell>
          <cell r="G69">
            <v>112.82478064444513</v>
          </cell>
          <cell r="H69">
            <v>112.82478064444513</v>
          </cell>
          <cell r="I69">
            <v>112.82478064444513</v>
          </cell>
          <cell r="J69">
            <v>112.82478064444513</v>
          </cell>
          <cell r="K69">
            <v>112.82478064444513</v>
          </cell>
          <cell r="L69">
            <v>112.82478064444513</v>
          </cell>
          <cell r="M69">
            <v>110.95682070000021</v>
          </cell>
        </row>
        <row r="71">
          <cell r="M71">
            <v>700.11138717778522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A3.1- Borah Substation -  Borah-Brady Line Relay Upgrade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November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336232.79</v>
          </cell>
          <cell r="C87">
            <v>336232.79</v>
          </cell>
          <cell r="D87">
            <v>336232.79</v>
          </cell>
          <cell r="E87">
            <v>336232.79</v>
          </cell>
          <cell r="F87">
            <v>336232.79</v>
          </cell>
          <cell r="G87">
            <v>336232.79</v>
          </cell>
        </row>
        <row r="88">
          <cell r="B88">
            <v>224155.1933333333</v>
          </cell>
          <cell r="C88">
            <v>224155.1933333333</v>
          </cell>
          <cell r="D88">
            <v>224155.1933333333</v>
          </cell>
          <cell r="E88">
            <v>224155.1933333333</v>
          </cell>
          <cell r="F88">
            <v>224155.1933333333</v>
          </cell>
          <cell r="G88">
            <v>224155.1933333333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224155.1933333333</v>
          </cell>
          <cell r="C90">
            <v>224155.1933333333</v>
          </cell>
          <cell r="D90">
            <v>224155.1933333333</v>
          </cell>
          <cell r="E90">
            <v>224155.1933333333</v>
          </cell>
          <cell r="F90">
            <v>224155.1933333333</v>
          </cell>
          <cell r="G90">
            <v>224155.1933333333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0.13092999999999999</v>
          </cell>
          <cell r="C92">
            <v>0.13092999999999999</v>
          </cell>
          <cell r="D92">
            <v>0.13092999999999999</v>
          </cell>
          <cell r="E92">
            <v>0.13092999999999999</v>
          </cell>
          <cell r="F92">
            <v>0.13092999999999999</v>
          </cell>
          <cell r="G92">
            <v>0.13791</v>
          </cell>
        </row>
        <row r="93">
          <cell r="B93">
            <v>7.8689999999999996E-2</v>
          </cell>
          <cell r="C93">
            <v>7.8689999999999996E-2</v>
          </cell>
          <cell r="D93">
            <v>7.8689999999999996E-2</v>
          </cell>
          <cell r="E93">
            <v>7.8689999999999996E-2</v>
          </cell>
          <cell r="F93">
            <v>7.8689999999999996E-2</v>
          </cell>
          <cell r="G93">
            <v>8.2040000000000002E-2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3.0020000000000002E-2</v>
          </cell>
          <cell r="C95">
            <v>3.0020000000000002E-2</v>
          </cell>
          <cell r="D95">
            <v>3.0020000000000002E-2</v>
          </cell>
          <cell r="E95">
            <v>3.0020000000000002E-2</v>
          </cell>
          <cell r="F95">
            <v>3.0020000000000002E-2</v>
          </cell>
          <cell r="G95">
            <v>3.3649999999999999E-2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0.16931000000000002</v>
          </cell>
          <cell r="C103">
            <v>0.16931000000000002</v>
          </cell>
          <cell r="D103">
            <v>0.16931000000000002</v>
          </cell>
          <cell r="E103">
            <v>0.16931000000000002</v>
          </cell>
          <cell r="F103">
            <v>0.16931000000000002</v>
          </cell>
          <cell r="G103">
            <v>0.17629000000000003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1.4109166666666667E-2</v>
          </cell>
          <cell r="C106">
            <v>1.4109166666666667E-2</v>
          </cell>
          <cell r="D106">
            <v>1.4109166666666667E-2</v>
          </cell>
          <cell r="E106">
            <v>1.4109166666666667E-2</v>
          </cell>
          <cell r="F106">
            <v>1.4109166666666667E-2</v>
          </cell>
          <cell r="G106">
            <v>1.4690833333333335E-2</v>
          </cell>
        </row>
        <row r="108">
          <cell r="B108">
            <v>3162.6429819388886</v>
          </cell>
          <cell r="C108">
            <v>3162.6429819388886</v>
          </cell>
          <cell r="D108">
            <v>3162.6429819388886</v>
          </cell>
          <cell r="E108">
            <v>3162.6429819388886</v>
          </cell>
          <cell r="F108">
            <v>3162.6429819388886</v>
          </cell>
          <cell r="G108">
            <v>3293.0265860611112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336232.79</v>
          </cell>
          <cell r="C116">
            <v>336232.79</v>
          </cell>
          <cell r="D116">
            <v>336232.79</v>
          </cell>
          <cell r="E116">
            <v>336232.79</v>
          </cell>
          <cell r="F116">
            <v>336232.79</v>
          </cell>
          <cell r="G116">
            <v>336232.79</v>
          </cell>
        </row>
        <row r="117">
          <cell r="B117">
            <v>224155.1933333333</v>
          </cell>
          <cell r="C117">
            <v>224155.1933333333</v>
          </cell>
          <cell r="D117">
            <v>224155.1933333333</v>
          </cell>
          <cell r="E117">
            <v>224155.1933333333</v>
          </cell>
          <cell r="F117">
            <v>224155.1933333333</v>
          </cell>
          <cell r="G117">
            <v>224155.1933333333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224155.1933333333</v>
          </cell>
          <cell r="C119">
            <v>224155.1933333333</v>
          </cell>
          <cell r="D119">
            <v>224155.1933333333</v>
          </cell>
          <cell r="E119">
            <v>224155.1933333333</v>
          </cell>
          <cell r="F119">
            <v>224155.1933333333</v>
          </cell>
          <cell r="G119">
            <v>224155.1933333333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0.13791</v>
          </cell>
          <cell r="C121">
            <v>0.13791</v>
          </cell>
          <cell r="D121">
            <v>0.13791</v>
          </cell>
          <cell r="E121">
            <v>0.13791</v>
          </cell>
          <cell r="F121">
            <v>0.13791</v>
          </cell>
          <cell r="G121">
            <v>0.13632</v>
          </cell>
        </row>
        <row r="122">
          <cell r="B122">
            <v>8.2040000000000002E-2</v>
          </cell>
          <cell r="C122">
            <v>8.2040000000000002E-2</v>
          </cell>
          <cell r="D122">
            <v>8.2040000000000002E-2</v>
          </cell>
          <cell r="E122">
            <v>8.2040000000000002E-2</v>
          </cell>
          <cell r="F122">
            <v>8.2040000000000002E-2</v>
          </cell>
          <cell r="G122">
            <v>8.0909999999999996E-2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3.3649999999999999E-2</v>
          </cell>
          <cell r="C124">
            <v>3.3649999999999999E-2</v>
          </cell>
          <cell r="D124">
            <v>3.3649999999999999E-2</v>
          </cell>
          <cell r="E124">
            <v>3.3649999999999999E-2</v>
          </cell>
          <cell r="F124">
            <v>3.3649999999999999E-2</v>
          </cell>
          <cell r="G124">
            <v>3.3189999999999997E-2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0.17629000000000003</v>
          </cell>
          <cell r="C132">
            <v>0.17629000000000003</v>
          </cell>
          <cell r="D132">
            <v>0.17629000000000003</v>
          </cell>
          <cell r="E132">
            <v>0.17629000000000003</v>
          </cell>
          <cell r="F132">
            <v>0.17629000000000003</v>
          </cell>
          <cell r="G132">
            <v>0.17470000000000002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1.4690833333333335E-2</v>
          </cell>
          <cell r="C135">
            <v>1.4690833333333335E-2</v>
          </cell>
          <cell r="D135">
            <v>1.4690833333333335E-2</v>
          </cell>
          <cell r="E135">
            <v>1.4690833333333335E-2</v>
          </cell>
          <cell r="F135">
            <v>1.4690833333333335E-2</v>
          </cell>
          <cell r="G135">
            <v>1.4558333333333335E-2</v>
          </cell>
        </row>
        <row r="137">
          <cell r="B137">
            <v>3293.0265860611112</v>
          </cell>
          <cell r="C137">
            <v>3293.0265860611112</v>
          </cell>
          <cell r="D137">
            <v>3293.0265860611112</v>
          </cell>
          <cell r="E137">
            <v>3293.0265860611112</v>
          </cell>
          <cell r="F137">
            <v>3293.0265860611112</v>
          </cell>
          <cell r="G137">
            <v>3263.326022944444</v>
          </cell>
        </row>
        <row r="139">
          <cell r="G139">
            <v>38834.700449005555</v>
          </cell>
        </row>
      </sheetData>
      <sheetData sheetId="6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A4 - Borah-Bridger (345 KV Term Fac)</v>
          </cell>
          <cell r="H2" t="str">
            <v>Facility</v>
          </cell>
          <cell r="I2" t="str">
            <v>A4 - Borah-Bridger (345 KV Term Fac)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October</v>
          </cell>
          <cell r="H4" t="str">
            <v>Annv Date</v>
          </cell>
          <cell r="I4" t="str">
            <v>October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2732519.01</v>
          </cell>
          <cell r="C8">
            <v>2732519.01</v>
          </cell>
          <cell r="D8">
            <v>2732519.01</v>
          </cell>
          <cell r="E8">
            <v>2732519.01</v>
          </cell>
          <cell r="F8">
            <v>2732519.01</v>
          </cell>
          <cell r="G8">
            <v>2732519.01</v>
          </cell>
          <cell r="H8">
            <v>2732519.01</v>
          </cell>
          <cell r="I8">
            <v>2732519.01</v>
          </cell>
          <cell r="J8">
            <v>2732519.01</v>
          </cell>
          <cell r="K8">
            <v>2732519.01</v>
          </cell>
          <cell r="L8">
            <v>2732519.01</v>
          </cell>
          <cell r="M8">
            <v>2732519.01</v>
          </cell>
        </row>
        <row r="9">
          <cell r="B9">
            <v>2732519.01</v>
          </cell>
          <cell r="C9">
            <v>2732519.01</v>
          </cell>
          <cell r="D9">
            <v>2732519.01</v>
          </cell>
          <cell r="E9">
            <v>2732519.01</v>
          </cell>
          <cell r="F9">
            <v>2732519.01</v>
          </cell>
          <cell r="G9">
            <v>2732519.01</v>
          </cell>
          <cell r="H9">
            <v>2732519.01</v>
          </cell>
          <cell r="I9">
            <v>2732519.01</v>
          </cell>
          <cell r="J9">
            <v>2732519.01</v>
          </cell>
          <cell r="K9">
            <v>2732519.01</v>
          </cell>
          <cell r="L9">
            <v>2732519.01</v>
          </cell>
          <cell r="M9">
            <v>2732519.01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2732519.01</v>
          </cell>
          <cell r="C11">
            <v>2732519.01</v>
          </cell>
          <cell r="D11">
            <v>2732519.01</v>
          </cell>
          <cell r="E11">
            <v>2732519.01</v>
          </cell>
          <cell r="F11">
            <v>2732519.01</v>
          </cell>
          <cell r="G11">
            <v>2732519.01</v>
          </cell>
          <cell r="H11">
            <v>2732519.01</v>
          </cell>
          <cell r="I11">
            <v>2732519.01</v>
          </cell>
          <cell r="J11">
            <v>2732519.01</v>
          </cell>
          <cell r="K11">
            <v>2732519.01</v>
          </cell>
          <cell r="L11">
            <v>2732519.01</v>
          </cell>
          <cell r="M11">
            <v>2732519.01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4.2050000000000004E-2</v>
          </cell>
          <cell r="C13">
            <v>4.2050000000000004E-2</v>
          </cell>
          <cell r="D13">
            <v>4.2050000000000004E-2</v>
          </cell>
          <cell r="E13">
            <v>4.2050000000000004E-2</v>
          </cell>
          <cell r="F13">
            <v>4.2050000000000004E-2</v>
          </cell>
          <cell r="G13">
            <v>4.2050000000000004E-2</v>
          </cell>
          <cell r="H13">
            <v>4.2050000000000004E-2</v>
          </cell>
          <cell r="I13">
            <v>4.2050000000000004E-2</v>
          </cell>
          <cell r="J13">
            <v>4.2050000000000004E-2</v>
          </cell>
          <cell r="K13">
            <v>4.07E-2</v>
          </cell>
          <cell r="L13">
            <v>4.07E-2</v>
          </cell>
          <cell r="M13">
            <v>4.07E-2</v>
          </cell>
        </row>
        <row r="14">
          <cell r="B14">
            <v>1.54E-2</v>
          </cell>
          <cell r="C14">
            <v>1.54E-2</v>
          </cell>
          <cell r="D14">
            <v>1.54E-2</v>
          </cell>
          <cell r="E14">
            <v>1.54E-2</v>
          </cell>
          <cell r="F14">
            <v>1.54E-2</v>
          </cell>
          <cell r="G14">
            <v>1.54E-2</v>
          </cell>
          <cell r="H14">
            <v>1.54E-2</v>
          </cell>
          <cell r="I14">
            <v>1.54E-2</v>
          </cell>
          <cell r="J14">
            <v>1.54E-2</v>
          </cell>
          <cell r="K14">
            <v>1.444E-2</v>
          </cell>
          <cell r="L14">
            <v>1.444E-2</v>
          </cell>
          <cell r="M14">
            <v>1.444E-2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4.4299999999999999E-3</v>
          </cell>
          <cell r="C16">
            <v>4.4299999999999999E-3</v>
          </cell>
          <cell r="D16">
            <v>4.4299999999999999E-3</v>
          </cell>
          <cell r="E16">
            <v>4.4299999999999999E-3</v>
          </cell>
          <cell r="F16">
            <v>4.4299999999999999E-3</v>
          </cell>
          <cell r="G16">
            <v>4.4299999999999999E-3</v>
          </cell>
          <cell r="H16">
            <v>4.4299999999999999E-3</v>
          </cell>
          <cell r="I16">
            <v>4.4299999999999999E-3</v>
          </cell>
          <cell r="J16">
            <v>4.4299999999999999E-3</v>
          </cell>
          <cell r="K16">
            <v>4.0400000000000002E-3</v>
          </cell>
          <cell r="L16">
            <v>4.0400000000000002E-3</v>
          </cell>
          <cell r="M16">
            <v>4.0400000000000002E-3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7.9880000000000007E-2</v>
          </cell>
          <cell r="C24">
            <v>7.9880000000000007E-2</v>
          </cell>
          <cell r="D24">
            <v>7.9880000000000007E-2</v>
          </cell>
          <cell r="E24">
            <v>7.9880000000000007E-2</v>
          </cell>
          <cell r="F24">
            <v>7.9880000000000007E-2</v>
          </cell>
          <cell r="G24">
            <v>7.9880000000000007E-2</v>
          </cell>
          <cell r="H24">
            <v>7.9880000000000007E-2</v>
          </cell>
          <cell r="I24">
            <v>7.9880000000000007E-2</v>
          </cell>
          <cell r="J24">
            <v>7.9880000000000007E-2</v>
          </cell>
          <cell r="K24">
            <v>7.8530000000000003E-2</v>
          </cell>
          <cell r="L24">
            <v>7.8530000000000003E-2</v>
          </cell>
          <cell r="M24">
            <v>7.8530000000000003E-2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6.6566666666666675E-3</v>
          </cell>
          <cell r="C27">
            <v>6.6566666666666675E-3</v>
          </cell>
          <cell r="D27">
            <v>6.6566666666666675E-3</v>
          </cell>
          <cell r="E27">
            <v>6.6566666666666675E-3</v>
          </cell>
          <cell r="F27">
            <v>6.6566666666666675E-3</v>
          </cell>
          <cell r="G27">
            <v>6.6566666666666675E-3</v>
          </cell>
          <cell r="H27">
            <v>6.6566666666666675E-3</v>
          </cell>
          <cell r="I27">
            <v>6.6566666666666675E-3</v>
          </cell>
          <cell r="J27">
            <v>6.6566666666666675E-3</v>
          </cell>
          <cell r="K27">
            <v>6.5441666666666669E-3</v>
          </cell>
          <cell r="L27">
            <v>6.5441666666666669E-3</v>
          </cell>
          <cell r="M27">
            <v>6.5441666666666669E-3</v>
          </cell>
        </row>
        <row r="29">
          <cell r="B29">
            <v>18189.468209900002</v>
          </cell>
          <cell r="C29">
            <v>18189.468209900002</v>
          </cell>
          <cell r="D29">
            <v>18189.468209900002</v>
          </cell>
          <cell r="E29">
            <v>18189.468209900002</v>
          </cell>
          <cell r="F29">
            <v>18189.468209900002</v>
          </cell>
          <cell r="G29">
            <v>18189.468209900002</v>
          </cell>
          <cell r="H29">
            <v>18189.468209900002</v>
          </cell>
          <cell r="I29">
            <v>18189.468209900002</v>
          </cell>
          <cell r="J29">
            <v>18189.468209900002</v>
          </cell>
          <cell r="K29">
            <v>17882.059821274997</v>
          </cell>
          <cell r="L29">
            <v>17882.059821274997</v>
          </cell>
          <cell r="M29">
            <v>17882.059821274997</v>
          </cell>
        </row>
        <row r="31">
          <cell r="M31">
            <v>217351.39335292502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A4 - Borah-Bridger (345 KV Term Fac)</v>
          </cell>
          <cell r="H36" t="str">
            <v>Facility</v>
          </cell>
          <cell r="I36" t="str">
            <v>A4 - Borah-Bridger (345 KV Term Fac)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October</v>
          </cell>
          <cell r="H38" t="str">
            <v>Annv Date</v>
          </cell>
          <cell r="I38" t="str">
            <v>October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2732519.01</v>
          </cell>
          <cell r="C42">
            <v>2732519.01</v>
          </cell>
          <cell r="D42">
            <v>2732519.01</v>
          </cell>
          <cell r="E42">
            <v>2732519.01</v>
          </cell>
          <cell r="F42">
            <v>2732519.01</v>
          </cell>
          <cell r="G42">
            <v>2732519.01</v>
          </cell>
          <cell r="H42">
            <v>2732519.01</v>
          </cell>
          <cell r="I42">
            <v>2732519.01</v>
          </cell>
          <cell r="J42">
            <v>2732519.01</v>
          </cell>
          <cell r="K42">
            <v>2732519.01</v>
          </cell>
          <cell r="L42">
            <v>2732519.01</v>
          </cell>
          <cell r="M42">
            <v>2732519.01</v>
          </cell>
        </row>
        <row r="43">
          <cell r="B43">
            <v>2732519.01</v>
          </cell>
          <cell r="C43">
            <v>2732519.01</v>
          </cell>
          <cell r="D43">
            <v>2732519.01</v>
          </cell>
          <cell r="E43">
            <v>2732519.01</v>
          </cell>
          <cell r="F43">
            <v>2732519.01</v>
          </cell>
          <cell r="G43">
            <v>2732519.01</v>
          </cell>
          <cell r="H43">
            <v>2732519.01</v>
          </cell>
          <cell r="I43">
            <v>2732519.01</v>
          </cell>
          <cell r="J43">
            <v>2732519.01</v>
          </cell>
          <cell r="K43">
            <v>2732519.01</v>
          </cell>
          <cell r="L43">
            <v>2732519.01</v>
          </cell>
          <cell r="M43">
            <v>2732519.01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2732519.01</v>
          </cell>
          <cell r="C45">
            <v>2732519.01</v>
          </cell>
          <cell r="D45">
            <v>2732519.01</v>
          </cell>
          <cell r="E45">
            <v>2732519.01</v>
          </cell>
          <cell r="F45">
            <v>2732519.01</v>
          </cell>
          <cell r="G45">
            <v>2732519.01</v>
          </cell>
          <cell r="H45">
            <v>2732519.01</v>
          </cell>
          <cell r="I45">
            <v>2732519.01</v>
          </cell>
          <cell r="J45">
            <v>2732519.01</v>
          </cell>
          <cell r="K45">
            <v>2732519.01</v>
          </cell>
          <cell r="L45">
            <v>2732519.01</v>
          </cell>
          <cell r="M45">
            <v>2732519.01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4.07E-2</v>
          </cell>
          <cell r="C47">
            <v>4.07E-2</v>
          </cell>
          <cell r="D47">
            <v>4.07E-2</v>
          </cell>
          <cell r="E47">
            <v>4.07E-2</v>
          </cell>
          <cell r="F47">
            <v>4.07E-2</v>
          </cell>
          <cell r="G47">
            <v>4.1860000000000001E-2</v>
          </cell>
          <cell r="H47">
            <v>4.1860000000000001E-2</v>
          </cell>
          <cell r="I47">
            <v>4.1860000000000001E-2</v>
          </cell>
          <cell r="J47">
            <v>4.1860000000000001E-2</v>
          </cell>
          <cell r="K47">
            <v>4.0430000000000001E-2</v>
          </cell>
          <cell r="L47">
            <v>4.0430000000000001E-2</v>
          </cell>
          <cell r="M47">
            <v>4.0430000000000001E-2</v>
          </cell>
        </row>
        <row r="48">
          <cell r="B48">
            <v>1.444E-2</v>
          </cell>
          <cell r="C48">
            <v>1.444E-2</v>
          </cell>
          <cell r="D48">
            <v>1.444E-2</v>
          </cell>
          <cell r="E48">
            <v>1.444E-2</v>
          </cell>
          <cell r="F48">
            <v>1.444E-2</v>
          </cell>
          <cell r="G48">
            <v>1.511E-2</v>
          </cell>
          <cell r="H48">
            <v>1.511E-2</v>
          </cell>
          <cell r="I48">
            <v>1.511E-2</v>
          </cell>
          <cell r="J48">
            <v>1.511E-2</v>
          </cell>
          <cell r="K48">
            <v>1.41E-2</v>
          </cell>
          <cell r="L48">
            <v>1.41E-2</v>
          </cell>
          <cell r="M48">
            <v>1.41E-2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4.0400000000000002E-3</v>
          </cell>
          <cell r="C50">
            <v>4.0400000000000002E-3</v>
          </cell>
          <cell r="D50">
            <v>4.0400000000000002E-3</v>
          </cell>
          <cell r="E50">
            <v>4.0400000000000002E-3</v>
          </cell>
          <cell r="F50">
            <v>4.0400000000000002E-3</v>
          </cell>
          <cell r="G50">
            <v>4.5300000000000002E-3</v>
          </cell>
          <cell r="H50">
            <v>4.5300000000000002E-3</v>
          </cell>
          <cell r="I50">
            <v>4.5300000000000002E-3</v>
          </cell>
          <cell r="J50">
            <v>4.5300000000000002E-3</v>
          </cell>
          <cell r="K50">
            <v>4.1099999999999999E-3</v>
          </cell>
          <cell r="L50">
            <v>4.1099999999999999E-3</v>
          </cell>
          <cell r="M50">
            <v>4.1099999999999999E-3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7.9079999999999998E-2</v>
          </cell>
          <cell r="C58">
            <v>7.9079999999999998E-2</v>
          </cell>
          <cell r="D58">
            <v>7.9079999999999998E-2</v>
          </cell>
          <cell r="E58">
            <v>7.9079999999999998E-2</v>
          </cell>
          <cell r="F58">
            <v>7.9079999999999998E-2</v>
          </cell>
          <cell r="G58">
            <v>8.0240000000000006E-2</v>
          </cell>
          <cell r="H58">
            <v>8.0240000000000006E-2</v>
          </cell>
          <cell r="I58">
            <v>8.0240000000000006E-2</v>
          </cell>
          <cell r="J58">
            <v>8.0240000000000006E-2</v>
          </cell>
          <cell r="K58">
            <v>7.8809999999999991E-2</v>
          </cell>
          <cell r="L58">
            <v>7.8809999999999991E-2</v>
          </cell>
          <cell r="M58">
            <v>7.8809999999999991E-2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6.5899999999999995E-3</v>
          </cell>
          <cell r="C61">
            <v>6.5899999999999995E-3</v>
          </cell>
          <cell r="D61">
            <v>6.5899999999999995E-3</v>
          </cell>
          <cell r="E61">
            <v>6.5899999999999995E-3</v>
          </cell>
          <cell r="F61">
            <v>6.5899999999999995E-3</v>
          </cell>
          <cell r="G61">
            <v>6.6866666666666671E-3</v>
          </cell>
          <cell r="H61">
            <v>6.6866666666666671E-3</v>
          </cell>
          <cell r="I61">
            <v>6.6866666666666671E-3</v>
          </cell>
          <cell r="J61">
            <v>6.6866666666666671E-3</v>
          </cell>
          <cell r="K61">
            <v>6.5674999999999996E-3</v>
          </cell>
          <cell r="L61">
            <v>6.5674999999999996E-3</v>
          </cell>
          <cell r="M61">
            <v>6.5674999999999996E-3</v>
          </cell>
        </row>
        <row r="63">
          <cell r="B63">
            <v>18007.300275899997</v>
          </cell>
          <cell r="C63">
            <v>18007.300275899997</v>
          </cell>
          <cell r="D63">
            <v>18007.300275899997</v>
          </cell>
          <cell r="E63">
            <v>18007.300275899997</v>
          </cell>
          <cell r="F63">
            <v>18007.300275899997</v>
          </cell>
          <cell r="G63">
            <v>18271.443780199999</v>
          </cell>
          <cell r="H63">
            <v>18271.443780199999</v>
          </cell>
          <cell r="I63">
            <v>18271.443780199999</v>
          </cell>
          <cell r="J63">
            <v>18271.443780199999</v>
          </cell>
          <cell r="K63">
            <v>17945.818598174996</v>
          </cell>
          <cell r="L63">
            <v>17945.818598174996</v>
          </cell>
          <cell r="M63">
            <v>17945.818598174996</v>
          </cell>
        </row>
        <row r="65">
          <cell r="M65">
            <v>216959.73229482493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-182.16793400000461</v>
          </cell>
          <cell r="C68">
            <v>-182.16793400000461</v>
          </cell>
          <cell r="D68">
            <v>-182.16793400000461</v>
          </cell>
          <cell r="E68">
            <v>-182.16793400000461</v>
          </cell>
          <cell r="F68">
            <v>-182.16793400000461</v>
          </cell>
          <cell r="G68">
            <v>81.975570299997344</v>
          </cell>
          <cell r="H68">
            <v>81.975570299997344</v>
          </cell>
          <cell r="I68">
            <v>81.975570299997344</v>
          </cell>
          <cell r="J68">
            <v>81.975570299997344</v>
          </cell>
          <cell r="K68">
            <v>63.758776899998338</v>
          </cell>
          <cell r="L68">
            <v>63.758776899998338</v>
          </cell>
          <cell r="M68">
            <v>63.758776899998338</v>
          </cell>
        </row>
        <row r="69">
          <cell r="B69">
            <v>-182.16793400000461</v>
          </cell>
          <cell r="C69">
            <v>-182.16793400000461</v>
          </cell>
          <cell r="D69">
            <v>-182.16793400000461</v>
          </cell>
          <cell r="E69">
            <v>-182.16793400000461</v>
          </cell>
          <cell r="F69">
            <v>-182.16793400000461</v>
          </cell>
          <cell r="G69">
            <v>81.975570299997344</v>
          </cell>
          <cell r="H69">
            <v>81.975570299997344</v>
          </cell>
          <cell r="I69">
            <v>81.975570299997344</v>
          </cell>
          <cell r="J69">
            <v>81.975570299997344</v>
          </cell>
          <cell r="K69">
            <v>63.758776899998338</v>
          </cell>
          <cell r="L69">
            <v>63.758776899998338</v>
          </cell>
          <cell r="M69">
            <v>63.758776899998338</v>
          </cell>
        </row>
        <row r="71">
          <cell r="M71">
            <v>-391.66105810008594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A4 - Borah-Bridger (345 KV Term Fac)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October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2732519.01</v>
          </cell>
          <cell r="C87">
            <v>2732519.01</v>
          </cell>
          <cell r="D87">
            <v>2732519.01</v>
          </cell>
          <cell r="E87">
            <v>2732519.01</v>
          </cell>
          <cell r="F87">
            <v>2732519.01</v>
          </cell>
          <cell r="G87">
            <v>2732519.01</v>
          </cell>
        </row>
        <row r="88">
          <cell r="B88">
            <v>2732519.01</v>
          </cell>
          <cell r="C88">
            <v>2732519.01</v>
          </cell>
          <cell r="D88">
            <v>2732519.01</v>
          </cell>
          <cell r="E88">
            <v>2732519.01</v>
          </cell>
          <cell r="F88">
            <v>2732519.01</v>
          </cell>
          <cell r="G88">
            <v>2732519.01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2732519.01</v>
          </cell>
          <cell r="C90">
            <v>2732519.01</v>
          </cell>
          <cell r="D90">
            <v>2732519.01</v>
          </cell>
          <cell r="E90">
            <v>2732519.01</v>
          </cell>
          <cell r="F90">
            <v>2732519.01</v>
          </cell>
          <cell r="G90">
            <v>2732519.01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4.07E-2</v>
          </cell>
          <cell r="C92">
            <v>4.07E-2</v>
          </cell>
          <cell r="D92">
            <v>4.07E-2</v>
          </cell>
          <cell r="E92">
            <v>4.07E-2</v>
          </cell>
          <cell r="F92">
            <v>4.07E-2</v>
          </cell>
          <cell r="G92">
            <v>4.1860000000000001E-2</v>
          </cell>
        </row>
        <row r="93">
          <cell r="B93">
            <v>1.444E-2</v>
          </cell>
          <cell r="C93">
            <v>1.444E-2</v>
          </cell>
          <cell r="D93">
            <v>1.444E-2</v>
          </cell>
          <cell r="E93">
            <v>1.444E-2</v>
          </cell>
          <cell r="F93">
            <v>1.444E-2</v>
          </cell>
          <cell r="G93">
            <v>1.511E-2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4.0400000000000002E-3</v>
          </cell>
          <cell r="C95">
            <v>4.0400000000000002E-3</v>
          </cell>
          <cell r="D95">
            <v>4.0400000000000002E-3</v>
          </cell>
          <cell r="E95">
            <v>4.0400000000000002E-3</v>
          </cell>
          <cell r="F95">
            <v>4.0400000000000002E-3</v>
          </cell>
          <cell r="G95">
            <v>4.5300000000000002E-3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7.9079999999999998E-2</v>
          </cell>
          <cell r="C103">
            <v>7.9079999999999998E-2</v>
          </cell>
          <cell r="D103">
            <v>7.9079999999999998E-2</v>
          </cell>
          <cell r="E103">
            <v>7.9079999999999998E-2</v>
          </cell>
          <cell r="F103">
            <v>7.9079999999999998E-2</v>
          </cell>
          <cell r="G103">
            <v>8.0240000000000006E-2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6.5899999999999995E-3</v>
          </cell>
          <cell r="C106">
            <v>6.5899999999999995E-3</v>
          </cell>
          <cell r="D106">
            <v>6.5899999999999995E-3</v>
          </cell>
          <cell r="E106">
            <v>6.5899999999999995E-3</v>
          </cell>
          <cell r="F106">
            <v>6.5899999999999995E-3</v>
          </cell>
          <cell r="G106">
            <v>6.6866666666666671E-3</v>
          </cell>
        </row>
        <row r="108">
          <cell r="B108">
            <v>18007.300275899997</v>
          </cell>
          <cell r="C108">
            <v>18007.300275899997</v>
          </cell>
          <cell r="D108">
            <v>18007.300275899997</v>
          </cell>
          <cell r="E108">
            <v>18007.300275899997</v>
          </cell>
          <cell r="F108">
            <v>18007.300275899997</v>
          </cell>
          <cell r="G108">
            <v>18271.443780199999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2732519.01</v>
          </cell>
          <cell r="C116">
            <v>2732519.01</v>
          </cell>
          <cell r="D116">
            <v>2732519.01</v>
          </cell>
          <cell r="E116">
            <v>2732519.01</v>
          </cell>
          <cell r="F116">
            <v>2732519.01</v>
          </cell>
          <cell r="G116">
            <v>2732519.01</v>
          </cell>
        </row>
        <row r="117">
          <cell r="B117">
            <v>2732519.01</v>
          </cell>
          <cell r="C117">
            <v>2732519.01</v>
          </cell>
          <cell r="D117">
            <v>2732519.01</v>
          </cell>
          <cell r="E117">
            <v>2732519.01</v>
          </cell>
          <cell r="F117">
            <v>2732519.01</v>
          </cell>
          <cell r="G117">
            <v>2732519.01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2732519.01</v>
          </cell>
          <cell r="C119">
            <v>2732519.01</v>
          </cell>
          <cell r="D119">
            <v>2732519.01</v>
          </cell>
          <cell r="E119">
            <v>2732519.01</v>
          </cell>
          <cell r="F119">
            <v>2732519.01</v>
          </cell>
          <cell r="G119">
            <v>2732519.01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4.1860000000000001E-2</v>
          </cell>
          <cell r="C121">
            <v>4.1860000000000001E-2</v>
          </cell>
          <cell r="D121">
            <v>4.1860000000000001E-2</v>
          </cell>
          <cell r="E121">
            <v>4.0430000000000001E-2</v>
          </cell>
          <cell r="F121">
            <v>4.0430000000000001E-2</v>
          </cell>
          <cell r="G121">
            <v>4.0430000000000001E-2</v>
          </cell>
        </row>
        <row r="122">
          <cell r="B122">
            <v>1.511E-2</v>
          </cell>
          <cell r="C122">
            <v>1.511E-2</v>
          </cell>
          <cell r="D122">
            <v>1.511E-2</v>
          </cell>
          <cell r="E122">
            <v>1.41E-2</v>
          </cell>
          <cell r="F122">
            <v>1.41E-2</v>
          </cell>
          <cell r="G122">
            <v>1.41E-2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4.5300000000000002E-3</v>
          </cell>
          <cell r="C124">
            <v>4.5300000000000002E-3</v>
          </cell>
          <cell r="D124">
            <v>4.5300000000000002E-3</v>
          </cell>
          <cell r="E124">
            <v>4.1099999999999999E-3</v>
          </cell>
          <cell r="F124">
            <v>4.1099999999999999E-3</v>
          </cell>
          <cell r="G124">
            <v>4.1099999999999999E-3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8.0240000000000006E-2</v>
          </cell>
          <cell r="C132">
            <v>8.0240000000000006E-2</v>
          </cell>
          <cell r="D132">
            <v>8.0240000000000006E-2</v>
          </cell>
          <cell r="E132">
            <v>7.8809999999999991E-2</v>
          </cell>
          <cell r="F132">
            <v>7.8809999999999991E-2</v>
          </cell>
          <cell r="G132">
            <v>7.8809999999999991E-2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6.6866666666666671E-3</v>
          </cell>
          <cell r="C135">
            <v>6.6866666666666671E-3</v>
          </cell>
          <cell r="D135">
            <v>6.6866666666666671E-3</v>
          </cell>
          <cell r="E135">
            <v>6.5674999999999996E-3</v>
          </cell>
          <cell r="F135">
            <v>6.5674999999999996E-3</v>
          </cell>
          <cell r="G135">
            <v>6.5674999999999996E-3</v>
          </cell>
        </row>
        <row r="137">
          <cell r="B137">
            <v>18271.443780199999</v>
          </cell>
          <cell r="C137">
            <v>18271.443780199999</v>
          </cell>
          <cell r="D137">
            <v>18271.443780199999</v>
          </cell>
          <cell r="E137">
            <v>17945.818598174996</v>
          </cell>
          <cell r="F137">
            <v>17945.818598174996</v>
          </cell>
          <cell r="G137">
            <v>17945.818598174996</v>
          </cell>
        </row>
        <row r="139">
          <cell r="G139">
            <v>216959.73229482493</v>
          </cell>
        </row>
      </sheetData>
      <sheetData sheetId="7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A4.1 - Borah Sub - Borah 345KV Line Protection Equipment</v>
          </cell>
          <cell r="H2" t="str">
            <v>Facility</v>
          </cell>
          <cell r="I2" t="str">
            <v>A4.1 - Borah Sub - Borah 345KV Line Protection Equipment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May</v>
          </cell>
          <cell r="H4" t="str">
            <v>Annv Date</v>
          </cell>
          <cell r="I4" t="str">
            <v>May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289047.83</v>
          </cell>
          <cell r="C8">
            <v>289047.83</v>
          </cell>
          <cell r="D8">
            <v>289047.83</v>
          </cell>
          <cell r="E8">
            <v>289047.83</v>
          </cell>
          <cell r="F8">
            <v>289047.83</v>
          </cell>
          <cell r="G8">
            <v>289047.83</v>
          </cell>
          <cell r="H8">
            <v>289047.83</v>
          </cell>
          <cell r="I8">
            <v>289047.83</v>
          </cell>
          <cell r="J8">
            <v>289047.83</v>
          </cell>
          <cell r="K8">
            <v>289047.83</v>
          </cell>
          <cell r="L8">
            <v>289047.83</v>
          </cell>
          <cell r="M8">
            <v>289047.83</v>
          </cell>
        </row>
        <row r="9">
          <cell r="B9">
            <v>192698.55333333334</v>
          </cell>
          <cell r="C9">
            <v>192698.55333333334</v>
          </cell>
          <cell r="D9">
            <v>192698.55333333334</v>
          </cell>
          <cell r="E9">
            <v>192698.55333333334</v>
          </cell>
          <cell r="F9">
            <v>192698.55333333334</v>
          </cell>
          <cell r="G9">
            <v>192698.55333333334</v>
          </cell>
          <cell r="H9">
            <v>192698.55333333334</v>
          </cell>
          <cell r="I9">
            <v>192698.55333333334</v>
          </cell>
          <cell r="J9">
            <v>192698.55333333334</v>
          </cell>
          <cell r="K9">
            <v>192698.55333333334</v>
          </cell>
          <cell r="L9">
            <v>192698.55333333334</v>
          </cell>
          <cell r="M9">
            <v>192698.55333333334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192698.55333333334</v>
          </cell>
          <cell r="C11">
            <v>192698.55333333334</v>
          </cell>
          <cell r="D11">
            <v>192698.55333333334</v>
          </cell>
          <cell r="E11">
            <v>192698.55333333334</v>
          </cell>
          <cell r="F11">
            <v>192698.55333333334</v>
          </cell>
          <cell r="G11">
            <v>192698.55333333334</v>
          </cell>
          <cell r="H11">
            <v>192698.55333333334</v>
          </cell>
          <cell r="I11">
            <v>192698.55333333334</v>
          </cell>
          <cell r="J11">
            <v>192698.55333333334</v>
          </cell>
          <cell r="K11">
            <v>192698.55333333334</v>
          </cell>
          <cell r="L11">
            <v>192698.55333333334</v>
          </cell>
          <cell r="M11">
            <v>192698.55333333334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0.12631000000000001</v>
          </cell>
          <cell r="C13">
            <v>0.12631000000000001</v>
          </cell>
          <cell r="D13">
            <v>0.12631000000000001</v>
          </cell>
          <cell r="E13">
            <v>0.12631000000000001</v>
          </cell>
          <cell r="F13">
            <v>0.12480000000000001</v>
          </cell>
          <cell r="G13">
            <v>0.12480000000000001</v>
          </cell>
          <cell r="H13">
            <v>0.12480000000000001</v>
          </cell>
          <cell r="I13">
            <v>0.12522</v>
          </cell>
          <cell r="J13">
            <v>0.12522</v>
          </cell>
          <cell r="K13">
            <v>0.12522</v>
          </cell>
          <cell r="L13">
            <v>0.12522</v>
          </cell>
          <cell r="M13">
            <v>0.12522</v>
          </cell>
        </row>
        <row r="14">
          <cell r="B14">
            <v>7.467E-2</v>
          </cell>
          <cell r="C14">
            <v>7.467E-2</v>
          </cell>
          <cell r="D14">
            <v>7.467E-2</v>
          </cell>
          <cell r="E14">
            <v>7.467E-2</v>
          </cell>
          <cell r="F14">
            <v>7.3580000000000007E-2</v>
          </cell>
          <cell r="G14">
            <v>7.3580000000000007E-2</v>
          </cell>
          <cell r="H14">
            <v>7.3580000000000007E-2</v>
          </cell>
          <cell r="I14">
            <v>7.3080000000000006E-2</v>
          </cell>
          <cell r="J14">
            <v>7.3080000000000006E-2</v>
          </cell>
          <cell r="K14">
            <v>7.3080000000000006E-2</v>
          </cell>
          <cell r="L14">
            <v>7.3080000000000006E-2</v>
          </cell>
          <cell r="M14">
            <v>7.3080000000000006E-2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2.9420000000000002E-2</v>
          </cell>
          <cell r="C16">
            <v>2.9420000000000002E-2</v>
          </cell>
          <cell r="D16">
            <v>2.9420000000000002E-2</v>
          </cell>
          <cell r="E16">
            <v>2.9420000000000002E-2</v>
          </cell>
          <cell r="F16">
            <v>2.9000000000000001E-2</v>
          </cell>
          <cell r="G16">
            <v>2.9000000000000001E-2</v>
          </cell>
          <cell r="H16">
            <v>2.9000000000000001E-2</v>
          </cell>
          <cell r="I16">
            <v>2.9919999999999999E-2</v>
          </cell>
          <cell r="J16">
            <v>2.9919999999999999E-2</v>
          </cell>
          <cell r="K16">
            <v>2.9919999999999999E-2</v>
          </cell>
          <cell r="L16">
            <v>2.9919999999999999E-2</v>
          </cell>
          <cell r="M16">
            <v>2.9919999999999999E-2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0.16414000000000001</v>
          </cell>
          <cell r="C24">
            <v>0.16414000000000001</v>
          </cell>
          <cell r="D24">
            <v>0.16414000000000001</v>
          </cell>
          <cell r="E24">
            <v>0.16414000000000001</v>
          </cell>
          <cell r="F24">
            <v>0.16263</v>
          </cell>
          <cell r="G24">
            <v>0.16263</v>
          </cell>
          <cell r="H24">
            <v>0.16263</v>
          </cell>
          <cell r="I24">
            <v>0.16305</v>
          </cell>
          <cell r="J24">
            <v>0.16305</v>
          </cell>
          <cell r="K24">
            <v>0.16305</v>
          </cell>
          <cell r="L24">
            <v>0.16305</v>
          </cell>
          <cell r="M24">
            <v>0.16305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1.3678333333333334E-2</v>
          </cell>
          <cell r="C27">
            <v>1.3678333333333334E-2</v>
          </cell>
          <cell r="D27">
            <v>1.3678333333333334E-2</v>
          </cell>
          <cell r="E27">
            <v>1.3678333333333334E-2</v>
          </cell>
          <cell r="F27">
            <v>1.35525E-2</v>
          </cell>
          <cell r="G27">
            <v>1.35525E-2</v>
          </cell>
          <cell r="H27">
            <v>1.35525E-2</v>
          </cell>
          <cell r="I27">
            <v>1.3587500000000001E-2</v>
          </cell>
          <cell r="J27">
            <v>1.3587500000000001E-2</v>
          </cell>
          <cell r="K27">
            <v>1.3587500000000001E-2</v>
          </cell>
          <cell r="L27">
            <v>1.3587500000000001E-2</v>
          </cell>
          <cell r="M27">
            <v>1.3587500000000001E-2</v>
          </cell>
        </row>
        <row r="29">
          <cell r="B29">
            <v>2635.7950453444446</v>
          </cell>
          <cell r="C29">
            <v>2635.7950453444446</v>
          </cell>
          <cell r="D29">
            <v>2635.7950453444446</v>
          </cell>
          <cell r="E29">
            <v>2635.7950453444446</v>
          </cell>
          <cell r="F29">
            <v>2611.54714405</v>
          </cell>
          <cell r="G29">
            <v>2611.54714405</v>
          </cell>
          <cell r="H29">
            <v>2611.54714405</v>
          </cell>
          <cell r="I29">
            <v>2618.2915934166667</v>
          </cell>
          <cell r="J29">
            <v>2618.2915934166667</v>
          </cell>
          <cell r="K29">
            <v>2618.2915934166667</v>
          </cell>
          <cell r="L29">
            <v>2618.2915934166667</v>
          </cell>
          <cell r="M29">
            <v>2618.2915934166667</v>
          </cell>
        </row>
        <row r="31">
          <cell r="M31">
            <v>31469.279580611113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A4.1 - Borah Sub - Borah 345KV Line Protection Equipment</v>
          </cell>
          <cell r="H36" t="str">
            <v>Facility</v>
          </cell>
          <cell r="I36" t="str">
            <v>A4.1 - Borah Sub - Borah 345KV Line Protection Equipment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May</v>
          </cell>
          <cell r="H38" t="str">
            <v>Annv Date</v>
          </cell>
          <cell r="I38" t="str">
            <v>May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289047.83</v>
          </cell>
          <cell r="C42">
            <v>289047.83</v>
          </cell>
          <cell r="D42">
            <v>289047.83</v>
          </cell>
          <cell r="E42">
            <v>289047.83</v>
          </cell>
          <cell r="F42">
            <v>289047.83</v>
          </cell>
          <cell r="G42">
            <v>289047.83</v>
          </cell>
          <cell r="H42">
            <v>289047.83</v>
          </cell>
          <cell r="I42">
            <v>289047.83</v>
          </cell>
          <cell r="J42">
            <v>289047.83</v>
          </cell>
          <cell r="K42">
            <v>289047.83</v>
          </cell>
          <cell r="L42">
            <v>289047.83</v>
          </cell>
          <cell r="M42">
            <v>289047.83</v>
          </cell>
        </row>
        <row r="43">
          <cell r="B43">
            <v>192698.55333333334</v>
          </cell>
          <cell r="C43">
            <v>192698.55333333334</v>
          </cell>
          <cell r="D43">
            <v>192698.55333333334</v>
          </cell>
          <cell r="E43">
            <v>192698.55333333334</v>
          </cell>
          <cell r="F43">
            <v>192698.55333333334</v>
          </cell>
          <cell r="G43">
            <v>192698.55333333334</v>
          </cell>
          <cell r="H43">
            <v>192698.55333333334</v>
          </cell>
          <cell r="I43">
            <v>192698.55333333334</v>
          </cell>
          <cell r="J43">
            <v>192698.55333333334</v>
          </cell>
          <cell r="K43">
            <v>192698.55333333334</v>
          </cell>
          <cell r="L43">
            <v>192698.55333333334</v>
          </cell>
          <cell r="M43">
            <v>192698.55333333334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192698.55333333334</v>
          </cell>
          <cell r="C45">
            <v>192698.55333333334</v>
          </cell>
          <cell r="D45">
            <v>192698.55333333334</v>
          </cell>
          <cell r="E45">
            <v>192698.55333333334</v>
          </cell>
          <cell r="F45">
            <v>192698.55333333334</v>
          </cell>
          <cell r="G45">
            <v>192698.55333333334</v>
          </cell>
          <cell r="H45">
            <v>192698.55333333334</v>
          </cell>
          <cell r="I45">
            <v>192698.55333333334</v>
          </cell>
          <cell r="J45">
            <v>192698.55333333334</v>
          </cell>
          <cell r="K45">
            <v>192698.55333333334</v>
          </cell>
          <cell r="L45">
            <v>192698.55333333334</v>
          </cell>
          <cell r="M45">
            <v>192698.55333333334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0.12522</v>
          </cell>
          <cell r="C47">
            <v>0.12522</v>
          </cell>
          <cell r="D47">
            <v>0.12522</v>
          </cell>
          <cell r="E47">
            <v>0.12522</v>
          </cell>
          <cell r="F47">
            <v>0.1237</v>
          </cell>
          <cell r="G47">
            <v>0.12696000000000002</v>
          </cell>
          <cell r="H47">
            <v>0.12696000000000002</v>
          </cell>
          <cell r="I47">
            <v>0.12522</v>
          </cell>
          <cell r="J47">
            <v>0.12522</v>
          </cell>
          <cell r="K47">
            <v>0.12522</v>
          </cell>
          <cell r="L47">
            <v>0.12522</v>
          </cell>
          <cell r="M47">
            <v>0.12522</v>
          </cell>
        </row>
        <row r="48">
          <cell r="B48">
            <v>7.3080000000000006E-2</v>
          </cell>
          <cell r="C48">
            <v>7.3080000000000006E-2</v>
          </cell>
          <cell r="D48">
            <v>7.3080000000000006E-2</v>
          </cell>
          <cell r="E48">
            <v>7.3080000000000006E-2</v>
          </cell>
          <cell r="F48">
            <v>7.1999999999999995E-2</v>
          </cell>
          <cell r="G48">
            <v>7.3849999999999999E-2</v>
          </cell>
          <cell r="H48">
            <v>7.3849999999999999E-2</v>
          </cell>
          <cell r="I48">
            <v>7.3080000000000006E-2</v>
          </cell>
          <cell r="J48">
            <v>7.3080000000000006E-2</v>
          </cell>
          <cell r="K48">
            <v>7.3080000000000006E-2</v>
          </cell>
          <cell r="L48">
            <v>7.3080000000000006E-2</v>
          </cell>
          <cell r="M48">
            <v>7.3080000000000006E-2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2.9919999999999999E-2</v>
          </cell>
          <cell r="C50">
            <v>2.9919999999999999E-2</v>
          </cell>
          <cell r="D50">
            <v>2.9919999999999999E-2</v>
          </cell>
          <cell r="E50">
            <v>2.9919999999999999E-2</v>
          </cell>
          <cell r="F50">
            <v>2.9479999999999999E-2</v>
          </cell>
          <cell r="G50">
            <v>3.0890000000000001E-2</v>
          </cell>
          <cell r="H50">
            <v>3.0890000000000001E-2</v>
          </cell>
          <cell r="I50">
            <v>2.9919999999999999E-2</v>
          </cell>
          <cell r="J50">
            <v>2.9919999999999999E-2</v>
          </cell>
          <cell r="K50">
            <v>2.9919999999999999E-2</v>
          </cell>
          <cell r="L50">
            <v>2.9919999999999999E-2</v>
          </cell>
          <cell r="M50">
            <v>2.9919999999999999E-2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0.16360000000000002</v>
          </cell>
          <cell r="C58">
            <v>0.16360000000000002</v>
          </cell>
          <cell r="D58">
            <v>0.16360000000000002</v>
          </cell>
          <cell r="E58">
            <v>0.16360000000000002</v>
          </cell>
          <cell r="F58">
            <v>0.16208000000000003</v>
          </cell>
          <cell r="G58">
            <v>0.16534000000000004</v>
          </cell>
          <cell r="H58">
            <v>0.16534000000000004</v>
          </cell>
          <cell r="I58">
            <v>0.16360000000000002</v>
          </cell>
          <cell r="J58">
            <v>0.16360000000000002</v>
          </cell>
          <cell r="K58">
            <v>0.16360000000000002</v>
          </cell>
          <cell r="L58">
            <v>0.16360000000000002</v>
          </cell>
          <cell r="M58">
            <v>0.16360000000000002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1.3633333333333336E-2</v>
          </cell>
          <cell r="C61">
            <v>1.3633333333333336E-2</v>
          </cell>
          <cell r="D61">
            <v>1.3633333333333336E-2</v>
          </cell>
          <cell r="E61">
            <v>1.3633333333333336E-2</v>
          </cell>
          <cell r="F61">
            <v>1.3506666666666669E-2</v>
          </cell>
          <cell r="G61">
            <v>1.3778333333333337E-2</v>
          </cell>
          <cell r="H61">
            <v>1.3778333333333337E-2</v>
          </cell>
          <cell r="I61">
            <v>1.3633333333333336E-2</v>
          </cell>
          <cell r="J61">
            <v>1.3633333333333336E-2</v>
          </cell>
          <cell r="K61">
            <v>1.3633333333333336E-2</v>
          </cell>
          <cell r="L61">
            <v>1.3633333333333336E-2</v>
          </cell>
          <cell r="M61">
            <v>1.3633333333333336E-2</v>
          </cell>
        </row>
        <row r="63">
          <cell r="B63">
            <v>2627.1236104444451</v>
          </cell>
          <cell r="C63">
            <v>2627.1236104444451</v>
          </cell>
          <cell r="D63">
            <v>2627.1236104444451</v>
          </cell>
          <cell r="E63">
            <v>2627.1236104444451</v>
          </cell>
          <cell r="F63">
            <v>2602.7151270222225</v>
          </cell>
          <cell r="G63">
            <v>2655.0649006777785</v>
          </cell>
          <cell r="H63">
            <v>2655.0649006777785</v>
          </cell>
          <cell r="I63">
            <v>2627.1236104444451</v>
          </cell>
          <cell r="J63">
            <v>2627.1236104444451</v>
          </cell>
          <cell r="K63">
            <v>2627.1236104444451</v>
          </cell>
          <cell r="L63">
            <v>2627.1236104444451</v>
          </cell>
          <cell r="M63">
            <v>2627.1236104444451</v>
          </cell>
        </row>
        <row r="65">
          <cell r="M65">
            <v>31556.957422377796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-8.6714348999994399</v>
          </cell>
          <cell r="C68">
            <v>-8.6714348999994399</v>
          </cell>
          <cell r="D68">
            <v>-8.6714348999994399</v>
          </cell>
          <cell r="E68">
            <v>-8.6714348999994399</v>
          </cell>
          <cell r="F68">
            <v>-8.8320170277775105</v>
          </cell>
          <cell r="G68">
            <v>43.517756627778454</v>
          </cell>
          <cell r="H68">
            <v>43.517756627778454</v>
          </cell>
          <cell r="I68">
            <v>8.83201702777842</v>
          </cell>
          <cell r="J68">
            <v>8.83201702777842</v>
          </cell>
          <cell r="K68">
            <v>8.83201702777842</v>
          </cell>
          <cell r="L68">
            <v>8.83201702777842</v>
          </cell>
          <cell r="M68">
            <v>8.83201702777842</v>
          </cell>
        </row>
        <row r="69">
          <cell r="B69">
            <v>-8.6714348999994399</v>
          </cell>
          <cell r="C69">
            <v>-8.6714348999994399</v>
          </cell>
          <cell r="D69">
            <v>-8.6714348999994399</v>
          </cell>
          <cell r="E69">
            <v>-8.6714348999994399</v>
          </cell>
          <cell r="F69">
            <v>-8.8320170277775105</v>
          </cell>
          <cell r="G69">
            <v>43.517756627778454</v>
          </cell>
          <cell r="H69">
            <v>43.517756627778454</v>
          </cell>
          <cell r="I69">
            <v>8.83201702777842</v>
          </cell>
          <cell r="J69">
            <v>8.83201702777842</v>
          </cell>
          <cell r="K69">
            <v>8.83201702777842</v>
          </cell>
          <cell r="L69">
            <v>8.83201702777842</v>
          </cell>
          <cell r="M69">
            <v>8.83201702777842</v>
          </cell>
        </row>
        <row r="71">
          <cell r="M71">
            <v>87.677841766682832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A4.1 - Borah Sub - Borah 345KV Line Protection Equipment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May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289047.83</v>
          </cell>
          <cell r="C87">
            <v>289047.83</v>
          </cell>
          <cell r="D87">
            <v>289047.83</v>
          </cell>
          <cell r="E87">
            <v>289047.83</v>
          </cell>
          <cell r="F87">
            <v>289047.83</v>
          </cell>
          <cell r="G87">
            <v>289047.83</v>
          </cell>
        </row>
        <row r="88">
          <cell r="B88">
            <v>192698.55333333334</v>
          </cell>
          <cell r="C88">
            <v>192698.55333333334</v>
          </cell>
          <cell r="D88">
            <v>192698.55333333334</v>
          </cell>
          <cell r="E88">
            <v>192698.55333333334</v>
          </cell>
          <cell r="F88">
            <v>192698.55333333334</v>
          </cell>
          <cell r="G88">
            <v>192698.55333333334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192698.55333333334</v>
          </cell>
          <cell r="C90">
            <v>192698.55333333334</v>
          </cell>
          <cell r="D90">
            <v>192698.55333333334</v>
          </cell>
          <cell r="E90">
            <v>192698.55333333334</v>
          </cell>
          <cell r="F90">
            <v>192698.55333333334</v>
          </cell>
          <cell r="G90">
            <v>192698.55333333334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0.12522</v>
          </cell>
          <cell r="C92">
            <v>0.12522</v>
          </cell>
          <cell r="D92">
            <v>0.12522</v>
          </cell>
          <cell r="E92">
            <v>0.12522</v>
          </cell>
          <cell r="F92">
            <v>0.1237</v>
          </cell>
          <cell r="G92">
            <v>0.12696000000000002</v>
          </cell>
        </row>
        <row r="93">
          <cell r="B93">
            <v>7.3080000000000006E-2</v>
          </cell>
          <cell r="C93">
            <v>7.3080000000000006E-2</v>
          </cell>
          <cell r="D93">
            <v>7.3080000000000006E-2</v>
          </cell>
          <cell r="E93">
            <v>7.3080000000000006E-2</v>
          </cell>
          <cell r="F93">
            <v>7.1999999999999995E-2</v>
          </cell>
          <cell r="G93">
            <v>7.3849999999999999E-2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2.9919999999999999E-2</v>
          </cell>
          <cell r="C95">
            <v>2.9919999999999999E-2</v>
          </cell>
          <cell r="D95">
            <v>2.9919999999999999E-2</v>
          </cell>
          <cell r="E95">
            <v>2.9919999999999999E-2</v>
          </cell>
          <cell r="F95">
            <v>2.9479999999999999E-2</v>
          </cell>
          <cell r="G95">
            <v>3.0890000000000001E-2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0.16360000000000002</v>
          </cell>
          <cell r="C103">
            <v>0.16360000000000002</v>
          </cell>
          <cell r="D103">
            <v>0.16360000000000002</v>
          </cell>
          <cell r="E103">
            <v>0.16360000000000002</v>
          </cell>
          <cell r="F103">
            <v>0.16208000000000003</v>
          </cell>
          <cell r="G103">
            <v>0.16534000000000004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1.3633333333333336E-2</v>
          </cell>
          <cell r="C106">
            <v>1.3633333333333336E-2</v>
          </cell>
          <cell r="D106">
            <v>1.3633333333333336E-2</v>
          </cell>
          <cell r="E106">
            <v>1.3633333333333336E-2</v>
          </cell>
          <cell r="F106">
            <v>1.3506666666666669E-2</v>
          </cell>
          <cell r="G106">
            <v>1.3778333333333337E-2</v>
          </cell>
        </row>
        <row r="108">
          <cell r="B108">
            <v>2627.1236104444451</v>
          </cell>
          <cell r="C108">
            <v>2627.1236104444451</v>
          </cell>
          <cell r="D108">
            <v>2627.1236104444451</v>
          </cell>
          <cell r="E108">
            <v>2627.1236104444451</v>
          </cell>
          <cell r="F108">
            <v>2602.7151270222225</v>
          </cell>
          <cell r="G108">
            <v>2655.0649006777785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289047.83</v>
          </cell>
          <cell r="C116">
            <v>289047.83</v>
          </cell>
          <cell r="D116">
            <v>289047.83</v>
          </cell>
          <cell r="E116">
            <v>289047.83</v>
          </cell>
          <cell r="F116">
            <v>289047.83</v>
          </cell>
          <cell r="G116">
            <v>289047.83</v>
          </cell>
        </row>
        <row r="117">
          <cell r="B117">
            <v>192698.55333333334</v>
          </cell>
          <cell r="C117">
            <v>192698.55333333334</v>
          </cell>
          <cell r="D117">
            <v>192698.55333333334</v>
          </cell>
          <cell r="E117">
            <v>192698.55333333334</v>
          </cell>
          <cell r="F117">
            <v>192698.55333333334</v>
          </cell>
          <cell r="G117">
            <v>192698.55333333334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192698.55333333334</v>
          </cell>
          <cell r="C119">
            <v>192698.55333333334</v>
          </cell>
          <cell r="D119">
            <v>192698.55333333334</v>
          </cell>
          <cell r="E119">
            <v>192698.55333333334</v>
          </cell>
          <cell r="F119">
            <v>192698.55333333334</v>
          </cell>
          <cell r="G119">
            <v>192698.55333333334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0.12696000000000002</v>
          </cell>
          <cell r="C121">
            <v>0.12522</v>
          </cell>
          <cell r="D121">
            <v>0.12522</v>
          </cell>
          <cell r="E121">
            <v>0.12522</v>
          </cell>
          <cell r="F121">
            <v>0.12522</v>
          </cell>
          <cell r="G121">
            <v>0.12522</v>
          </cell>
        </row>
        <row r="122">
          <cell r="B122">
            <v>7.3849999999999999E-2</v>
          </cell>
          <cell r="C122">
            <v>7.3080000000000006E-2</v>
          </cell>
          <cell r="D122">
            <v>7.3080000000000006E-2</v>
          </cell>
          <cell r="E122">
            <v>7.3080000000000006E-2</v>
          </cell>
          <cell r="F122">
            <v>7.3080000000000006E-2</v>
          </cell>
          <cell r="G122">
            <v>7.3080000000000006E-2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3.0890000000000001E-2</v>
          </cell>
          <cell r="C124">
            <v>2.9919999999999999E-2</v>
          </cell>
          <cell r="D124">
            <v>2.9919999999999999E-2</v>
          </cell>
          <cell r="E124">
            <v>2.9919999999999999E-2</v>
          </cell>
          <cell r="F124">
            <v>2.9919999999999999E-2</v>
          </cell>
          <cell r="G124">
            <v>2.9919999999999999E-2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0.16534000000000004</v>
          </cell>
          <cell r="C132">
            <v>0.16360000000000002</v>
          </cell>
          <cell r="D132">
            <v>0.16360000000000002</v>
          </cell>
          <cell r="E132">
            <v>0.16360000000000002</v>
          </cell>
          <cell r="F132">
            <v>0.16360000000000002</v>
          </cell>
          <cell r="G132">
            <v>0.16360000000000002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1.3778333333333337E-2</v>
          </cell>
          <cell r="C135">
            <v>1.3633333333333336E-2</v>
          </cell>
          <cell r="D135">
            <v>1.3633333333333336E-2</v>
          </cell>
          <cell r="E135">
            <v>1.3633333333333336E-2</v>
          </cell>
          <cell r="F135">
            <v>1.3633333333333336E-2</v>
          </cell>
          <cell r="G135">
            <v>1.3633333333333336E-2</v>
          </cell>
        </row>
        <row r="137">
          <cell r="B137">
            <v>2655.0649006777785</v>
          </cell>
          <cell r="C137">
            <v>2627.1236104444451</v>
          </cell>
          <cell r="D137">
            <v>2627.1236104444451</v>
          </cell>
          <cell r="E137">
            <v>2627.1236104444451</v>
          </cell>
          <cell r="F137">
            <v>2627.1236104444451</v>
          </cell>
          <cell r="G137">
            <v>2627.1236104444451</v>
          </cell>
        </row>
        <row r="139">
          <cell r="G139">
            <v>31556.957422377796</v>
          </cell>
        </row>
      </sheetData>
      <sheetData sheetId="8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A4.2 - Borah Substation - 345 Kv Circuit Switch Interrupter</v>
          </cell>
          <cell r="H2" t="str">
            <v>Facility</v>
          </cell>
          <cell r="I2" t="str">
            <v>A4.2 - Borah Substation - 345 Kv Circuit Switch Interrupter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September</v>
          </cell>
          <cell r="H4" t="str">
            <v>Annv Date</v>
          </cell>
          <cell r="I4" t="str">
            <v>September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103019.35</v>
          </cell>
          <cell r="C8">
            <v>103019.35</v>
          </cell>
          <cell r="D8">
            <v>103019.35</v>
          </cell>
          <cell r="E8">
            <v>103019.35</v>
          </cell>
          <cell r="F8">
            <v>103019.35</v>
          </cell>
          <cell r="G8">
            <v>103019.35</v>
          </cell>
          <cell r="H8">
            <v>103019.35</v>
          </cell>
          <cell r="I8">
            <v>103019.35</v>
          </cell>
          <cell r="J8">
            <v>103019.35</v>
          </cell>
          <cell r="K8">
            <v>103019.35</v>
          </cell>
          <cell r="L8">
            <v>103019.35</v>
          </cell>
          <cell r="M8">
            <v>103019.35</v>
          </cell>
        </row>
        <row r="9">
          <cell r="B9">
            <v>68679.566666666666</v>
          </cell>
          <cell r="C9">
            <v>68679.566666666666</v>
          </cell>
          <cell r="D9">
            <v>68679.566666666666</v>
          </cell>
          <cell r="E9">
            <v>68679.566666666666</v>
          </cell>
          <cell r="F9">
            <v>68679.566666666666</v>
          </cell>
          <cell r="G9">
            <v>68679.566666666666</v>
          </cell>
          <cell r="H9">
            <v>68679.566666666666</v>
          </cell>
          <cell r="I9">
            <v>68679.566666666666</v>
          </cell>
          <cell r="J9">
            <v>68679.566666666666</v>
          </cell>
          <cell r="K9">
            <v>68679.566666666666</v>
          </cell>
          <cell r="L9">
            <v>68679.566666666666</v>
          </cell>
          <cell r="M9">
            <v>68679.566666666666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68679.566666666666</v>
          </cell>
          <cell r="C11">
            <v>68679.566666666666</v>
          </cell>
          <cell r="D11">
            <v>68679.566666666666</v>
          </cell>
          <cell r="E11">
            <v>68679.566666666666</v>
          </cell>
          <cell r="F11">
            <v>68679.566666666666</v>
          </cell>
          <cell r="G11">
            <v>68679.566666666666</v>
          </cell>
          <cell r="H11">
            <v>68679.566666666666</v>
          </cell>
          <cell r="I11">
            <v>68679.566666666666</v>
          </cell>
          <cell r="J11">
            <v>68679.566666666666</v>
          </cell>
          <cell r="K11">
            <v>68679.566666666666</v>
          </cell>
          <cell r="L11">
            <v>68679.566666666666</v>
          </cell>
          <cell r="M11">
            <v>68679.566666666666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0.13431999999999999</v>
          </cell>
          <cell r="K13">
            <v>0.13431999999999999</v>
          </cell>
          <cell r="L13">
            <v>0.13431999999999999</v>
          </cell>
          <cell r="M13">
            <v>0.13431999999999999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7.954E-2</v>
          </cell>
          <cell r="K14">
            <v>7.954E-2</v>
          </cell>
          <cell r="L14">
            <v>7.954E-2</v>
          </cell>
          <cell r="M14">
            <v>7.954E-2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3.2559999999999999E-2</v>
          </cell>
          <cell r="K16">
            <v>3.2559999999999999E-2</v>
          </cell>
          <cell r="L16">
            <v>3.2559999999999999E-2</v>
          </cell>
          <cell r="M16">
            <v>3.2559999999999999E-2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0.17215</v>
          </cell>
          <cell r="K24">
            <v>0.17215</v>
          </cell>
          <cell r="L24">
            <v>0.17215</v>
          </cell>
          <cell r="M24">
            <v>0.17215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1.4345833333333334E-2</v>
          </cell>
          <cell r="K27">
            <v>1.4345833333333334E-2</v>
          </cell>
          <cell r="L27">
            <v>1.4345833333333334E-2</v>
          </cell>
          <cell r="M27">
            <v>1.4345833333333334E-2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985.26561680555562</v>
          </cell>
          <cell r="K29">
            <v>985.26561680555562</v>
          </cell>
          <cell r="L29">
            <v>985.26561680555562</v>
          </cell>
          <cell r="M29">
            <v>985.26561680555562</v>
          </cell>
        </row>
        <row r="31">
          <cell r="M31">
            <v>3941.0624672222225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A4.2 - Borah Substation - 345 Kv Circuit Switch Interrupter</v>
          </cell>
          <cell r="H36" t="str">
            <v>Facility</v>
          </cell>
          <cell r="I36" t="str">
            <v>A4.2 - Borah Substation - 345 Kv Circuit Switch Interrupter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September</v>
          </cell>
          <cell r="H38" t="str">
            <v>Annv Date</v>
          </cell>
          <cell r="I38" t="str">
            <v>September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103019.35</v>
          </cell>
          <cell r="C42">
            <v>103019.35</v>
          </cell>
          <cell r="D42">
            <v>103019.35</v>
          </cell>
          <cell r="E42">
            <v>103019.35</v>
          </cell>
          <cell r="F42">
            <v>103019.35</v>
          </cell>
          <cell r="G42">
            <v>103019.35</v>
          </cell>
          <cell r="H42">
            <v>103019.35</v>
          </cell>
          <cell r="I42">
            <v>103019.35</v>
          </cell>
          <cell r="J42">
            <v>103019.35</v>
          </cell>
          <cell r="K42">
            <v>103019.35</v>
          </cell>
          <cell r="L42">
            <v>103019.35</v>
          </cell>
          <cell r="M42">
            <v>103019.35</v>
          </cell>
        </row>
        <row r="43">
          <cell r="B43">
            <v>68679.566666666666</v>
          </cell>
          <cell r="C43">
            <v>68679.566666666666</v>
          </cell>
          <cell r="D43">
            <v>68679.566666666666</v>
          </cell>
          <cell r="E43">
            <v>68679.566666666666</v>
          </cell>
          <cell r="F43">
            <v>68679.566666666666</v>
          </cell>
          <cell r="G43">
            <v>68679.566666666666</v>
          </cell>
          <cell r="H43">
            <v>68679.566666666666</v>
          </cell>
          <cell r="I43">
            <v>68679.566666666666</v>
          </cell>
          <cell r="J43">
            <v>68679.566666666666</v>
          </cell>
          <cell r="K43">
            <v>68679.566666666666</v>
          </cell>
          <cell r="L43">
            <v>68679.566666666666</v>
          </cell>
          <cell r="M43">
            <v>68679.566666666666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68679.566666666666</v>
          </cell>
          <cell r="C45">
            <v>68679.566666666666</v>
          </cell>
          <cell r="D45">
            <v>68679.566666666666</v>
          </cell>
          <cell r="E45">
            <v>68679.566666666666</v>
          </cell>
          <cell r="F45">
            <v>68679.566666666666</v>
          </cell>
          <cell r="G45">
            <v>68679.566666666666</v>
          </cell>
          <cell r="H45">
            <v>68679.566666666666</v>
          </cell>
          <cell r="I45">
            <v>68679.566666666666</v>
          </cell>
          <cell r="J45">
            <v>68679.566666666666</v>
          </cell>
          <cell r="K45">
            <v>68679.566666666666</v>
          </cell>
          <cell r="L45">
            <v>68679.566666666666</v>
          </cell>
          <cell r="M45">
            <v>68679.566666666666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0.13431999999999999</v>
          </cell>
          <cell r="C47">
            <v>0.13431999999999999</v>
          </cell>
          <cell r="D47">
            <v>0.13431999999999999</v>
          </cell>
          <cell r="E47">
            <v>0.13431999999999999</v>
          </cell>
          <cell r="F47">
            <v>0.13431999999999999</v>
          </cell>
          <cell r="G47">
            <v>0.13791999999999999</v>
          </cell>
          <cell r="H47">
            <v>0.13791999999999999</v>
          </cell>
          <cell r="I47">
            <v>0.13791999999999999</v>
          </cell>
          <cell r="J47">
            <v>0.13635</v>
          </cell>
          <cell r="K47">
            <v>0.13635</v>
          </cell>
          <cell r="L47">
            <v>0.13635</v>
          </cell>
          <cell r="M47">
            <v>0.13635</v>
          </cell>
        </row>
        <row r="48">
          <cell r="B48">
            <v>7.954E-2</v>
          </cell>
          <cell r="C48">
            <v>7.954E-2</v>
          </cell>
          <cell r="D48">
            <v>7.954E-2</v>
          </cell>
          <cell r="E48">
            <v>7.954E-2</v>
          </cell>
          <cell r="F48">
            <v>7.954E-2</v>
          </cell>
          <cell r="G48">
            <v>8.158E-2</v>
          </cell>
          <cell r="H48">
            <v>8.158E-2</v>
          </cell>
          <cell r="I48">
            <v>8.158E-2</v>
          </cell>
          <cell r="J48">
            <v>8.0479999999999996E-2</v>
          </cell>
          <cell r="K48">
            <v>8.0479999999999996E-2</v>
          </cell>
          <cell r="L48">
            <v>8.0479999999999996E-2</v>
          </cell>
          <cell r="M48">
            <v>8.0479999999999996E-2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3.2559999999999999E-2</v>
          </cell>
          <cell r="C50">
            <v>3.2559999999999999E-2</v>
          </cell>
          <cell r="D50">
            <v>3.2559999999999999E-2</v>
          </cell>
          <cell r="E50">
            <v>3.2559999999999999E-2</v>
          </cell>
          <cell r="F50">
            <v>3.2559999999999999E-2</v>
          </cell>
          <cell r="G50">
            <v>3.4119999999999998E-2</v>
          </cell>
          <cell r="H50">
            <v>3.4119999999999998E-2</v>
          </cell>
          <cell r="I50">
            <v>3.4119999999999998E-2</v>
          </cell>
          <cell r="J50">
            <v>3.3649999999999999E-2</v>
          </cell>
          <cell r="K50">
            <v>3.3649999999999999E-2</v>
          </cell>
          <cell r="L50">
            <v>3.3649999999999999E-2</v>
          </cell>
          <cell r="M50">
            <v>3.3649999999999999E-2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0.17270000000000002</v>
          </cell>
          <cell r="C58">
            <v>0.17270000000000002</v>
          </cell>
          <cell r="D58">
            <v>0.17270000000000002</v>
          </cell>
          <cell r="E58">
            <v>0.17270000000000002</v>
          </cell>
          <cell r="F58">
            <v>0.17270000000000002</v>
          </cell>
          <cell r="G58">
            <v>0.17630000000000001</v>
          </cell>
          <cell r="H58">
            <v>0.17630000000000001</v>
          </cell>
          <cell r="I58">
            <v>0.17630000000000001</v>
          </cell>
          <cell r="J58">
            <v>0.17473000000000002</v>
          </cell>
          <cell r="K58">
            <v>0.17473000000000002</v>
          </cell>
          <cell r="L58">
            <v>0.17473000000000002</v>
          </cell>
          <cell r="M58">
            <v>0.17473000000000002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1.4391666666666669E-2</v>
          </cell>
          <cell r="C61">
            <v>1.4391666666666669E-2</v>
          </cell>
          <cell r="D61">
            <v>1.4391666666666669E-2</v>
          </cell>
          <cell r="E61">
            <v>1.4391666666666669E-2</v>
          </cell>
          <cell r="F61">
            <v>1.4391666666666669E-2</v>
          </cell>
          <cell r="G61">
            <v>1.4691666666666667E-2</v>
          </cell>
          <cell r="H61">
            <v>1.4691666666666667E-2</v>
          </cell>
          <cell r="I61">
            <v>1.4691666666666667E-2</v>
          </cell>
          <cell r="J61">
            <v>1.4560833333333335E-2</v>
          </cell>
          <cell r="K61">
            <v>1.4560833333333335E-2</v>
          </cell>
          <cell r="L61">
            <v>1.4560833333333335E-2</v>
          </cell>
          <cell r="M61">
            <v>1.4560833333333335E-2</v>
          </cell>
        </row>
        <row r="63">
          <cell r="B63">
            <v>988.41343027777793</v>
          </cell>
          <cell r="C63">
            <v>988.41343027777793</v>
          </cell>
          <cell r="D63">
            <v>988.41343027777793</v>
          </cell>
          <cell r="E63">
            <v>988.41343027777793</v>
          </cell>
          <cell r="F63">
            <v>988.41343027777793</v>
          </cell>
          <cell r="G63">
            <v>1009.0173002777778</v>
          </cell>
          <cell r="H63">
            <v>1009.0173002777778</v>
          </cell>
          <cell r="I63">
            <v>1009.0173002777778</v>
          </cell>
          <cell r="J63">
            <v>1000.031723638889</v>
          </cell>
          <cell r="K63">
            <v>1000.031723638889</v>
          </cell>
          <cell r="L63">
            <v>1000.031723638889</v>
          </cell>
          <cell r="M63">
            <v>1000.031723638889</v>
          </cell>
        </row>
        <row r="65">
          <cell r="M65">
            <v>11969.245946777779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988.41343027777793</v>
          </cell>
          <cell r="C68">
            <v>988.41343027777793</v>
          </cell>
          <cell r="D68">
            <v>988.41343027777793</v>
          </cell>
          <cell r="E68">
            <v>988.41343027777793</v>
          </cell>
          <cell r="F68">
            <v>988.41343027777793</v>
          </cell>
          <cell r="G68">
            <v>1009.0173002777778</v>
          </cell>
          <cell r="H68">
            <v>1009.0173002777778</v>
          </cell>
          <cell r="I68">
            <v>1009.0173002777778</v>
          </cell>
          <cell r="J68">
            <v>14.766106833333424</v>
          </cell>
          <cell r="K68">
            <v>14.766106833333424</v>
          </cell>
          <cell r="L68">
            <v>14.766106833333424</v>
          </cell>
          <cell r="M68">
            <v>14.766106833333424</v>
          </cell>
        </row>
        <row r="69">
          <cell r="B69">
            <v>988.41343027777793</v>
          </cell>
          <cell r="C69">
            <v>988.41343027777793</v>
          </cell>
          <cell r="D69">
            <v>988.41343027777793</v>
          </cell>
          <cell r="E69">
            <v>988.41343027777793</v>
          </cell>
          <cell r="F69">
            <v>988.41343027777793</v>
          </cell>
          <cell r="G69">
            <v>1009.0173002777778</v>
          </cell>
          <cell r="H69">
            <v>1009.0173002777778</v>
          </cell>
          <cell r="I69">
            <v>1009.0173002777778</v>
          </cell>
          <cell r="J69">
            <v>14.766106833333424</v>
          </cell>
          <cell r="K69">
            <v>14.766106833333424</v>
          </cell>
          <cell r="L69">
            <v>14.766106833333424</v>
          </cell>
          <cell r="M69">
            <v>14.766106833333424</v>
          </cell>
        </row>
        <row r="71">
          <cell r="M71">
            <v>8028.1834795555569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A4.2 - Borah Substation - 345 Kv Circuit Switch Interrupter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September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103019.35</v>
          </cell>
          <cell r="C87">
            <v>103019.35</v>
          </cell>
          <cell r="D87">
            <v>103019.35</v>
          </cell>
          <cell r="E87">
            <v>103019.35</v>
          </cell>
          <cell r="F87">
            <v>103019.35</v>
          </cell>
          <cell r="G87">
            <v>103019.35</v>
          </cell>
        </row>
        <row r="88">
          <cell r="B88">
            <v>68679.566666666666</v>
          </cell>
          <cell r="C88">
            <v>68679.566666666666</v>
          </cell>
          <cell r="D88">
            <v>68679.566666666666</v>
          </cell>
          <cell r="E88">
            <v>68679.566666666666</v>
          </cell>
          <cell r="F88">
            <v>68679.566666666666</v>
          </cell>
          <cell r="G88">
            <v>68679.566666666666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68679.566666666666</v>
          </cell>
          <cell r="C90">
            <v>68679.566666666666</v>
          </cell>
          <cell r="D90">
            <v>68679.566666666666</v>
          </cell>
          <cell r="E90">
            <v>68679.566666666666</v>
          </cell>
          <cell r="F90">
            <v>68679.566666666666</v>
          </cell>
          <cell r="G90">
            <v>68679.566666666666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0.13431999999999999</v>
          </cell>
          <cell r="C92">
            <v>0.13431999999999999</v>
          </cell>
          <cell r="D92">
            <v>0.13431999999999999</v>
          </cell>
          <cell r="E92">
            <v>0.13431999999999999</v>
          </cell>
          <cell r="F92">
            <v>0.13431999999999999</v>
          </cell>
          <cell r="G92">
            <v>0.13791999999999999</v>
          </cell>
        </row>
        <row r="93">
          <cell r="B93">
            <v>7.954E-2</v>
          </cell>
          <cell r="C93">
            <v>7.954E-2</v>
          </cell>
          <cell r="D93">
            <v>7.954E-2</v>
          </cell>
          <cell r="E93">
            <v>7.954E-2</v>
          </cell>
          <cell r="F93">
            <v>7.954E-2</v>
          </cell>
          <cell r="G93">
            <v>8.158E-2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3.2559999999999999E-2</v>
          </cell>
          <cell r="C95">
            <v>3.2559999999999999E-2</v>
          </cell>
          <cell r="D95">
            <v>3.2559999999999999E-2</v>
          </cell>
          <cell r="E95">
            <v>3.2559999999999999E-2</v>
          </cell>
          <cell r="F95">
            <v>3.2559999999999999E-2</v>
          </cell>
          <cell r="G95">
            <v>3.4119999999999998E-2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0.17270000000000002</v>
          </cell>
          <cell r="C103">
            <v>0.17270000000000002</v>
          </cell>
          <cell r="D103">
            <v>0.17270000000000002</v>
          </cell>
          <cell r="E103">
            <v>0.17270000000000002</v>
          </cell>
          <cell r="F103">
            <v>0.17270000000000002</v>
          </cell>
          <cell r="G103">
            <v>0.17630000000000001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1.4391666666666669E-2</v>
          </cell>
          <cell r="C106">
            <v>1.4391666666666669E-2</v>
          </cell>
          <cell r="D106">
            <v>1.4391666666666669E-2</v>
          </cell>
          <cell r="E106">
            <v>1.4391666666666669E-2</v>
          </cell>
          <cell r="F106">
            <v>1.4391666666666669E-2</v>
          </cell>
          <cell r="G106">
            <v>1.4691666666666667E-2</v>
          </cell>
        </row>
        <row r="108">
          <cell r="B108">
            <v>988.41343027777793</v>
          </cell>
          <cell r="C108">
            <v>988.41343027777793</v>
          </cell>
          <cell r="D108">
            <v>988.41343027777793</v>
          </cell>
          <cell r="E108">
            <v>988.41343027777793</v>
          </cell>
          <cell r="F108">
            <v>988.41343027777793</v>
          </cell>
          <cell r="G108">
            <v>1009.0173002777778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103019.35</v>
          </cell>
          <cell r="C116">
            <v>103019.35</v>
          </cell>
          <cell r="D116">
            <v>103019.35</v>
          </cell>
          <cell r="E116">
            <v>103019.35</v>
          </cell>
          <cell r="F116">
            <v>103019.35</v>
          </cell>
          <cell r="G116">
            <v>103019.35</v>
          </cell>
        </row>
        <row r="117">
          <cell r="B117">
            <v>68679.566666666666</v>
          </cell>
          <cell r="C117">
            <v>68679.566666666666</v>
          </cell>
          <cell r="D117">
            <v>68679.566666666666</v>
          </cell>
          <cell r="E117">
            <v>68679.566666666666</v>
          </cell>
          <cell r="F117">
            <v>68679.566666666666</v>
          </cell>
          <cell r="G117">
            <v>68679.566666666666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68679.566666666666</v>
          </cell>
          <cell r="C119">
            <v>68679.566666666666</v>
          </cell>
          <cell r="D119">
            <v>68679.566666666666</v>
          </cell>
          <cell r="E119">
            <v>68679.566666666666</v>
          </cell>
          <cell r="F119">
            <v>68679.566666666666</v>
          </cell>
          <cell r="G119">
            <v>68679.566666666666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0.13791999999999999</v>
          </cell>
          <cell r="C121">
            <v>0.13791999999999999</v>
          </cell>
          <cell r="D121">
            <v>0.13635</v>
          </cell>
          <cell r="E121">
            <v>0.13635</v>
          </cell>
          <cell r="F121">
            <v>0.13635</v>
          </cell>
          <cell r="G121">
            <v>0.13635</v>
          </cell>
        </row>
        <row r="122">
          <cell r="B122">
            <v>8.158E-2</v>
          </cell>
          <cell r="C122">
            <v>8.158E-2</v>
          </cell>
          <cell r="D122">
            <v>8.0479999999999996E-2</v>
          </cell>
          <cell r="E122">
            <v>8.0479999999999996E-2</v>
          </cell>
          <cell r="F122">
            <v>8.0479999999999996E-2</v>
          </cell>
          <cell r="G122">
            <v>8.0479999999999996E-2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3.4119999999999998E-2</v>
          </cell>
          <cell r="C124">
            <v>3.4119999999999998E-2</v>
          </cell>
          <cell r="D124">
            <v>3.3649999999999999E-2</v>
          </cell>
          <cell r="E124">
            <v>3.3649999999999999E-2</v>
          </cell>
          <cell r="F124">
            <v>3.3649999999999999E-2</v>
          </cell>
          <cell r="G124">
            <v>3.3649999999999999E-2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0.17630000000000001</v>
          </cell>
          <cell r="C132">
            <v>0.17630000000000001</v>
          </cell>
          <cell r="D132">
            <v>0.17473000000000002</v>
          </cell>
          <cell r="E132">
            <v>0.17473000000000002</v>
          </cell>
          <cell r="F132">
            <v>0.17473000000000002</v>
          </cell>
          <cell r="G132">
            <v>0.17473000000000002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1.4691666666666667E-2</v>
          </cell>
          <cell r="C135">
            <v>1.4691666666666667E-2</v>
          </cell>
          <cell r="D135">
            <v>1.4560833333333335E-2</v>
          </cell>
          <cell r="E135">
            <v>1.4560833333333335E-2</v>
          </cell>
          <cell r="F135">
            <v>1.4560833333333335E-2</v>
          </cell>
          <cell r="G135">
            <v>1.4560833333333335E-2</v>
          </cell>
        </row>
        <row r="137">
          <cell r="B137">
            <v>1009.0173002777778</v>
          </cell>
          <cell r="C137">
            <v>1009.0173002777778</v>
          </cell>
          <cell r="D137">
            <v>1000.031723638889</v>
          </cell>
          <cell r="E137">
            <v>1000.031723638889</v>
          </cell>
          <cell r="F137">
            <v>1000.031723638889</v>
          </cell>
          <cell r="G137">
            <v>1000.031723638889</v>
          </cell>
        </row>
        <row r="139">
          <cell r="G139">
            <v>11969.245946777779</v>
          </cell>
        </row>
      </sheetData>
      <sheetData sheetId="9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A5 - Borah Series Capacitors</v>
          </cell>
          <cell r="H2" t="str">
            <v>Facility</v>
          </cell>
          <cell r="I2" t="str">
            <v>A5 - Borah Series Capacitors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July</v>
          </cell>
          <cell r="H4" t="str">
            <v>Annv Date</v>
          </cell>
          <cell r="I4" t="str">
            <v>July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1488429.97</v>
          </cell>
          <cell r="C8">
            <v>1488429.97</v>
          </cell>
          <cell r="D8">
            <v>1488429.97</v>
          </cell>
          <cell r="E8">
            <v>1488429.97</v>
          </cell>
          <cell r="F8">
            <v>1488429.97</v>
          </cell>
          <cell r="G8">
            <v>1488429.97</v>
          </cell>
          <cell r="H8">
            <v>1488429.97</v>
          </cell>
          <cell r="I8">
            <v>1488429.97</v>
          </cell>
          <cell r="J8">
            <v>1488429.97</v>
          </cell>
          <cell r="K8">
            <v>1488429.97</v>
          </cell>
          <cell r="L8">
            <v>1488429.97</v>
          </cell>
          <cell r="M8">
            <v>1488429.97</v>
          </cell>
        </row>
        <row r="9">
          <cell r="B9">
            <v>1488429.97</v>
          </cell>
          <cell r="C9">
            <v>1488429.97</v>
          </cell>
          <cell r="D9">
            <v>1488429.97</v>
          </cell>
          <cell r="E9">
            <v>1488429.97</v>
          </cell>
          <cell r="F9">
            <v>1488429.97</v>
          </cell>
          <cell r="G9">
            <v>1488429.97</v>
          </cell>
          <cell r="H9">
            <v>1488429.97</v>
          </cell>
          <cell r="I9">
            <v>1488429.97</v>
          </cell>
          <cell r="J9">
            <v>1488429.97</v>
          </cell>
          <cell r="K9">
            <v>1488429.97</v>
          </cell>
          <cell r="L9">
            <v>1488429.97</v>
          </cell>
          <cell r="M9">
            <v>1488429.97</v>
          </cell>
        </row>
        <row r="10">
          <cell r="B10">
            <v>58315.34</v>
          </cell>
          <cell r="C10">
            <v>58315.34</v>
          </cell>
          <cell r="D10">
            <v>58315.34</v>
          </cell>
          <cell r="E10">
            <v>58315.34</v>
          </cell>
          <cell r="F10">
            <v>58315.34</v>
          </cell>
          <cell r="G10">
            <v>58315.34</v>
          </cell>
          <cell r="H10">
            <v>58315.34</v>
          </cell>
          <cell r="I10">
            <v>58315.34</v>
          </cell>
          <cell r="J10">
            <v>58315.34</v>
          </cell>
          <cell r="K10">
            <v>58315.34</v>
          </cell>
          <cell r="L10">
            <v>58315.34</v>
          </cell>
          <cell r="M10">
            <v>58315.34</v>
          </cell>
        </row>
        <row r="11">
          <cell r="B11">
            <v>1430114.63</v>
          </cell>
          <cell r="C11">
            <v>1430114.63</v>
          </cell>
          <cell r="D11">
            <v>1430114.63</v>
          </cell>
          <cell r="E11">
            <v>1430114.63</v>
          </cell>
          <cell r="F11">
            <v>1430114.63</v>
          </cell>
          <cell r="G11">
            <v>1430114.63</v>
          </cell>
          <cell r="H11">
            <v>1430114.63</v>
          </cell>
          <cell r="I11">
            <v>1430114.63</v>
          </cell>
          <cell r="J11">
            <v>1430114.63</v>
          </cell>
          <cell r="K11">
            <v>1430114.63</v>
          </cell>
          <cell r="L11">
            <v>1430114.63</v>
          </cell>
          <cell r="M11">
            <v>1430114.63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5.8679999999999996E-2</v>
          </cell>
          <cell r="C13">
            <v>5.8679999999999996E-2</v>
          </cell>
          <cell r="D13">
            <v>5.8679999999999996E-2</v>
          </cell>
          <cell r="E13">
            <v>5.8679999999999996E-2</v>
          </cell>
          <cell r="F13">
            <v>5.8679999999999996E-2</v>
          </cell>
          <cell r="G13">
            <v>5.8679999999999996E-2</v>
          </cell>
          <cell r="H13">
            <v>5.7020000000000001E-2</v>
          </cell>
          <cell r="I13">
            <v>5.7020000000000001E-2</v>
          </cell>
          <cell r="J13">
            <v>5.7020000000000001E-2</v>
          </cell>
          <cell r="K13">
            <v>5.7020000000000001E-2</v>
          </cell>
          <cell r="L13">
            <v>5.7020000000000001E-2</v>
          </cell>
          <cell r="M13">
            <v>5.7020000000000001E-2</v>
          </cell>
        </row>
        <row r="14">
          <cell r="B14">
            <v>2.682E-2</v>
          </cell>
          <cell r="C14">
            <v>2.682E-2</v>
          </cell>
          <cell r="D14">
            <v>2.682E-2</v>
          </cell>
          <cell r="E14">
            <v>2.682E-2</v>
          </cell>
          <cell r="F14">
            <v>2.682E-2</v>
          </cell>
          <cell r="G14">
            <v>2.682E-2</v>
          </cell>
          <cell r="H14">
            <v>2.5600000000000001E-2</v>
          </cell>
          <cell r="I14">
            <v>2.5600000000000001E-2</v>
          </cell>
          <cell r="J14">
            <v>2.5600000000000001E-2</v>
          </cell>
          <cell r="K14">
            <v>2.5600000000000001E-2</v>
          </cell>
          <cell r="L14">
            <v>2.5600000000000001E-2</v>
          </cell>
          <cell r="M14">
            <v>2.5600000000000001E-2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9.6399999999999993E-3</v>
          </cell>
          <cell r="C16">
            <v>9.6399999999999993E-3</v>
          </cell>
          <cell r="D16">
            <v>9.6399999999999993E-3</v>
          </cell>
          <cell r="E16">
            <v>9.6399999999999993E-3</v>
          </cell>
          <cell r="F16">
            <v>9.6399999999999993E-3</v>
          </cell>
          <cell r="G16">
            <v>9.6399999999999993E-3</v>
          </cell>
          <cell r="H16">
            <v>9.1999999999999998E-3</v>
          </cell>
          <cell r="I16">
            <v>9.1999999999999998E-3</v>
          </cell>
          <cell r="J16">
            <v>9.1999999999999998E-3</v>
          </cell>
          <cell r="K16">
            <v>9.1999999999999998E-3</v>
          </cell>
          <cell r="L16">
            <v>9.1999999999999998E-3</v>
          </cell>
          <cell r="M16">
            <v>9.1999999999999998E-3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9.6509999999999999E-2</v>
          </cell>
          <cell r="C24">
            <v>9.6509999999999999E-2</v>
          </cell>
          <cell r="D24">
            <v>9.6509999999999999E-2</v>
          </cell>
          <cell r="E24">
            <v>9.6509999999999999E-2</v>
          </cell>
          <cell r="F24">
            <v>9.6509999999999999E-2</v>
          </cell>
          <cell r="G24">
            <v>9.6509999999999999E-2</v>
          </cell>
          <cell r="H24">
            <v>9.4850000000000004E-2</v>
          </cell>
          <cell r="I24">
            <v>9.4850000000000004E-2</v>
          </cell>
          <cell r="J24">
            <v>9.4850000000000004E-2</v>
          </cell>
          <cell r="K24">
            <v>9.4850000000000004E-2</v>
          </cell>
          <cell r="L24">
            <v>9.4850000000000004E-2</v>
          </cell>
          <cell r="M24">
            <v>9.4850000000000004E-2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8.0424999999999993E-3</v>
          </cell>
          <cell r="C27">
            <v>8.0424999999999993E-3</v>
          </cell>
          <cell r="D27">
            <v>8.0424999999999993E-3</v>
          </cell>
          <cell r="E27">
            <v>8.0424999999999993E-3</v>
          </cell>
          <cell r="F27">
            <v>8.0424999999999993E-3</v>
          </cell>
          <cell r="G27">
            <v>8.0424999999999993E-3</v>
          </cell>
          <cell r="H27">
            <v>7.904166666666667E-3</v>
          </cell>
          <cell r="I27">
            <v>7.904166666666667E-3</v>
          </cell>
          <cell r="J27">
            <v>7.904166666666667E-3</v>
          </cell>
          <cell r="K27">
            <v>7.904166666666667E-3</v>
          </cell>
          <cell r="L27">
            <v>7.904166666666667E-3</v>
          </cell>
          <cell r="M27">
            <v>7.904166666666667E-3</v>
          </cell>
        </row>
        <row r="29">
          <cell r="B29">
            <v>11501.696911774998</v>
          </cell>
          <cell r="C29">
            <v>11501.696911774998</v>
          </cell>
          <cell r="D29">
            <v>11501.696911774998</v>
          </cell>
          <cell r="E29">
            <v>11501.696911774998</v>
          </cell>
          <cell r="F29">
            <v>11501.696911774998</v>
          </cell>
          <cell r="G29">
            <v>11501.696911774998</v>
          </cell>
          <cell r="H29">
            <v>11303.864387958332</v>
          </cell>
          <cell r="I29">
            <v>11303.864387958332</v>
          </cell>
          <cell r="J29">
            <v>11303.864387958332</v>
          </cell>
          <cell r="K29">
            <v>11303.864387958332</v>
          </cell>
          <cell r="L29">
            <v>11303.864387958332</v>
          </cell>
          <cell r="M29">
            <v>11303.864387958332</v>
          </cell>
        </row>
        <row r="31">
          <cell r="M31">
            <v>136833.36779840002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A5 - Borah Series Capacitors</v>
          </cell>
          <cell r="H36" t="str">
            <v>Facility</v>
          </cell>
          <cell r="I36" t="str">
            <v>A5 - Borah Series Capacitors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July</v>
          </cell>
          <cell r="H38" t="str">
            <v>Annv Date</v>
          </cell>
          <cell r="I38" t="str">
            <v>July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1488429.97</v>
          </cell>
          <cell r="C42">
            <v>1488429.97</v>
          </cell>
          <cell r="D42">
            <v>1488429.97</v>
          </cell>
          <cell r="E42">
            <v>1488429.97</v>
          </cell>
          <cell r="F42">
            <v>1488429.97</v>
          </cell>
          <cell r="G42">
            <v>1488429.97</v>
          </cell>
          <cell r="H42">
            <v>1488429.97</v>
          </cell>
          <cell r="I42">
            <v>1488429.97</v>
          </cell>
          <cell r="J42">
            <v>1488429.97</v>
          </cell>
          <cell r="K42">
            <v>1488429.97</v>
          </cell>
          <cell r="L42">
            <v>1488429.97</v>
          </cell>
          <cell r="M42">
            <v>1488429.97</v>
          </cell>
        </row>
        <row r="43">
          <cell r="B43">
            <v>1488429.97</v>
          </cell>
          <cell r="C43">
            <v>1488429.97</v>
          </cell>
          <cell r="D43">
            <v>1488429.97</v>
          </cell>
          <cell r="E43">
            <v>1488429.97</v>
          </cell>
          <cell r="F43">
            <v>1488429.97</v>
          </cell>
          <cell r="G43">
            <v>1488429.97</v>
          </cell>
          <cell r="H43">
            <v>1488429.97</v>
          </cell>
          <cell r="I43">
            <v>1488429.97</v>
          </cell>
          <cell r="J43">
            <v>1488429.97</v>
          </cell>
          <cell r="K43">
            <v>1488429.97</v>
          </cell>
          <cell r="L43">
            <v>1488429.97</v>
          </cell>
          <cell r="M43">
            <v>1488429.97</v>
          </cell>
        </row>
        <row r="44">
          <cell r="B44">
            <v>58315.34</v>
          </cell>
          <cell r="C44">
            <v>58315.34</v>
          </cell>
          <cell r="D44">
            <v>58315.34</v>
          </cell>
          <cell r="E44">
            <v>58315.34</v>
          </cell>
          <cell r="F44">
            <v>58315.34</v>
          </cell>
          <cell r="G44">
            <v>58315.34</v>
          </cell>
          <cell r="H44">
            <v>58315.34</v>
          </cell>
          <cell r="I44">
            <v>58315.34</v>
          </cell>
          <cell r="J44">
            <v>58315.34</v>
          </cell>
          <cell r="K44">
            <v>58315.34</v>
          </cell>
          <cell r="L44">
            <v>58315.34</v>
          </cell>
          <cell r="M44">
            <v>58315.34</v>
          </cell>
        </row>
        <row r="45">
          <cell r="B45">
            <v>1430114.63</v>
          </cell>
          <cell r="C45">
            <v>1430114.63</v>
          </cell>
          <cell r="D45">
            <v>1430114.63</v>
          </cell>
          <cell r="E45">
            <v>1430114.63</v>
          </cell>
          <cell r="F45">
            <v>1430114.63</v>
          </cell>
          <cell r="G45">
            <v>1430114.63</v>
          </cell>
          <cell r="H45">
            <v>1430114.63</v>
          </cell>
          <cell r="I45">
            <v>1430114.63</v>
          </cell>
          <cell r="J45">
            <v>1430114.63</v>
          </cell>
          <cell r="K45">
            <v>1430114.63</v>
          </cell>
          <cell r="L45">
            <v>1430114.63</v>
          </cell>
          <cell r="M45">
            <v>1430114.63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5.8679999999999996E-2</v>
          </cell>
          <cell r="C47">
            <v>5.8679999999999996E-2</v>
          </cell>
          <cell r="D47">
            <v>5.8679999999999996E-2</v>
          </cell>
          <cell r="E47">
            <v>5.8679999999999996E-2</v>
          </cell>
          <cell r="F47">
            <v>5.8679999999999996E-2</v>
          </cell>
          <cell r="G47">
            <v>5.8090000000000003E-2</v>
          </cell>
          <cell r="H47">
            <v>5.638E-2</v>
          </cell>
          <cell r="I47">
            <v>5.638E-2</v>
          </cell>
          <cell r="J47">
            <v>5.638E-2</v>
          </cell>
          <cell r="K47">
            <v>5.638E-2</v>
          </cell>
          <cell r="L47">
            <v>5.638E-2</v>
          </cell>
          <cell r="M47">
            <v>5.638E-2</v>
          </cell>
        </row>
        <row r="48">
          <cell r="B48">
            <v>2.682E-2</v>
          </cell>
          <cell r="C48">
            <v>2.682E-2</v>
          </cell>
          <cell r="D48">
            <v>2.682E-2</v>
          </cell>
          <cell r="E48">
            <v>2.682E-2</v>
          </cell>
          <cell r="F48">
            <v>2.682E-2</v>
          </cell>
          <cell r="G48">
            <v>2.6169999999999999E-2</v>
          </cell>
          <cell r="H48">
            <v>2.4920000000000001E-2</v>
          </cell>
          <cell r="I48">
            <v>2.4920000000000001E-2</v>
          </cell>
          <cell r="J48">
            <v>2.4920000000000001E-2</v>
          </cell>
          <cell r="K48">
            <v>2.4920000000000001E-2</v>
          </cell>
          <cell r="L48">
            <v>2.4920000000000001E-2</v>
          </cell>
          <cell r="M48">
            <v>2.4920000000000001E-2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9.6399999999999993E-3</v>
          </cell>
          <cell r="C50">
            <v>9.6399999999999993E-3</v>
          </cell>
          <cell r="D50">
            <v>9.6399999999999993E-3</v>
          </cell>
          <cell r="E50">
            <v>9.6399999999999993E-3</v>
          </cell>
          <cell r="F50">
            <v>9.6399999999999993E-3</v>
          </cell>
          <cell r="G50">
            <v>9.7000000000000003E-3</v>
          </cell>
          <cell r="H50">
            <v>9.2399999999999999E-3</v>
          </cell>
          <cell r="I50">
            <v>9.2399999999999999E-3</v>
          </cell>
          <cell r="J50">
            <v>9.2399999999999999E-3</v>
          </cell>
          <cell r="K50">
            <v>9.2399999999999999E-3</v>
          </cell>
          <cell r="L50">
            <v>9.2399999999999999E-3</v>
          </cell>
          <cell r="M50">
            <v>9.2399999999999999E-3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9.705999999999998E-2</v>
          </cell>
          <cell r="C58">
            <v>9.705999999999998E-2</v>
          </cell>
          <cell r="D58">
            <v>9.705999999999998E-2</v>
          </cell>
          <cell r="E58">
            <v>9.705999999999998E-2</v>
          </cell>
          <cell r="F58">
            <v>9.705999999999998E-2</v>
          </cell>
          <cell r="G58">
            <v>9.647E-2</v>
          </cell>
          <cell r="H58">
            <v>9.4759999999999983E-2</v>
          </cell>
          <cell r="I58">
            <v>9.4759999999999983E-2</v>
          </cell>
          <cell r="J58">
            <v>9.4759999999999983E-2</v>
          </cell>
          <cell r="K58">
            <v>9.4759999999999983E-2</v>
          </cell>
          <cell r="L58">
            <v>9.4759999999999983E-2</v>
          </cell>
          <cell r="M58">
            <v>9.4759999999999983E-2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8.0883333333333311E-3</v>
          </cell>
          <cell r="C61">
            <v>8.0883333333333311E-3</v>
          </cell>
          <cell r="D61">
            <v>8.0883333333333311E-3</v>
          </cell>
          <cell r="E61">
            <v>8.0883333333333311E-3</v>
          </cell>
          <cell r="F61">
            <v>8.0883333333333311E-3</v>
          </cell>
          <cell r="G61">
            <v>8.0391666666666667E-3</v>
          </cell>
          <cell r="H61">
            <v>7.8966666666666647E-3</v>
          </cell>
          <cell r="I61">
            <v>7.8966666666666647E-3</v>
          </cell>
          <cell r="J61">
            <v>7.8966666666666647E-3</v>
          </cell>
          <cell r="K61">
            <v>7.8966666666666647E-3</v>
          </cell>
          <cell r="L61">
            <v>7.8966666666666647E-3</v>
          </cell>
          <cell r="M61">
            <v>7.8966666666666647E-3</v>
          </cell>
        </row>
        <row r="63">
          <cell r="B63">
            <v>11567.243832316663</v>
          </cell>
          <cell r="C63">
            <v>11567.243832316663</v>
          </cell>
          <cell r="D63">
            <v>11567.243832316663</v>
          </cell>
          <cell r="E63">
            <v>11567.243832316663</v>
          </cell>
          <cell r="F63">
            <v>11567.243832316663</v>
          </cell>
          <cell r="G63">
            <v>11496.929863008332</v>
          </cell>
          <cell r="H63">
            <v>11293.13852823333</v>
          </cell>
          <cell r="I63">
            <v>11293.13852823333</v>
          </cell>
          <cell r="J63">
            <v>11293.13852823333</v>
          </cell>
          <cell r="K63">
            <v>11293.13852823333</v>
          </cell>
          <cell r="L63">
            <v>11293.13852823333</v>
          </cell>
          <cell r="M63">
            <v>11293.13852823333</v>
          </cell>
        </row>
        <row r="65">
          <cell r="M65">
            <v>137091.98019399165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65.546920541664804</v>
          </cell>
          <cell r="C68">
            <v>65.546920541664804</v>
          </cell>
          <cell r="D68">
            <v>65.546920541664804</v>
          </cell>
          <cell r="E68">
            <v>65.546920541664804</v>
          </cell>
          <cell r="F68">
            <v>65.546920541664804</v>
          </cell>
          <cell r="G68">
            <v>-4.767048766665539</v>
          </cell>
          <cell r="H68">
            <v>-10.72585972500201</v>
          </cell>
          <cell r="I68">
            <v>-10.72585972500201</v>
          </cell>
          <cell r="J68">
            <v>-10.72585972500201</v>
          </cell>
          <cell r="K68">
            <v>-10.72585972500201</v>
          </cell>
          <cell r="L68">
            <v>-10.72585972500201</v>
          </cell>
          <cell r="M68">
            <v>-10.72585972500201</v>
          </cell>
        </row>
        <row r="69">
          <cell r="B69">
            <v>65.546920541664804</v>
          </cell>
          <cell r="C69">
            <v>65.546920541664804</v>
          </cell>
          <cell r="D69">
            <v>65.546920541664804</v>
          </cell>
          <cell r="E69">
            <v>65.546920541664804</v>
          </cell>
          <cell r="F69">
            <v>65.546920541664804</v>
          </cell>
          <cell r="G69">
            <v>-4.767048766665539</v>
          </cell>
          <cell r="H69">
            <v>-10.72585972500201</v>
          </cell>
          <cell r="I69">
            <v>-10.72585972500201</v>
          </cell>
          <cell r="J69">
            <v>-10.72585972500201</v>
          </cell>
          <cell r="K69">
            <v>-10.72585972500201</v>
          </cell>
          <cell r="L69">
            <v>-10.72585972500201</v>
          </cell>
          <cell r="M69">
            <v>-10.72585972500201</v>
          </cell>
        </row>
        <row r="71">
          <cell r="M71">
            <v>258.61239559162641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A5 - Borah Series Capacitors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July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1488429.97</v>
          </cell>
          <cell r="C87">
            <v>1488429.97</v>
          </cell>
          <cell r="D87">
            <v>1488429.97</v>
          </cell>
          <cell r="E87">
            <v>1488429.97</v>
          </cell>
          <cell r="F87">
            <v>1488429.97</v>
          </cell>
          <cell r="G87">
            <v>1488429.97</v>
          </cell>
        </row>
        <row r="88">
          <cell r="B88">
            <v>1488429.97</v>
          </cell>
          <cell r="C88">
            <v>1488429.97</v>
          </cell>
          <cell r="D88">
            <v>1488429.97</v>
          </cell>
          <cell r="E88">
            <v>1488429.97</v>
          </cell>
          <cell r="F88">
            <v>1488429.97</v>
          </cell>
          <cell r="G88">
            <v>1488429.97</v>
          </cell>
        </row>
        <row r="89">
          <cell r="B89">
            <v>58315.34</v>
          </cell>
          <cell r="C89">
            <v>58315.34</v>
          </cell>
          <cell r="D89">
            <v>58315.34</v>
          </cell>
          <cell r="E89">
            <v>58315.34</v>
          </cell>
          <cell r="F89">
            <v>58315.34</v>
          </cell>
          <cell r="G89">
            <v>58315.34</v>
          </cell>
        </row>
        <row r="90">
          <cell r="B90">
            <v>1430114.63</v>
          </cell>
          <cell r="C90">
            <v>1430114.63</v>
          </cell>
          <cell r="D90">
            <v>1430114.63</v>
          </cell>
          <cell r="E90">
            <v>1430114.63</v>
          </cell>
          <cell r="F90">
            <v>1430114.63</v>
          </cell>
          <cell r="G90">
            <v>1430114.63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5.8679999999999996E-2</v>
          </cell>
          <cell r="C92">
            <v>5.8679999999999996E-2</v>
          </cell>
          <cell r="D92">
            <v>5.8679999999999996E-2</v>
          </cell>
          <cell r="E92">
            <v>5.8679999999999996E-2</v>
          </cell>
          <cell r="F92">
            <v>5.8679999999999996E-2</v>
          </cell>
          <cell r="G92">
            <v>5.8090000000000003E-2</v>
          </cell>
        </row>
        <row r="93">
          <cell r="B93">
            <v>2.682E-2</v>
          </cell>
          <cell r="C93">
            <v>2.682E-2</v>
          </cell>
          <cell r="D93">
            <v>2.682E-2</v>
          </cell>
          <cell r="E93">
            <v>2.682E-2</v>
          </cell>
          <cell r="F93">
            <v>2.682E-2</v>
          </cell>
          <cell r="G93">
            <v>2.6169999999999999E-2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9.6399999999999993E-3</v>
          </cell>
          <cell r="C95">
            <v>9.6399999999999993E-3</v>
          </cell>
          <cell r="D95">
            <v>9.6399999999999993E-3</v>
          </cell>
          <cell r="E95">
            <v>9.6399999999999993E-3</v>
          </cell>
          <cell r="F95">
            <v>9.6399999999999993E-3</v>
          </cell>
          <cell r="G95">
            <v>9.7000000000000003E-3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9.705999999999998E-2</v>
          </cell>
          <cell r="C103">
            <v>9.705999999999998E-2</v>
          </cell>
          <cell r="D103">
            <v>9.705999999999998E-2</v>
          </cell>
          <cell r="E103">
            <v>9.705999999999998E-2</v>
          </cell>
          <cell r="F103">
            <v>9.705999999999998E-2</v>
          </cell>
          <cell r="G103">
            <v>9.647E-2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8.0883333333333311E-3</v>
          </cell>
          <cell r="C106">
            <v>8.0883333333333311E-3</v>
          </cell>
          <cell r="D106">
            <v>8.0883333333333311E-3</v>
          </cell>
          <cell r="E106">
            <v>8.0883333333333311E-3</v>
          </cell>
          <cell r="F106">
            <v>8.0883333333333311E-3</v>
          </cell>
          <cell r="G106">
            <v>8.0391666666666667E-3</v>
          </cell>
        </row>
        <row r="108">
          <cell r="B108">
            <v>11567.243832316663</v>
          </cell>
          <cell r="C108">
            <v>11567.243832316663</v>
          </cell>
          <cell r="D108">
            <v>11567.243832316663</v>
          </cell>
          <cell r="E108">
            <v>11567.243832316663</v>
          </cell>
          <cell r="F108">
            <v>11567.243832316663</v>
          </cell>
          <cell r="G108">
            <v>11496.929863008332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1488429.97</v>
          </cell>
          <cell r="C116">
            <v>1488429.97</v>
          </cell>
          <cell r="D116">
            <v>1488429.97</v>
          </cell>
          <cell r="E116">
            <v>1488429.97</v>
          </cell>
          <cell r="F116">
            <v>1488429.97</v>
          </cell>
          <cell r="G116">
            <v>1488429.97</v>
          </cell>
        </row>
        <row r="117">
          <cell r="B117">
            <v>1488429.97</v>
          </cell>
          <cell r="C117">
            <v>1488429.97</v>
          </cell>
          <cell r="D117">
            <v>1488429.97</v>
          </cell>
          <cell r="E117">
            <v>1488429.97</v>
          </cell>
          <cell r="F117">
            <v>1488429.97</v>
          </cell>
          <cell r="G117">
            <v>1488429.97</v>
          </cell>
        </row>
        <row r="118">
          <cell r="B118">
            <v>58315.34</v>
          </cell>
          <cell r="C118">
            <v>58315.34</v>
          </cell>
          <cell r="D118">
            <v>58315.34</v>
          </cell>
          <cell r="E118">
            <v>58315.34</v>
          </cell>
          <cell r="F118">
            <v>58315.34</v>
          </cell>
          <cell r="G118">
            <v>58315.34</v>
          </cell>
        </row>
        <row r="119">
          <cell r="B119">
            <v>1430114.63</v>
          </cell>
          <cell r="C119">
            <v>1430114.63</v>
          </cell>
          <cell r="D119">
            <v>1430114.63</v>
          </cell>
          <cell r="E119">
            <v>1430114.63</v>
          </cell>
          <cell r="F119">
            <v>1430114.63</v>
          </cell>
          <cell r="G119">
            <v>1430114.63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5.638E-2</v>
          </cell>
          <cell r="C121">
            <v>5.638E-2</v>
          </cell>
          <cell r="D121">
            <v>5.638E-2</v>
          </cell>
          <cell r="E121">
            <v>5.638E-2</v>
          </cell>
          <cell r="F121">
            <v>5.638E-2</v>
          </cell>
          <cell r="G121">
            <v>5.638E-2</v>
          </cell>
        </row>
        <row r="122">
          <cell r="B122">
            <v>2.4920000000000001E-2</v>
          </cell>
          <cell r="C122">
            <v>2.4920000000000001E-2</v>
          </cell>
          <cell r="D122">
            <v>2.4920000000000001E-2</v>
          </cell>
          <cell r="E122">
            <v>2.4920000000000001E-2</v>
          </cell>
          <cell r="F122">
            <v>2.4920000000000001E-2</v>
          </cell>
          <cell r="G122">
            <v>2.4920000000000001E-2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9.2399999999999999E-3</v>
          </cell>
          <cell r="C124">
            <v>9.2399999999999999E-3</v>
          </cell>
          <cell r="D124">
            <v>9.2399999999999999E-3</v>
          </cell>
          <cell r="E124">
            <v>9.2399999999999999E-3</v>
          </cell>
          <cell r="F124">
            <v>9.2399999999999999E-3</v>
          </cell>
          <cell r="G124">
            <v>9.2399999999999999E-3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9.4759999999999983E-2</v>
          </cell>
          <cell r="C132">
            <v>9.4759999999999983E-2</v>
          </cell>
          <cell r="D132">
            <v>9.4759999999999983E-2</v>
          </cell>
          <cell r="E132">
            <v>9.4759999999999983E-2</v>
          </cell>
          <cell r="F132">
            <v>9.4759999999999983E-2</v>
          </cell>
          <cell r="G132">
            <v>9.4759999999999983E-2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7.8966666666666647E-3</v>
          </cell>
          <cell r="C135">
            <v>7.8966666666666647E-3</v>
          </cell>
          <cell r="D135">
            <v>7.8966666666666647E-3</v>
          </cell>
          <cell r="E135">
            <v>7.8966666666666647E-3</v>
          </cell>
          <cell r="F135">
            <v>7.8966666666666647E-3</v>
          </cell>
          <cell r="G135">
            <v>7.8966666666666647E-3</v>
          </cell>
        </row>
        <row r="137">
          <cell r="B137">
            <v>11293.13852823333</v>
          </cell>
          <cell r="C137">
            <v>11293.13852823333</v>
          </cell>
          <cell r="D137">
            <v>11293.13852823333</v>
          </cell>
          <cell r="E137">
            <v>11293.13852823333</v>
          </cell>
          <cell r="F137">
            <v>11293.13852823333</v>
          </cell>
          <cell r="G137">
            <v>11293.13852823333</v>
          </cell>
        </row>
        <row r="139">
          <cell r="G139">
            <v>137091.98019399165</v>
          </cell>
        </row>
      </sheetData>
      <sheetData sheetId="10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A6 - Kinport-Bridger (345 KV Term Fac)</v>
          </cell>
          <cell r="H2" t="str">
            <v>Facility</v>
          </cell>
          <cell r="I2" t="str">
            <v>A6 - Kinport-Bridger (345 KV Term Fac)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November</v>
          </cell>
          <cell r="H4" t="str">
            <v>Annv Date</v>
          </cell>
          <cell r="I4" t="str">
            <v>November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3096966.2483499995</v>
          </cell>
          <cell r="C8">
            <v>3096966.2483499995</v>
          </cell>
          <cell r="D8">
            <v>3096966.2483499995</v>
          </cell>
          <cell r="E8">
            <v>3096966.2483499995</v>
          </cell>
          <cell r="F8">
            <v>3096966.2483499995</v>
          </cell>
          <cell r="G8">
            <v>3096966.2483499995</v>
          </cell>
          <cell r="H8">
            <v>3096966.2483499995</v>
          </cell>
          <cell r="I8">
            <v>3096966.2483499995</v>
          </cell>
          <cell r="J8">
            <v>3096966.2483499995</v>
          </cell>
          <cell r="K8">
            <v>3096966.2483499995</v>
          </cell>
          <cell r="L8">
            <v>3096966.2483499995</v>
          </cell>
          <cell r="M8">
            <v>3096966.2483499995</v>
          </cell>
        </row>
        <row r="9">
          <cell r="B9">
            <v>3096966.2483499995</v>
          </cell>
          <cell r="C9">
            <v>3096966.2483499995</v>
          </cell>
          <cell r="D9">
            <v>3096966.2483499995</v>
          </cell>
          <cell r="E9">
            <v>3096966.2483499995</v>
          </cell>
          <cell r="F9">
            <v>3096966.2483499995</v>
          </cell>
          <cell r="G9">
            <v>3096966.2483499995</v>
          </cell>
          <cell r="H9">
            <v>3096966.2483499995</v>
          </cell>
          <cell r="I9">
            <v>3096966.2483499995</v>
          </cell>
          <cell r="J9">
            <v>3096966.2483499995</v>
          </cell>
          <cell r="K9">
            <v>3096966.2483499995</v>
          </cell>
          <cell r="L9">
            <v>3096966.2483499995</v>
          </cell>
          <cell r="M9">
            <v>3096966.2483499995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3096966.2483499995</v>
          </cell>
          <cell r="C11">
            <v>3096966.2483499995</v>
          </cell>
          <cell r="D11">
            <v>3096966.2483499995</v>
          </cell>
          <cell r="E11">
            <v>3096966.2483499995</v>
          </cell>
          <cell r="F11">
            <v>3096966.2483499995</v>
          </cell>
          <cell r="G11">
            <v>3096966.2483499995</v>
          </cell>
          <cell r="H11">
            <v>3096966.2483499995</v>
          </cell>
          <cell r="I11">
            <v>3096966.2483499995</v>
          </cell>
          <cell r="J11">
            <v>3096966.2483499995</v>
          </cell>
          <cell r="K11">
            <v>3096966.2483499995</v>
          </cell>
          <cell r="L11">
            <v>3096966.2483499995</v>
          </cell>
          <cell r="M11">
            <v>3096966.2483499995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4.3740000000000001E-2</v>
          </cell>
          <cell r="C13">
            <v>4.3740000000000001E-2</v>
          </cell>
          <cell r="D13">
            <v>4.3740000000000001E-2</v>
          </cell>
          <cell r="E13">
            <v>4.3740000000000001E-2</v>
          </cell>
          <cell r="F13">
            <v>4.3740000000000001E-2</v>
          </cell>
          <cell r="G13">
            <v>4.3740000000000001E-2</v>
          </cell>
          <cell r="H13">
            <v>4.3740000000000001E-2</v>
          </cell>
          <cell r="I13">
            <v>4.3740000000000001E-2</v>
          </cell>
          <cell r="J13">
            <v>4.3740000000000001E-2</v>
          </cell>
          <cell r="K13">
            <v>4.3740000000000001E-2</v>
          </cell>
          <cell r="L13">
            <v>4.2369999999999998E-2</v>
          </cell>
          <cell r="M13">
            <v>4.2369999999999998E-2</v>
          </cell>
        </row>
        <row r="14">
          <cell r="B14">
            <v>1.668E-2</v>
          </cell>
          <cell r="C14">
            <v>1.668E-2</v>
          </cell>
          <cell r="D14">
            <v>1.668E-2</v>
          </cell>
          <cell r="E14">
            <v>1.668E-2</v>
          </cell>
          <cell r="F14">
            <v>1.668E-2</v>
          </cell>
          <cell r="G14">
            <v>1.668E-2</v>
          </cell>
          <cell r="H14">
            <v>1.668E-2</v>
          </cell>
          <cell r="I14">
            <v>1.668E-2</v>
          </cell>
          <cell r="J14">
            <v>1.668E-2</v>
          </cell>
          <cell r="K14">
            <v>1.668E-2</v>
          </cell>
          <cell r="L14">
            <v>1.5699999999999999E-2</v>
          </cell>
          <cell r="M14">
            <v>1.5699999999999999E-2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4.8399999999999997E-3</v>
          </cell>
          <cell r="C16">
            <v>4.8399999999999997E-3</v>
          </cell>
          <cell r="D16">
            <v>4.8399999999999997E-3</v>
          </cell>
          <cell r="E16">
            <v>4.8399999999999997E-3</v>
          </cell>
          <cell r="F16">
            <v>4.8399999999999997E-3</v>
          </cell>
          <cell r="G16">
            <v>4.8399999999999997E-3</v>
          </cell>
          <cell r="H16">
            <v>4.8399999999999997E-3</v>
          </cell>
          <cell r="I16">
            <v>4.8399999999999997E-3</v>
          </cell>
          <cell r="J16">
            <v>4.8399999999999997E-3</v>
          </cell>
          <cell r="K16">
            <v>4.8399999999999997E-3</v>
          </cell>
          <cell r="L16">
            <v>4.45E-3</v>
          </cell>
          <cell r="M16">
            <v>4.45E-3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8.1570000000000004E-2</v>
          </cell>
          <cell r="C24">
            <v>8.1570000000000004E-2</v>
          </cell>
          <cell r="D24">
            <v>8.1570000000000004E-2</v>
          </cell>
          <cell r="E24">
            <v>8.1570000000000004E-2</v>
          </cell>
          <cell r="F24">
            <v>8.1570000000000004E-2</v>
          </cell>
          <cell r="G24">
            <v>8.1570000000000004E-2</v>
          </cell>
          <cell r="H24">
            <v>8.1570000000000004E-2</v>
          </cell>
          <cell r="I24">
            <v>8.1570000000000004E-2</v>
          </cell>
          <cell r="J24">
            <v>8.1570000000000004E-2</v>
          </cell>
          <cell r="K24">
            <v>8.1570000000000004E-2</v>
          </cell>
          <cell r="L24">
            <v>8.0200000000000007E-2</v>
          </cell>
          <cell r="M24">
            <v>8.0200000000000007E-2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6.7975000000000006E-3</v>
          </cell>
          <cell r="C27">
            <v>6.7975000000000006E-3</v>
          </cell>
          <cell r="D27">
            <v>6.7975000000000006E-3</v>
          </cell>
          <cell r="E27">
            <v>6.7975000000000006E-3</v>
          </cell>
          <cell r="F27">
            <v>6.7975000000000006E-3</v>
          </cell>
          <cell r="G27">
            <v>6.7975000000000006E-3</v>
          </cell>
          <cell r="H27">
            <v>6.7975000000000006E-3</v>
          </cell>
          <cell r="I27">
            <v>6.7975000000000006E-3</v>
          </cell>
          <cell r="J27">
            <v>6.7975000000000006E-3</v>
          </cell>
          <cell r="K27">
            <v>6.7975000000000006E-3</v>
          </cell>
          <cell r="L27">
            <v>6.6833333333333337E-3</v>
          </cell>
          <cell r="M27">
            <v>6.6833333333333337E-3</v>
          </cell>
        </row>
        <row r="29">
          <cell r="B29">
            <v>21051.628073159125</v>
          </cell>
          <cell r="C29">
            <v>21051.628073159125</v>
          </cell>
          <cell r="D29">
            <v>21051.628073159125</v>
          </cell>
          <cell r="E29">
            <v>21051.628073159125</v>
          </cell>
          <cell r="F29">
            <v>21051.628073159125</v>
          </cell>
          <cell r="G29">
            <v>21051.628073159125</v>
          </cell>
          <cell r="H29">
            <v>21051.628073159125</v>
          </cell>
          <cell r="I29">
            <v>21051.628073159125</v>
          </cell>
          <cell r="J29">
            <v>21051.628073159125</v>
          </cell>
          <cell r="K29">
            <v>21051.628073159125</v>
          </cell>
          <cell r="L29">
            <v>20698.05775980583</v>
          </cell>
          <cell r="M29">
            <v>20698.05775980583</v>
          </cell>
        </row>
        <row r="31">
          <cell r="M31">
            <v>251912.39625120291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A6 - Kinport-Bridger (345 KV Term Fac)</v>
          </cell>
          <cell r="H36" t="str">
            <v>Facility</v>
          </cell>
          <cell r="I36" t="str">
            <v>A6 - Kinport-Bridger (345 KV Term Fac)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November</v>
          </cell>
          <cell r="H38" t="str">
            <v>Annv Date</v>
          </cell>
          <cell r="I38" t="str">
            <v>November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3096966.2483499995</v>
          </cell>
          <cell r="C42">
            <v>3096966.2483499995</v>
          </cell>
          <cell r="D42">
            <v>3096966.2483499995</v>
          </cell>
          <cell r="E42">
            <v>3096966.2483499995</v>
          </cell>
          <cell r="F42">
            <v>3096966.2483499995</v>
          </cell>
          <cell r="G42">
            <v>3096966.2483499995</v>
          </cell>
          <cell r="H42">
            <v>3096966.2483499995</v>
          </cell>
          <cell r="I42">
            <v>3096966.2483499995</v>
          </cell>
          <cell r="J42">
            <v>3096966.2483499995</v>
          </cell>
          <cell r="K42">
            <v>3096966.2483499995</v>
          </cell>
          <cell r="L42">
            <v>3096966.2483499995</v>
          </cell>
          <cell r="M42">
            <v>3096966.2483499995</v>
          </cell>
        </row>
        <row r="43">
          <cell r="B43">
            <v>3096966.2483499995</v>
          </cell>
          <cell r="C43">
            <v>3096966.2483499995</v>
          </cell>
          <cell r="D43">
            <v>3096966.2483499995</v>
          </cell>
          <cell r="E43">
            <v>3096966.2483499995</v>
          </cell>
          <cell r="F43">
            <v>3096966.2483499995</v>
          </cell>
          <cell r="G43">
            <v>3096966.2483499995</v>
          </cell>
          <cell r="H43">
            <v>3096966.2483499995</v>
          </cell>
          <cell r="I43">
            <v>3096966.2483499995</v>
          </cell>
          <cell r="J43">
            <v>3096966.2483499995</v>
          </cell>
          <cell r="K43">
            <v>3096966.2483499995</v>
          </cell>
          <cell r="L43">
            <v>3096966.2483499995</v>
          </cell>
          <cell r="M43">
            <v>3096966.2483499995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3096966.2483499995</v>
          </cell>
          <cell r="C45">
            <v>3096966.2483499995</v>
          </cell>
          <cell r="D45">
            <v>3096966.2483499995</v>
          </cell>
          <cell r="E45">
            <v>3096966.2483499995</v>
          </cell>
          <cell r="F45">
            <v>3096966.2483499995</v>
          </cell>
          <cell r="G45">
            <v>3096966.2483499995</v>
          </cell>
          <cell r="H45">
            <v>3096966.2483499995</v>
          </cell>
          <cell r="I45">
            <v>3096966.2483499995</v>
          </cell>
          <cell r="J45">
            <v>3096966.2483499995</v>
          </cell>
          <cell r="K45">
            <v>3096966.2483499995</v>
          </cell>
          <cell r="L45">
            <v>3096966.2483499995</v>
          </cell>
          <cell r="M45">
            <v>3096966.2483499995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4.2369999999999998E-2</v>
          </cell>
          <cell r="C47">
            <v>4.2369999999999998E-2</v>
          </cell>
          <cell r="D47">
            <v>4.2369999999999998E-2</v>
          </cell>
          <cell r="E47">
            <v>4.2369999999999998E-2</v>
          </cell>
          <cell r="F47">
            <v>4.2369999999999998E-2</v>
          </cell>
          <cell r="G47">
            <v>4.3549999999999998E-2</v>
          </cell>
          <cell r="H47">
            <v>4.3549999999999998E-2</v>
          </cell>
          <cell r="I47">
            <v>4.3549999999999998E-2</v>
          </cell>
          <cell r="J47">
            <v>4.3549999999999998E-2</v>
          </cell>
          <cell r="K47">
            <v>4.3549999999999998E-2</v>
          </cell>
          <cell r="L47">
            <v>4.2110000000000002E-2</v>
          </cell>
          <cell r="M47">
            <v>4.2110000000000002E-2</v>
          </cell>
        </row>
        <row r="48">
          <cell r="B48">
            <v>1.5699999999999999E-2</v>
          </cell>
          <cell r="C48">
            <v>1.5699999999999999E-2</v>
          </cell>
          <cell r="D48">
            <v>1.5699999999999999E-2</v>
          </cell>
          <cell r="E48">
            <v>1.5699999999999999E-2</v>
          </cell>
          <cell r="F48">
            <v>1.5699999999999999E-2</v>
          </cell>
          <cell r="G48">
            <v>1.6379999999999999E-2</v>
          </cell>
          <cell r="H48">
            <v>1.6379999999999999E-2</v>
          </cell>
          <cell r="I48">
            <v>1.6379999999999999E-2</v>
          </cell>
          <cell r="J48">
            <v>1.6379999999999999E-2</v>
          </cell>
          <cell r="K48">
            <v>1.6379999999999999E-2</v>
          </cell>
          <cell r="L48">
            <v>1.5350000000000001E-2</v>
          </cell>
          <cell r="M48">
            <v>1.5350000000000001E-2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4.45E-3</v>
          </cell>
          <cell r="C50">
            <v>4.45E-3</v>
          </cell>
          <cell r="D50">
            <v>4.45E-3</v>
          </cell>
          <cell r="E50">
            <v>4.45E-3</v>
          </cell>
          <cell r="F50">
            <v>4.45E-3</v>
          </cell>
          <cell r="G50">
            <v>4.9500000000000004E-3</v>
          </cell>
          <cell r="H50">
            <v>4.9500000000000004E-3</v>
          </cell>
          <cell r="I50">
            <v>4.9500000000000004E-3</v>
          </cell>
          <cell r="J50">
            <v>4.9500000000000004E-3</v>
          </cell>
          <cell r="K50">
            <v>4.9500000000000004E-3</v>
          </cell>
          <cell r="L50">
            <v>4.5399999999999998E-3</v>
          </cell>
          <cell r="M50">
            <v>4.5399999999999998E-3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8.0749999999999988E-2</v>
          </cell>
          <cell r="C58">
            <v>8.0749999999999988E-2</v>
          </cell>
          <cell r="D58">
            <v>8.0749999999999988E-2</v>
          </cell>
          <cell r="E58">
            <v>8.0749999999999988E-2</v>
          </cell>
          <cell r="F58">
            <v>8.0749999999999988E-2</v>
          </cell>
          <cell r="G58">
            <v>8.1930000000000003E-2</v>
          </cell>
          <cell r="H58">
            <v>8.1930000000000003E-2</v>
          </cell>
          <cell r="I58">
            <v>8.1930000000000003E-2</v>
          </cell>
          <cell r="J58">
            <v>8.1930000000000003E-2</v>
          </cell>
          <cell r="K58">
            <v>8.1930000000000003E-2</v>
          </cell>
          <cell r="L58">
            <v>8.0490000000000006E-2</v>
          </cell>
          <cell r="M58">
            <v>8.0490000000000006E-2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6.7291666666666654E-3</v>
          </cell>
          <cell r="C61">
            <v>6.7291666666666654E-3</v>
          </cell>
          <cell r="D61">
            <v>6.7291666666666654E-3</v>
          </cell>
          <cell r="E61">
            <v>6.7291666666666654E-3</v>
          </cell>
          <cell r="F61">
            <v>6.7291666666666654E-3</v>
          </cell>
          <cell r="G61">
            <v>6.8275000000000002E-3</v>
          </cell>
          <cell r="H61">
            <v>6.8275000000000002E-3</v>
          </cell>
          <cell r="I61">
            <v>6.8275000000000002E-3</v>
          </cell>
          <cell r="J61">
            <v>6.8275000000000002E-3</v>
          </cell>
          <cell r="K61">
            <v>6.8275000000000002E-3</v>
          </cell>
          <cell r="L61">
            <v>6.7075000000000008E-3</v>
          </cell>
          <cell r="M61">
            <v>6.7075000000000008E-3</v>
          </cell>
        </row>
        <row r="63">
          <cell r="B63">
            <v>20840.002046188536</v>
          </cell>
          <cell r="C63">
            <v>20840.002046188536</v>
          </cell>
          <cell r="D63">
            <v>20840.002046188536</v>
          </cell>
          <cell r="E63">
            <v>20840.002046188536</v>
          </cell>
          <cell r="F63">
            <v>20840.002046188536</v>
          </cell>
          <cell r="G63">
            <v>21144.537060609622</v>
          </cell>
          <cell r="H63">
            <v>21144.537060609622</v>
          </cell>
          <cell r="I63">
            <v>21144.537060609622</v>
          </cell>
          <cell r="J63">
            <v>21144.537060609622</v>
          </cell>
          <cell r="K63">
            <v>21144.537060609622</v>
          </cell>
          <cell r="L63">
            <v>20772.901110807623</v>
          </cell>
          <cell r="M63">
            <v>20772.901110807623</v>
          </cell>
        </row>
        <row r="65">
          <cell r="M65">
            <v>251468.49775560602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-211.62602697058901</v>
          </cell>
          <cell r="C68">
            <v>-211.62602697058901</v>
          </cell>
          <cell r="D68">
            <v>-211.62602697058901</v>
          </cell>
          <cell r="E68">
            <v>-211.62602697058901</v>
          </cell>
          <cell r="F68">
            <v>-211.62602697058901</v>
          </cell>
          <cell r="G68">
            <v>92.908987450497079</v>
          </cell>
          <cell r="H68">
            <v>92.908987450497079</v>
          </cell>
          <cell r="I68">
            <v>92.908987450497079</v>
          </cell>
          <cell r="J68">
            <v>92.908987450497079</v>
          </cell>
          <cell r="K68">
            <v>92.908987450497079</v>
          </cell>
          <cell r="L68">
            <v>74.843351001793053</v>
          </cell>
          <cell r="M68">
            <v>74.843351001793053</v>
          </cell>
        </row>
        <row r="69">
          <cell r="B69">
            <v>-211.62602697058901</v>
          </cell>
          <cell r="C69">
            <v>-211.62602697058901</v>
          </cell>
          <cell r="D69">
            <v>-211.62602697058901</v>
          </cell>
          <cell r="E69">
            <v>-211.62602697058901</v>
          </cell>
          <cell r="F69">
            <v>-211.62602697058901</v>
          </cell>
          <cell r="G69">
            <v>92.908987450497079</v>
          </cell>
          <cell r="H69">
            <v>92.908987450497079</v>
          </cell>
          <cell r="I69">
            <v>92.908987450497079</v>
          </cell>
          <cell r="J69">
            <v>92.908987450497079</v>
          </cell>
          <cell r="K69">
            <v>92.908987450497079</v>
          </cell>
          <cell r="L69">
            <v>74.843351001793053</v>
          </cell>
          <cell r="M69">
            <v>74.843351001793053</v>
          </cell>
        </row>
        <row r="71">
          <cell r="M71">
            <v>-443.89849559689173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A6 - Kinport-Bridger (345 KV Term Fac)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November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3096966.2483499995</v>
          </cell>
          <cell r="C87">
            <v>3096966.2483499995</v>
          </cell>
          <cell r="D87">
            <v>3096966.2483499995</v>
          </cell>
          <cell r="E87">
            <v>3096966.2483499995</v>
          </cell>
          <cell r="F87">
            <v>3096966.2483499995</v>
          </cell>
          <cell r="G87">
            <v>3096966.2483499995</v>
          </cell>
        </row>
        <row r="88">
          <cell r="B88">
            <v>3096966.2483499995</v>
          </cell>
          <cell r="C88">
            <v>3096966.2483499995</v>
          </cell>
          <cell r="D88">
            <v>3096966.2483499995</v>
          </cell>
          <cell r="E88">
            <v>3096966.2483499995</v>
          </cell>
          <cell r="F88">
            <v>3096966.2483499995</v>
          </cell>
          <cell r="G88">
            <v>3096966.2483499995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3096966.2483499995</v>
          </cell>
          <cell r="C90">
            <v>3096966.2483499995</v>
          </cell>
          <cell r="D90">
            <v>3096966.2483499995</v>
          </cell>
          <cell r="E90">
            <v>3096966.2483499995</v>
          </cell>
          <cell r="F90">
            <v>3096966.2483499995</v>
          </cell>
          <cell r="G90">
            <v>3096966.2483499995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4.2369999999999998E-2</v>
          </cell>
          <cell r="C92">
            <v>4.2369999999999998E-2</v>
          </cell>
          <cell r="D92">
            <v>4.2369999999999998E-2</v>
          </cell>
          <cell r="E92">
            <v>4.2369999999999998E-2</v>
          </cell>
          <cell r="F92">
            <v>4.2369999999999998E-2</v>
          </cell>
          <cell r="G92">
            <v>4.3549999999999998E-2</v>
          </cell>
        </row>
        <row r="93">
          <cell r="B93">
            <v>1.5699999999999999E-2</v>
          </cell>
          <cell r="C93">
            <v>1.5699999999999999E-2</v>
          </cell>
          <cell r="D93">
            <v>1.5699999999999999E-2</v>
          </cell>
          <cell r="E93">
            <v>1.5699999999999999E-2</v>
          </cell>
          <cell r="F93">
            <v>1.5699999999999999E-2</v>
          </cell>
          <cell r="G93">
            <v>1.6379999999999999E-2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4.45E-3</v>
          </cell>
          <cell r="C95">
            <v>4.45E-3</v>
          </cell>
          <cell r="D95">
            <v>4.45E-3</v>
          </cell>
          <cell r="E95">
            <v>4.45E-3</v>
          </cell>
          <cell r="F95">
            <v>4.45E-3</v>
          </cell>
          <cell r="G95">
            <v>4.9500000000000004E-3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8.0749999999999988E-2</v>
          </cell>
          <cell r="C103">
            <v>8.0749999999999988E-2</v>
          </cell>
          <cell r="D103">
            <v>8.0749999999999988E-2</v>
          </cell>
          <cell r="E103">
            <v>8.0749999999999988E-2</v>
          </cell>
          <cell r="F103">
            <v>8.0749999999999988E-2</v>
          </cell>
          <cell r="G103">
            <v>8.1930000000000003E-2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6.7291666666666654E-3</v>
          </cell>
          <cell r="C106">
            <v>6.7291666666666654E-3</v>
          </cell>
          <cell r="D106">
            <v>6.7291666666666654E-3</v>
          </cell>
          <cell r="E106">
            <v>6.7291666666666654E-3</v>
          </cell>
          <cell r="F106">
            <v>6.7291666666666654E-3</v>
          </cell>
          <cell r="G106">
            <v>6.8275000000000002E-3</v>
          </cell>
        </row>
        <row r="108">
          <cell r="B108">
            <v>20840.002046188536</v>
          </cell>
          <cell r="C108">
            <v>20840.002046188536</v>
          </cell>
          <cell r="D108">
            <v>20840.002046188536</v>
          </cell>
          <cell r="E108">
            <v>20840.002046188536</v>
          </cell>
          <cell r="F108">
            <v>20840.002046188536</v>
          </cell>
          <cell r="G108">
            <v>21144.537060609622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3096966.2483499995</v>
          </cell>
          <cell r="C116">
            <v>3096966.2483499995</v>
          </cell>
          <cell r="D116">
            <v>3096966.2483499995</v>
          </cell>
          <cell r="E116">
            <v>3096966.2483499995</v>
          </cell>
          <cell r="F116">
            <v>3096966.2483499995</v>
          </cell>
          <cell r="G116">
            <v>3096966.2483499995</v>
          </cell>
        </row>
        <row r="117">
          <cell r="B117">
            <v>3096966.2483499995</v>
          </cell>
          <cell r="C117">
            <v>3096966.2483499995</v>
          </cell>
          <cell r="D117">
            <v>3096966.2483499995</v>
          </cell>
          <cell r="E117">
            <v>3096966.2483499995</v>
          </cell>
          <cell r="F117">
            <v>3096966.2483499995</v>
          </cell>
          <cell r="G117">
            <v>3096966.2483499995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3096966.2483499995</v>
          </cell>
          <cell r="C119">
            <v>3096966.2483499995</v>
          </cell>
          <cell r="D119">
            <v>3096966.2483499995</v>
          </cell>
          <cell r="E119">
            <v>3096966.2483499995</v>
          </cell>
          <cell r="F119">
            <v>3096966.2483499995</v>
          </cell>
          <cell r="G119">
            <v>3096966.2483499995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4.3549999999999998E-2</v>
          </cell>
          <cell r="C121">
            <v>4.3549999999999998E-2</v>
          </cell>
          <cell r="D121">
            <v>4.3549999999999998E-2</v>
          </cell>
          <cell r="E121">
            <v>4.3549999999999998E-2</v>
          </cell>
          <cell r="F121">
            <v>4.2110000000000002E-2</v>
          </cell>
          <cell r="G121">
            <v>4.2110000000000002E-2</v>
          </cell>
        </row>
        <row r="122">
          <cell r="B122">
            <v>1.6379999999999999E-2</v>
          </cell>
          <cell r="C122">
            <v>1.6379999999999999E-2</v>
          </cell>
          <cell r="D122">
            <v>1.6379999999999999E-2</v>
          </cell>
          <cell r="E122">
            <v>1.6379999999999999E-2</v>
          </cell>
          <cell r="F122">
            <v>1.5350000000000001E-2</v>
          </cell>
          <cell r="G122">
            <v>1.5350000000000001E-2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4.9500000000000004E-3</v>
          </cell>
          <cell r="C124">
            <v>4.9500000000000004E-3</v>
          </cell>
          <cell r="D124">
            <v>4.9500000000000004E-3</v>
          </cell>
          <cell r="E124">
            <v>4.9500000000000004E-3</v>
          </cell>
          <cell r="F124">
            <v>4.5399999999999998E-3</v>
          </cell>
          <cell r="G124">
            <v>4.5399999999999998E-3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8.1930000000000003E-2</v>
          </cell>
          <cell r="C132">
            <v>8.1930000000000003E-2</v>
          </cell>
          <cell r="D132">
            <v>8.1930000000000003E-2</v>
          </cell>
          <cell r="E132">
            <v>8.1930000000000003E-2</v>
          </cell>
          <cell r="F132">
            <v>8.0490000000000006E-2</v>
          </cell>
          <cell r="G132">
            <v>8.0490000000000006E-2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6.8275000000000002E-3</v>
          </cell>
          <cell r="C135">
            <v>6.8275000000000002E-3</v>
          </cell>
          <cell r="D135">
            <v>6.8275000000000002E-3</v>
          </cell>
          <cell r="E135">
            <v>6.8275000000000002E-3</v>
          </cell>
          <cell r="F135">
            <v>6.7075000000000008E-3</v>
          </cell>
          <cell r="G135">
            <v>6.7075000000000008E-3</v>
          </cell>
        </row>
        <row r="137">
          <cell r="B137">
            <v>21144.537060609622</v>
          </cell>
          <cell r="C137">
            <v>21144.537060609622</v>
          </cell>
          <cell r="D137">
            <v>21144.537060609622</v>
          </cell>
          <cell r="E137">
            <v>21144.537060609622</v>
          </cell>
          <cell r="F137">
            <v>20772.901110807623</v>
          </cell>
          <cell r="G137">
            <v>20772.901110807623</v>
          </cell>
        </row>
        <row r="139">
          <cell r="G139">
            <v>251468.49775560602</v>
          </cell>
        </row>
      </sheetData>
      <sheetData sheetId="11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A6.1 - Kinport Breaker 1531</v>
          </cell>
          <cell r="H2" t="str">
            <v>Facility</v>
          </cell>
          <cell r="I2" t="str">
            <v>A6.1 - Kinport Breaker 1531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July</v>
          </cell>
          <cell r="H4" t="str">
            <v>Annv Date</v>
          </cell>
          <cell r="I4" t="str">
            <v>July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236579.29</v>
          </cell>
          <cell r="C8">
            <v>236579.29</v>
          </cell>
          <cell r="D8">
            <v>236579.29</v>
          </cell>
          <cell r="E8">
            <v>236579.29</v>
          </cell>
          <cell r="F8">
            <v>236579.29</v>
          </cell>
          <cell r="G8">
            <v>236579.29</v>
          </cell>
          <cell r="H8">
            <v>236579.29</v>
          </cell>
          <cell r="I8">
            <v>236579.29</v>
          </cell>
          <cell r="J8">
            <v>236579.29</v>
          </cell>
          <cell r="K8">
            <v>236579.29</v>
          </cell>
          <cell r="L8">
            <v>236579.29</v>
          </cell>
          <cell r="M8">
            <v>236579.29</v>
          </cell>
        </row>
        <row r="9">
          <cell r="B9">
            <v>236579.29</v>
          </cell>
          <cell r="C9">
            <v>236579.29</v>
          </cell>
          <cell r="D9">
            <v>236579.29</v>
          </cell>
          <cell r="E9">
            <v>236579.29</v>
          </cell>
          <cell r="F9">
            <v>236579.29</v>
          </cell>
          <cell r="G9">
            <v>236579.29</v>
          </cell>
          <cell r="H9">
            <v>236579.29</v>
          </cell>
          <cell r="I9">
            <v>236579.29</v>
          </cell>
          <cell r="J9">
            <v>236579.29</v>
          </cell>
          <cell r="K9">
            <v>236579.29</v>
          </cell>
          <cell r="L9">
            <v>236579.29</v>
          </cell>
          <cell r="M9">
            <v>236579.29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236579.29</v>
          </cell>
          <cell r="C11">
            <v>236579.29</v>
          </cell>
          <cell r="D11">
            <v>236579.29</v>
          </cell>
          <cell r="E11">
            <v>236579.29</v>
          </cell>
          <cell r="F11">
            <v>236579.29</v>
          </cell>
          <cell r="G11">
            <v>236579.29</v>
          </cell>
          <cell r="H11">
            <v>236579.29</v>
          </cell>
          <cell r="I11">
            <v>236579.29</v>
          </cell>
          <cell r="J11">
            <v>236579.29</v>
          </cell>
          <cell r="K11">
            <v>236579.29</v>
          </cell>
          <cell r="L11">
            <v>236579.29</v>
          </cell>
          <cell r="M11">
            <v>236579.29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9.0840000000000004E-2</v>
          </cell>
          <cell r="C13">
            <v>9.0840000000000004E-2</v>
          </cell>
          <cell r="D13">
            <v>9.0840000000000004E-2</v>
          </cell>
          <cell r="E13">
            <v>9.0840000000000004E-2</v>
          </cell>
          <cell r="F13">
            <v>9.0840000000000004E-2</v>
          </cell>
          <cell r="G13">
            <v>9.0840000000000004E-2</v>
          </cell>
          <cell r="H13">
            <v>8.743999999999999E-2</v>
          </cell>
          <cell r="I13">
            <v>8.743999999999999E-2</v>
          </cell>
          <cell r="J13">
            <v>8.743999999999999E-2</v>
          </cell>
          <cell r="K13">
            <v>8.743999999999999E-2</v>
          </cell>
          <cell r="L13">
            <v>8.743999999999999E-2</v>
          </cell>
          <cell r="M13">
            <v>8.743999999999999E-2</v>
          </cell>
        </row>
        <row r="14">
          <cell r="B14">
            <v>4.947E-2</v>
          </cell>
          <cell r="C14">
            <v>4.947E-2</v>
          </cell>
          <cell r="D14">
            <v>4.947E-2</v>
          </cell>
          <cell r="E14">
            <v>4.947E-2</v>
          </cell>
          <cell r="F14">
            <v>4.947E-2</v>
          </cell>
          <cell r="G14">
            <v>4.947E-2</v>
          </cell>
          <cell r="H14">
            <v>4.7019999999999999E-2</v>
          </cell>
          <cell r="I14">
            <v>4.7019999999999999E-2</v>
          </cell>
          <cell r="J14">
            <v>4.7019999999999999E-2</v>
          </cell>
          <cell r="K14">
            <v>4.7019999999999999E-2</v>
          </cell>
          <cell r="L14">
            <v>4.7019999999999999E-2</v>
          </cell>
          <cell r="M14">
            <v>4.7019999999999999E-2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1.915E-2</v>
          </cell>
          <cell r="C16">
            <v>1.915E-2</v>
          </cell>
          <cell r="D16">
            <v>1.915E-2</v>
          </cell>
          <cell r="E16">
            <v>1.915E-2</v>
          </cell>
          <cell r="F16">
            <v>1.915E-2</v>
          </cell>
          <cell r="G16">
            <v>1.915E-2</v>
          </cell>
          <cell r="H16">
            <v>1.8200000000000001E-2</v>
          </cell>
          <cell r="I16">
            <v>1.8200000000000001E-2</v>
          </cell>
          <cell r="J16">
            <v>1.8200000000000001E-2</v>
          </cell>
          <cell r="K16">
            <v>1.8200000000000001E-2</v>
          </cell>
          <cell r="L16">
            <v>1.8200000000000001E-2</v>
          </cell>
          <cell r="M16">
            <v>1.8200000000000001E-2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0.12867000000000001</v>
          </cell>
          <cell r="C24">
            <v>0.12867000000000001</v>
          </cell>
          <cell r="D24">
            <v>0.12867000000000001</v>
          </cell>
          <cell r="E24">
            <v>0.12867000000000001</v>
          </cell>
          <cell r="F24">
            <v>0.12867000000000001</v>
          </cell>
          <cell r="G24">
            <v>0.12867000000000001</v>
          </cell>
          <cell r="H24">
            <v>0.12526999999999999</v>
          </cell>
          <cell r="I24">
            <v>0.12526999999999999</v>
          </cell>
          <cell r="J24">
            <v>0.12526999999999999</v>
          </cell>
          <cell r="K24">
            <v>0.12526999999999999</v>
          </cell>
          <cell r="L24">
            <v>0.12526999999999999</v>
          </cell>
          <cell r="M24">
            <v>0.12526999999999999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1.0722500000000001E-2</v>
          </cell>
          <cell r="C27">
            <v>1.0722500000000001E-2</v>
          </cell>
          <cell r="D27">
            <v>1.0722500000000001E-2</v>
          </cell>
          <cell r="E27">
            <v>1.0722500000000001E-2</v>
          </cell>
          <cell r="F27">
            <v>1.0722500000000001E-2</v>
          </cell>
          <cell r="G27">
            <v>1.0722500000000001E-2</v>
          </cell>
          <cell r="H27">
            <v>1.0439166666666666E-2</v>
          </cell>
          <cell r="I27">
            <v>1.0439166666666666E-2</v>
          </cell>
          <cell r="J27">
            <v>1.0439166666666666E-2</v>
          </cell>
          <cell r="K27">
            <v>1.0439166666666666E-2</v>
          </cell>
          <cell r="L27">
            <v>1.0439166666666666E-2</v>
          </cell>
          <cell r="M27">
            <v>1.0439166666666666E-2</v>
          </cell>
        </row>
        <row r="29">
          <cell r="B29">
            <v>2536.7214370250003</v>
          </cell>
          <cell r="C29">
            <v>2536.7214370250003</v>
          </cell>
          <cell r="D29">
            <v>2536.7214370250003</v>
          </cell>
          <cell r="E29">
            <v>2536.7214370250003</v>
          </cell>
          <cell r="F29">
            <v>2536.7214370250003</v>
          </cell>
          <cell r="G29">
            <v>2536.7214370250003</v>
          </cell>
          <cell r="H29">
            <v>2469.6906381916665</v>
          </cell>
          <cell r="I29">
            <v>2469.6906381916665</v>
          </cell>
          <cell r="J29">
            <v>2469.6906381916665</v>
          </cell>
          <cell r="K29">
            <v>2469.6906381916665</v>
          </cell>
          <cell r="L29">
            <v>2469.6906381916665</v>
          </cell>
          <cell r="M29">
            <v>2469.6906381916665</v>
          </cell>
        </row>
        <row r="31">
          <cell r="M31">
            <v>30038.472451300004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A6.1 - Kinport Breaker 1531</v>
          </cell>
          <cell r="H36" t="str">
            <v>Facility</v>
          </cell>
          <cell r="I36" t="str">
            <v>A6.1 - Kinport Breaker 1531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July</v>
          </cell>
          <cell r="H38" t="str">
            <v>Annv Date</v>
          </cell>
          <cell r="I38" t="str">
            <v>July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236579.29</v>
          </cell>
          <cell r="C42">
            <v>236579.29</v>
          </cell>
          <cell r="D42">
            <v>236579.29</v>
          </cell>
          <cell r="E42">
            <v>236579.29</v>
          </cell>
          <cell r="F42">
            <v>236579.29</v>
          </cell>
          <cell r="G42">
            <v>236579.29</v>
          </cell>
          <cell r="H42">
            <v>236579.29</v>
          </cell>
          <cell r="I42">
            <v>236579.29</v>
          </cell>
          <cell r="J42">
            <v>236579.29</v>
          </cell>
          <cell r="K42">
            <v>236579.29</v>
          </cell>
          <cell r="L42">
            <v>236579.29</v>
          </cell>
          <cell r="M42">
            <v>236579.29</v>
          </cell>
        </row>
        <row r="43">
          <cell r="B43">
            <v>236579.29</v>
          </cell>
          <cell r="C43">
            <v>236579.29</v>
          </cell>
          <cell r="D43">
            <v>236579.29</v>
          </cell>
          <cell r="E43">
            <v>236579.29</v>
          </cell>
          <cell r="F43">
            <v>236579.29</v>
          </cell>
          <cell r="G43">
            <v>236579.29</v>
          </cell>
          <cell r="H43">
            <v>236579.29</v>
          </cell>
          <cell r="I43">
            <v>236579.29</v>
          </cell>
          <cell r="J43">
            <v>236579.29</v>
          </cell>
          <cell r="K43">
            <v>236579.29</v>
          </cell>
          <cell r="L43">
            <v>236579.29</v>
          </cell>
          <cell r="M43">
            <v>236579.29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236579.29</v>
          </cell>
          <cell r="C45">
            <v>236579.29</v>
          </cell>
          <cell r="D45">
            <v>236579.29</v>
          </cell>
          <cell r="E45">
            <v>236579.29</v>
          </cell>
          <cell r="F45">
            <v>236579.29</v>
          </cell>
          <cell r="G45">
            <v>236579.29</v>
          </cell>
          <cell r="H45">
            <v>236579.29</v>
          </cell>
          <cell r="I45">
            <v>236579.29</v>
          </cell>
          <cell r="J45">
            <v>236579.29</v>
          </cell>
          <cell r="K45">
            <v>236579.29</v>
          </cell>
          <cell r="L45">
            <v>236579.29</v>
          </cell>
          <cell r="M45">
            <v>236579.29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8.743999999999999E-2</v>
          </cell>
          <cell r="C47">
            <v>8.743999999999999E-2</v>
          </cell>
          <cell r="D47">
            <v>8.743999999999999E-2</v>
          </cell>
          <cell r="E47">
            <v>8.743999999999999E-2</v>
          </cell>
          <cell r="F47">
            <v>8.743999999999999E-2</v>
          </cell>
          <cell r="G47">
            <v>9.153E-2</v>
          </cell>
          <cell r="H47">
            <v>8.7919999999999998E-2</v>
          </cell>
          <cell r="I47">
            <v>8.7919999999999998E-2</v>
          </cell>
          <cell r="J47">
            <v>8.7919999999999998E-2</v>
          </cell>
          <cell r="K47">
            <v>8.7919999999999998E-2</v>
          </cell>
          <cell r="L47">
            <v>8.7919999999999998E-2</v>
          </cell>
          <cell r="M47">
            <v>8.7919999999999998E-2</v>
          </cell>
        </row>
        <row r="48">
          <cell r="B48">
            <v>4.7019999999999999E-2</v>
          </cell>
          <cell r="C48">
            <v>4.7019999999999999E-2</v>
          </cell>
          <cell r="D48">
            <v>4.7019999999999999E-2</v>
          </cell>
          <cell r="E48">
            <v>4.7019999999999999E-2</v>
          </cell>
          <cell r="F48">
            <v>4.7019999999999999E-2</v>
          </cell>
          <cell r="G48">
            <v>4.9009999999999998E-2</v>
          </cell>
          <cell r="H48">
            <v>4.6460000000000001E-2</v>
          </cell>
          <cell r="I48">
            <v>4.6460000000000001E-2</v>
          </cell>
          <cell r="J48">
            <v>4.6460000000000001E-2</v>
          </cell>
          <cell r="K48">
            <v>4.6460000000000001E-2</v>
          </cell>
          <cell r="L48">
            <v>4.6460000000000001E-2</v>
          </cell>
          <cell r="M48">
            <v>4.6460000000000001E-2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1.8200000000000001E-2</v>
          </cell>
          <cell r="C50">
            <v>1.8200000000000001E-2</v>
          </cell>
          <cell r="D50">
            <v>1.8200000000000001E-2</v>
          </cell>
          <cell r="E50">
            <v>1.8200000000000001E-2</v>
          </cell>
          <cell r="F50">
            <v>1.8200000000000001E-2</v>
          </cell>
          <cell r="G50">
            <v>2.0299999999999999E-2</v>
          </cell>
          <cell r="H50">
            <v>1.924E-2</v>
          </cell>
          <cell r="I50">
            <v>1.924E-2</v>
          </cell>
          <cell r="J50">
            <v>1.924E-2</v>
          </cell>
          <cell r="K50">
            <v>1.924E-2</v>
          </cell>
          <cell r="L50">
            <v>1.924E-2</v>
          </cell>
          <cell r="M50">
            <v>1.924E-2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0.12581999999999999</v>
          </cell>
          <cell r="C58">
            <v>0.12581999999999999</v>
          </cell>
          <cell r="D58">
            <v>0.12581999999999999</v>
          </cell>
          <cell r="E58">
            <v>0.12581999999999999</v>
          </cell>
          <cell r="F58">
            <v>0.12581999999999999</v>
          </cell>
          <cell r="G58">
            <v>0.12991</v>
          </cell>
          <cell r="H58">
            <v>0.1263</v>
          </cell>
          <cell r="I58">
            <v>0.1263</v>
          </cell>
          <cell r="J58">
            <v>0.1263</v>
          </cell>
          <cell r="K58">
            <v>0.1263</v>
          </cell>
          <cell r="L58">
            <v>0.1263</v>
          </cell>
          <cell r="M58">
            <v>0.1263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1.0485E-2</v>
          </cell>
          <cell r="C61">
            <v>1.0485E-2</v>
          </cell>
          <cell r="D61">
            <v>1.0485E-2</v>
          </cell>
          <cell r="E61">
            <v>1.0485E-2</v>
          </cell>
          <cell r="F61">
            <v>1.0485E-2</v>
          </cell>
          <cell r="G61">
            <v>1.0825833333333333E-2</v>
          </cell>
          <cell r="H61">
            <v>1.0525E-2</v>
          </cell>
          <cell r="I61">
            <v>1.0525E-2</v>
          </cell>
          <cell r="J61">
            <v>1.0525E-2</v>
          </cell>
          <cell r="K61">
            <v>1.0525E-2</v>
          </cell>
          <cell r="L61">
            <v>1.0525E-2</v>
          </cell>
          <cell r="M61">
            <v>1.0525E-2</v>
          </cell>
        </row>
        <row r="63">
          <cell r="B63">
            <v>2480.5338556500001</v>
          </cell>
          <cell r="C63">
            <v>2480.5338556500001</v>
          </cell>
          <cell r="D63">
            <v>2480.5338556500001</v>
          </cell>
          <cell r="E63">
            <v>2480.5338556500001</v>
          </cell>
          <cell r="F63">
            <v>2480.5338556500001</v>
          </cell>
          <cell r="G63">
            <v>2561.1679636583335</v>
          </cell>
          <cell r="H63">
            <v>2489.99702725</v>
          </cell>
          <cell r="I63">
            <v>2489.99702725</v>
          </cell>
          <cell r="J63">
            <v>2489.99702725</v>
          </cell>
          <cell r="K63">
            <v>2489.99702725</v>
          </cell>
          <cell r="L63">
            <v>2489.99702725</v>
          </cell>
          <cell r="M63">
            <v>2489.99702725</v>
          </cell>
        </row>
        <row r="65">
          <cell r="M65">
            <v>29903.819405408332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-56.187581375000264</v>
          </cell>
          <cell r="C68">
            <v>-56.187581375000264</v>
          </cell>
          <cell r="D68">
            <v>-56.187581375000264</v>
          </cell>
          <cell r="E68">
            <v>-56.187581375000264</v>
          </cell>
          <cell r="F68">
            <v>-56.187581375000264</v>
          </cell>
          <cell r="G68">
            <v>24.446526633333178</v>
          </cell>
          <cell r="H68">
            <v>20.30638905833348</v>
          </cell>
          <cell r="I68">
            <v>20.30638905833348</v>
          </cell>
          <cell r="J68">
            <v>20.30638905833348</v>
          </cell>
          <cell r="K68">
            <v>20.30638905833348</v>
          </cell>
          <cell r="L68">
            <v>20.30638905833348</v>
          </cell>
          <cell r="M68">
            <v>20.30638905833348</v>
          </cell>
        </row>
        <row r="69">
          <cell r="B69">
            <v>-56.187581375000264</v>
          </cell>
          <cell r="C69">
            <v>-56.187581375000264</v>
          </cell>
          <cell r="D69">
            <v>-56.187581375000264</v>
          </cell>
          <cell r="E69">
            <v>-56.187581375000264</v>
          </cell>
          <cell r="F69">
            <v>-56.187581375000264</v>
          </cell>
          <cell r="G69">
            <v>24.446526633333178</v>
          </cell>
          <cell r="H69">
            <v>20.30638905833348</v>
          </cell>
          <cell r="I69">
            <v>20.30638905833348</v>
          </cell>
          <cell r="J69">
            <v>20.30638905833348</v>
          </cell>
          <cell r="K69">
            <v>20.30638905833348</v>
          </cell>
          <cell r="L69">
            <v>20.30638905833348</v>
          </cell>
          <cell r="M69">
            <v>20.30638905833348</v>
          </cell>
        </row>
        <row r="71">
          <cell r="M71">
            <v>-134.65304589167135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A6.1 - Kinport Breaker 1531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July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236579.29</v>
          </cell>
          <cell r="C87">
            <v>236579.29</v>
          </cell>
          <cell r="D87">
            <v>236579.29</v>
          </cell>
          <cell r="E87">
            <v>236579.29</v>
          </cell>
          <cell r="F87">
            <v>236579.29</v>
          </cell>
          <cell r="G87">
            <v>236579.29</v>
          </cell>
        </row>
        <row r="88">
          <cell r="B88">
            <v>236579.29</v>
          </cell>
          <cell r="C88">
            <v>236579.29</v>
          </cell>
          <cell r="D88">
            <v>236579.29</v>
          </cell>
          <cell r="E88">
            <v>236579.29</v>
          </cell>
          <cell r="F88">
            <v>236579.29</v>
          </cell>
          <cell r="G88">
            <v>236579.29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236579.29</v>
          </cell>
          <cell r="C90">
            <v>236579.29</v>
          </cell>
          <cell r="D90">
            <v>236579.29</v>
          </cell>
          <cell r="E90">
            <v>236579.29</v>
          </cell>
          <cell r="F90">
            <v>236579.29</v>
          </cell>
          <cell r="G90">
            <v>236579.29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8.743999999999999E-2</v>
          </cell>
          <cell r="C92">
            <v>8.743999999999999E-2</v>
          </cell>
          <cell r="D92">
            <v>8.743999999999999E-2</v>
          </cell>
          <cell r="E92">
            <v>8.743999999999999E-2</v>
          </cell>
          <cell r="F92">
            <v>8.743999999999999E-2</v>
          </cell>
          <cell r="G92">
            <v>9.153E-2</v>
          </cell>
        </row>
        <row r="93">
          <cell r="B93">
            <v>4.7019999999999999E-2</v>
          </cell>
          <cell r="C93">
            <v>4.7019999999999999E-2</v>
          </cell>
          <cell r="D93">
            <v>4.7019999999999999E-2</v>
          </cell>
          <cell r="E93">
            <v>4.7019999999999999E-2</v>
          </cell>
          <cell r="F93">
            <v>4.7019999999999999E-2</v>
          </cell>
          <cell r="G93">
            <v>4.9009999999999998E-2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1.8200000000000001E-2</v>
          </cell>
          <cell r="C95">
            <v>1.8200000000000001E-2</v>
          </cell>
          <cell r="D95">
            <v>1.8200000000000001E-2</v>
          </cell>
          <cell r="E95">
            <v>1.8200000000000001E-2</v>
          </cell>
          <cell r="F95">
            <v>1.8200000000000001E-2</v>
          </cell>
          <cell r="G95">
            <v>2.0299999999999999E-2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0.12581999999999999</v>
          </cell>
          <cell r="C103">
            <v>0.12581999999999999</v>
          </cell>
          <cell r="D103">
            <v>0.12581999999999999</v>
          </cell>
          <cell r="E103">
            <v>0.12581999999999999</v>
          </cell>
          <cell r="F103">
            <v>0.12581999999999999</v>
          </cell>
          <cell r="G103">
            <v>0.12991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1.0485E-2</v>
          </cell>
          <cell r="C106">
            <v>1.0485E-2</v>
          </cell>
          <cell r="D106">
            <v>1.0485E-2</v>
          </cell>
          <cell r="E106">
            <v>1.0485E-2</v>
          </cell>
          <cell r="F106">
            <v>1.0485E-2</v>
          </cell>
          <cell r="G106">
            <v>1.0825833333333333E-2</v>
          </cell>
        </row>
        <row r="108">
          <cell r="B108">
            <v>2480.5338556500001</v>
          </cell>
          <cell r="C108">
            <v>2480.5338556500001</v>
          </cell>
          <cell r="D108">
            <v>2480.5338556500001</v>
          </cell>
          <cell r="E108">
            <v>2480.5338556500001</v>
          </cell>
          <cell r="F108">
            <v>2480.5338556500001</v>
          </cell>
          <cell r="G108">
            <v>2561.1679636583335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236579.29</v>
          </cell>
          <cell r="C116">
            <v>236579.29</v>
          </cell>
          <cell r="D116">
            <v>236579.29</v>
          </cell>
          <cell r="E116">
            <v>236579.29</v>
          </cell>
          <cell r="F116">
            <v>236579.29</v>
          </cell>
          <cell r="G116">
            <v>236579.29</v>
          </cell>
        </row>
        <row r="117">
          <cell r="B117">
            <v>236579.29</v>
          </cell>
          <cell r="C117">
            <v>236579.29</v>
          </cell>
          <cell r="D117">
            <v>236579.29</v>
          </cell>
          <cell r="E117">
            <v>236579.29</v>
          </cell>
          <cell r="F117">
            <v>236579.29</v>
          </cell>
          <cell r="G117">
            <v>236579.29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236579.29</v>
          </cell>
          <cell r="C119">
            <v>236579.29</v>
          </cell>
          <cell r="D119">
            <v>236579.29</v>
          </cell>
          <cell r="E119">
            <v>236579.29</v>
          </cell>
          <cell r="F119">
            <v>236579.29</v>
          </cell>
          <cell r="G119">
            <v>236579.29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8.7919999999999998E-2</v>
          </cell>
          <cell r="C121">
            <v>8.7919999999999998E-2</v>
          </cell>
          <cell r="D121">
            <v>8.7919999999999998E-2</v>
          </cell>
          <cell r="E121">
            <v>8.7919999999999998E-2</v>
          </cell>
          <cell r="F121">
            <v>8.7919999999999998E-2</v>
          </cell>
          <cell r="G121">
            <v>8.7919999999999998E-2</v>
          </cell>
        </row>
        <row r="122">
          <cell r="B122">
            <v>4.6460000000000001E-2</v>
          </cell>
          <cell r="C122">
            <v>4.6460000000000001E-2</v>
          </cell>
          <cell r="D122">
            <v>4.6460000000000001E-2</v>
          </cell>
          <cell r="E122">
            <v>4.6460000000000001E-2</v>
          </cell>
          <cell r="F122">
            <v>4.6460000000000001E-2</v>
          </cell>
          <cell r="G122">
            <v>4.6460000000000001E-2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1.924E-2</v>
          </cell>
          <cell r="C124">
            <v>1.924E-2</v>
          </cell>
          <cell r="D124">
            <v>1.924E-2</v>
          </cell>
          <cell r="E124">
            <v>1.924E-2</v>
          </cell>
          <cell r="F124">
            <v>1.924E-2</v>
          </cell>
          <cell r="G124">
            <v>1.924E-2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0.1263</v>
          </cell>
          <cell r="C132">
            <v>0.1263</v>
          </cell>
          <cell r="D132">
            <v>0.1263</v>
          </cell>
          <cell r="E132">
            <v>0.1263</v>
          </cell>
          <cell r="F132">
            <v>0.1263</v>
          </cell>
          <cell r="G132">
            <v>0.1263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1.0525E-2</v>
          </cell>
          <cell r="C135">
            <v>1.0525E-2</v>
          </cell>
          <cell r="D135">
            <v>1.0525E-2</v>
          </cell>
          <cell r="E135">
            <v>1.0525E-2</v>
          </cell>
          <cell r="F135">
            <v>1.0525E-2</v>
          </cell>
          <cell r="G135">
            <v>1.0525E-2</v>
          </cell>
        </row>
        <row r="137">
          <cell r="B137">
            <v>2489.99702725</v>
          </cell>
          <cell r="C137">
            <v>2489.99702725</v>
          </cell>
          <cell r="D137">
            <v>2489.99702725</v>
          </cell>
          <cell r="E137">
            <v>2489.99702725</v>
          </cell>
          <cell r="F137">
            <v>2489.99702725</v>
          </cell>
          <cell r="G137">
            <v>2489.99702725</v>
          </cell>
        </row>
        <row r="139">
          <cell r="G139">
            <v>29903.819405408332</v>
          </cell>
        </row>
      </sheetData>
      <sheetData sheetId="12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A6.2 - Kinport Substation - Replace SPCU</v>
          </cell>
          <cell r="H2" t="str">
            <v>Facility</v>
          </cell>
          <cell r="I2" t="str">
            <v>A6.2 - Kinport Substation - Replace SPCU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May</v>
          </cell>
          <cell r="H4" t="str">
            <v>Annv Date</v>
          </cell>
          <cell r="I4" t="str">
            <v>May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278746.34000000003</v>
          </cell>
          <cell r="C8">
            <v>278746.34000000003</v>
          </cell>
          <cell r="D8">
            <v>278746.34000000003</v>
          </cell>
          <cell r="E8">
            <v>278746.34000000003</v>
          </cell>
          <cell r="F8">
            <v>278746.34000000003</v>
          </cell>
          <cell r="G8">
            <v>278746.34000000003</v>
          </cell>
          <cell r="H8">
            <v>278746.34000000003</v>
          </cell>
          <cell r="I8">
            <v>278746.34000000003</v>
          </cell>
          <cell r="J8">
            <v>278746.34000000003</v>
          </cell>
          <cell r="K8">
            <v>278746.34000000003</v>
          </cell>
          <cell r="L8">
            <v>278746.34000000003</v>
          </cell>
          <cell r="M8">
            <v>278746.34000000003</v>
          </cell>
        </row>
        <row r="9">
          <cell r="B9">
            <v>185830.89333333334</v>
          </cell>
          <cell r="C9">
            <v>185830.89333333334</v>
          </cell>
          <cell r="D9">
            <v>185830.89333333334</v>
          </cell>
          <cell r="E9">
            <v>185830.89333333334</v>
          </cell>
          <cell r="F9">
            <v>185830.89333333334</v>
          </cell>
          <cell r="G9">
            <v>185830.89333333334</v>
          </cell>
          <cell r="H9">
            <v>185830.89333333334</v>
          </cell>
          <cell r="I9">
            <v>185830.89333333334</v>
          </cell>
          <cell r="J9">
            <v>185830.89333333334</v>
          </cell>
          <cell r="K9">
            <v>185830.89333333334</v>
          </cell>
          <cell r="L9">
            <v>185830.89333333334</v>
          </cell>
          <cell r="M9">
            <v>185830.89333333334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185830.89333333334</v>
          </cell>
          <cell r="C11">
            <v>185830.89333333334</v>
          </cell>
          <cell r="D11">
            <v>185830.89333333334</v>
          </cell>
          <cell r="E11">
            <v>185830.89333333334</v>
          </cell>
          <cell r="F11">
            <v>185830.89333333334</v>
          </cell>
          <cell r="G11">
            <v>185830.89333333334</v>
          </cell>
          <cell r="H11">
            <v>185830.89333333334</v>
          </cell>
          <cell r="I11">
            <v>185830.89333333334</v>
          </cell>
          <cell r="J11">
            <v>185830.89333333334</v>
          </cell>
          <cell r="K11">
            <v>185830.89333333334</v>
          </cell>
          <cell r="L11">
            <v>185830.89333333334</v>
          </cell>
          <cell r="M11">
            <v>185830.89333333334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0.12631000000000001</v>
          </cell>
          <cell r="C13">
            <v>0.12631000000000001</v>
          </cell>
          <cell r="D13">
            <v>0.12631000000000001</v>
          </cell>
          <cell r="E13">
            <v>0.12631000000000001</v>
          </cell>
          <cell r="F13">
            <v>0.12480000000000001</v>
          </cell>
          <cell r="G13">
            <v>0.12480000000000001</v>
          </cell>
          <cell r="H13">
            <v>0.12480000000000001</v>
          </cell>
          <cell r="I13">
            <v>0.12522</v>
          </cell>
          <cell r="J13">
            <v>0.12522</v>
          </cell>
          <cell r="K13">
            <v>0.12522</v>
          </cell>
          <cell r="L13">
            <v>0.12522</v>
          </cell>
          <cell r="M13">
            <v>0.12522</v>
          </cell>
        </row>
        <row r="14">
          <cell r="B14">
            <v>7.467E-2</v>
          </cell>
          <cell r="C14">
            <v>7.467E-2</v>
          </cell>
          <cell r="D14">
            <v>7.467E-2</v>
          </cell>
          <cell r="E14">
            <v>7.467E-2</v>
          </cell>
          <cell r="F14">
            <v>7.3580000000000007E-2</v>
          </cell>
          <cell r="G14">
            <v>7.3580000000000007E-2</v>
          </cell>
          <cell r="H14">
            <v>7.3580000000000007E-2</v>
          </cell>
          <cell r="I14">
            <v>7.3080000000000006E-2</v>
          </cell>
          <cell r="J14">
            <v>7.3080000000000006E-2</v>
          </cell>
          <cell r="K14">
            <v>7.3080000000000006E-2</v>
          </cell>
          <cell r="L14">
            <v>7.3080000000000006E-2</v>
          </cell>
          <cell r="M14">
            <v>7.3080000000000006E-2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2.9420000000000002E-2</v>
          </cell>
          <cell r="C16">
            <v>2.9420000000000002E-2</v>
          </cell>
          <cell r="D16">
            <v>2.9420000000000002E-2</v>
          </cell>
          <cell r="E16">
            <v>2.9420000000000002E-2</v>
          </cell>
          <cell r="F16">
            <v>2.9000000000000001E-2</v>
          </cell>
          <cell r="G16">
            <v>2.9000000000000001E-2</v>
          </cell>
          <cell r="H16">
            <v>2.9000000000000001E-2</v>
          </cell>
          <cell r="I16">
            <v>2.9919999999999999E-2</v>
          </cell>
          <cell r="J16">
            <v>2.9919999999999999E-2</v>
          </cell>
          <cell r="K16">
            <v>2.9919999999999999E-2</v>
          </cell>
          <cell r="L16">
            <v>2.9919999999999999E-2</v>
          </cell>
          <cell r="M16">
            <v>2.9919999999999999E-2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0.16414000000000001</v>
          </cell>
          <cell r="C24">
            <v>0.16414000000000001</v>
          </cell>
          <cell r="D24">
            <v>0.16414000000000001</v>
          </cell>
          <cell r="E24">
            <v>0.16414000000000001</v>
          </cell>
          <cell r="F24">
            <v>0.16263</v>
          </cell>
          <cell r="G24">
            <v>0.16263</v>
          </cell>
          <cell r="H24">
            <v>0.16263</v>
          </cell>
          <cell r="I24">
            <v>0.16305</v>
          </cell>
          <cell r="J24">
            <v>0.16305</v>
          </cell>
          <cell r="K24">
            <v>0.16305</v>
          </cell>
          <cell r="L24">
            <v>0.16305</v>
          </cell>
          <cell r="M24">
            <v>0.16305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1.3678333333333334E-2</v>
          </cell>
          <cell r="C27">
            <v>1.3678333333333334E-2</v>
          </cell>
          <cell r="D27">
            <v>1.3678333333333334E-2</v>
          </cell>
          <cell r="E27">
            <v>1.3678333333333334E-2</v>
          </cell>
          <cell r="F27">
            <v>1.35525E-2</v>
          </cell>
          <cell r="G27">
            <v>1.35525E-2</v>
          </cell>
          <cell r="H27">
            <v>1.35525E-2</v>
          </cell>
          <cell r="I27">
            <v>1.3587500000000001E-2</v>
          </cell>
          <cell r="J27">
            <v>1.3587500000000001E-2</v>
          </cell>
          <cell r="K27">
            <v>1.3587500000000001E-2</v>
          </cell>
          <cell r="L27">
            <v>1.3587500000000001E-2</v>
          </cell>
          <cell r="M27">
            <v>1.3587500000000001E-2</v>
          </cell>
        </row>
        <row r="29">
          <cell r="B29">
            <v>2541.8569026444447</v>
          </cell>
          <cell r="C29">
            <v>2541.8569026444447</v>
          </cell>
          <cell r="D29">
            <v>2541.8569026444447</v>
          </cell>
          <cell r="E29">
            <v>2541.8569026444447</v>
          </cell>
          <cell r="F29">
            <v>2518.4731819000003</v>
          </cell>
          <cell r="G29">
            <v>2518.4731819000003</v>
          </cell>
          <cell r="H29">
            <v>2518.4731819000003</v>
          </cell>
          <cell r="I29">
            <v>2524.9772631666669</v>
          </cell>
          <cell r="J29">
            <v>2524.9772631666669</v>
          </cell>
          <cell r="K29">
            <v>2524.9772631666669</v>
          </cell>
          <cell r="L29">
            <v>2524.9772631666669</v>
          </cell>
          <cell r="M29">
            <v>2524.9772631666669</v>
          </cell>
        </row>
        <row r="31">
          <cell r="M31">
            <v>30347.733472111118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A6.2 - Kinport Substation - Replace SPCU</v>
          </cell>
          <cell r="H36" t="str">
            <v>Facility</v>
          </cell>
          <cell r="I36" t="str">
            <v>A6.2 - Kinport Substation - Replace SPCU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May</v>
          </cell>
          <cell r="H38" t="str">
            <v>Annv Date</v>
          </cell>
          <cell r="I38" t="str">
            <v>May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278746.34000000003</v>
          </cell>
          <cell r="C42">
            <v>278746.34000000003</v>
          </cell>
          <cell r="D42">
            <v>278746.34000000003</v>
          </cell>
          <cell r="E42">
            <v>278746.34000000003</v>
          </cell>
          <cell r="F42">
            <v>278746.34000000003</v>
          </cell>
          <cell r="G42">
            <v>278746.34000000003</v>
          </cell>
          <cell r="H42">
            <v>278746.34000000003</v>
          </cell>
          <cell r="I42">
            <v>278746.34000000003</v>
          </cell>
          <cell r="J42">
            <v>278746.34000000003</v>
          </cell>
          <cell r="K42">
            <v>278746.34000000003</v>
          </cell>
          <cell r="L42">
            <v>278746.34000000003</v>
          </cell>
          <cell r="M42">
            <v>278746.34000000003</v>
          </cell>
        </row>
        <row r="43">
          <cell r="B43">
            <v>185830.89333333334</v>
          </cell>
          <cell r="C43">
            <v>185830.89333333334</v>
          </cell>
          <cell r="D43">
            <v>185830.89333333334</v>
          </cell>
          <cell r="E43">
            <v>185830.89333333334</v>
          </cell>
          <cell r="F43">
            <v>185830.89333333334</v>
          </cell>
          <cell r="G43">
            <v>185830.89333333334</v>
          </cell>
          <cell r="H43">
            <v>185830.89333333334</v>
          </cell>
          <cell r="I43">
            <v>185830.89333333334</v>
          </cell>
          <cell r="J43">
            <v>185830.89333333334</v>
          </cell>
          <cell r="K43">
            <v>185830.89333333334</v>
          </cell>
          <cell r="L43">
            <v>185830.89333333334</v>
          </cell>
          <cell r="M43">
            <v>185830.89333333334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185830.89333333334</v>
          </cell>
          <cell r="C45">
            <v>185830.89333333334</v>
          </cell>
          <cell r="D45">
            <v>185830.89333333334</v>
          </cell>
          <cell r="E45">
            <v>185830.89333333334</v>
          </cell>
          <cell r="F45">
            <v>185830.89333333334</v>
          </cell>
          <cell r="G45">
            <v>185830.89333333334</v>
          </cell>
          <cell r="H45">
            <v>185830.89333333334</v>
          </cell>
          <cell r="I45">
            <v>185830.89333333334</v>
          </cell>
          <cell r="J45">
            <v>185830.89333333334</v>
          </cell>
          <cell r="K45">
            <v>185830.89333333334</v>
          </cell>
          <cell r="L45">
            <v>185830.89333333334</v>
          </cell>
          <cell r="M45">
            <v>185830.89333333334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0.12522</v>
          </cell>
          <cell r="C47">
            <v>0.12522</v>
          </cell>
          <cell r="D47">
            <v>0.12522</v>
          </cell>
          <cell r="E47">
            <v>0.12522</v>
          </cell>
          <cell r="F47">
            <v>0.1237</v>
          </cell>
          <cell r="G47">
            <v>0.12696000000000002</v>
          </cell>
          <cell r="H47">
            <v>0.12696000000000002</v>
          </cell>
          <cell r="I47">
            <v>0.12522</v>
          </cell>
          <cell r="J47">
            <v>0.12522</v>
          </cell>
          <cell r="K47">
            <v>0.12522</v>
          </cell>
          <cell r="L47">
            <v>0.12522</v>
          </cell>
          <cell r="M47">
            <v>0.12522</v>
          </cell>
        </row>
        <row r="48">
          <cell r="B48">
            <v>7.3080000000000006E-2</v>
          </cell>
          <cell r="C48">
            <v>7.3080000000000006E-2</v>
          </cell>
          <cell r="D48">
            <v>7.3080000000000006E-2</v>
          </cell>
          <cell r="E48">
            <v>7.3080000000000006E-2</v>
          </cell>
          <cell r="F48">
            <v>7.1999999999999995E-2</v>
          </cell>
          <cell r="G48">
            <v>7.3849999999999999E-2</v>
          </cell>
          <cell r="H48">
            <v>7.3849999999999999E-2</v>
          </cell>
          <cell r="I48">
            <v>7.3080000000000006E-2</v>
          </cell>
          <cell r="J48">
            <v>7.3080000000000006E-2</v>
          </cell>
          <cell r="K48">
            <v>7.3080000000000006E-2</v>
          </cell>
          <cell r="L48">
            <v>7.3080000000000006E-2</v>
          </cell>
          <cell r="M48">
            <v>7.3080000000000006E-2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2.9919999999999999E-2</v>
          </cell>
          <cell r="C50">
            <v>2.9919999999999999E-2</v>
          </cell>
          <cell r="D50">
            <v>2.9919999999999999E-2</v>
          </cell>
          <cell r="E50">
            <v>2.9919999999999999E-2</v>
          </cell>
          <cell r="F50">
            <v>2.9479999999999999E-2</v>
          </cell>
          <cell r="G50">
            <v>3.0890000000000001E-2</v>
          </cell>
          <cell r="H50">
            <v>3.0890000000000001E-2</v>
          </cell>
          <cell r="I50">
            <v>2.9919999999999999E-2</v>
          </cell>
          <cell r="J50">
            <v>2.9919999999999999E-2</v>
          </cell>
          <cell r="K50">
            <v>2.9919999999999999E-2</v>
          </cell>
          <cell r="L50">
            <v>2.9919999999999999E-2</v>
          </cell>
          <cell r="M50">
            <v>2.9919999999999999E-2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0.16360000000000002</v>
          </cell>
          <cell r="C58">
            <v>0.16360000000000002</v>
          </cell>
          <cell r="D58">
            <v>0.16360000000000002</v>
          </cell>
          <cell r="E58">
            <v>0.16360000000000002</v>
          </cell>
          <cell r="F58">
            <v>0.16208000000000003</v>
          </cell>
          <cell r="G58">
            <v>0.16534000000000004</v>
          </cell>
          <cell r="H58">
            <v>0.16534000000000004</v>
          </cell>
          <cell r="I58">
            <v>0.16360000000000002</v>
          </cell>
          <cell r="J58">
            <v>0.16360000000000002</v>
          </cell>
          <cell r="K58">
            <v>0.16360000000000002</v>
          </cell>
          <cell r="L58">
            <v>0.16360000000000002</v>
          </cell>
          <cell r="M58">
            <v>0.16360000000000002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1.3633333333333336E-2</v>
          </cell>
          <cell r="C61">
            <v>1.3633333333333336E-2</v>
          </cell>
          <cell r="D61">
            <v>1.3633333333333336E-2</v>
          </cell>
          <cell r="E61">
            <v>1.3633333333333336E-2</v>
          </cell>
          <cell r="F61">
            <v>1.3506666666666669E-2</v>
          </cell>
          <cell r="G61">
            <v>1.3778333333333337E-2</v>
          </cell>
          <cell r="H61">
            <v>1.3778333333333337E-2</v>
          </cell>
          <cell r="I61">
            <v>1.3633333333333336E-2</v>
          </cell>
          <cell r="J61">
            <v>1.3633333333333336E-2</v>
          </cell>
          <cell r="K61">
            <v>1.3633333333333336E-2</v>
          </cell>
          <cell r="L61">
            <v>1.3633333333333336E-2</v>
          </cell>
          <cell r="M61">
            <v>1.3633333333333336E-2</v>
          </cell>
        </row>
        <row r="63">
          <cell r="B63">
            <v>2533.4945124444448</v>
          </cell>
          <cell r="C63">
            <v>2533.4945124444448</v>
          </cell>
          <cell r="D63">
            <v>2533.4945124444448</v>
          </cell>
          <cell r="E63">
            <v>2533.4945124444448</v>
          </cell>
          <cell r="F63">
            <v>2509.9559326222225</v>
          </cell>
          <cell r="G63">
            <v>2560.4399919777784</v>
          </cell>
          <cell r="H63">
            <v>2560.4399919777784</v>
          </cell>
          <cell r="I63">
            <v>2533.4945124444448</v>
          </cell>
          <cell r="J63">
            <v>2533.4945124444448</v>
          </cell>
          <cell r="K63">
            <v>2533.4945124444448</v>
          </cell>
          <cell r="L63">
            <v>2533.4945124444448</v>
          </cell>
          <cell r="M63">
            <v>2533.4945124444448</v>
          </cell>
        </row>
        <row r="65">
          <cell r="M65">
            <v>30432.286528577788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-8.3623901999999362</v>
          </cell>
          <cell r="C68">
            <v>-8.3623901999999362</v>
          </cell>
          <cell r="D68">
            <v>-8.3623901999999362</v>
          </cell>
          <cell r="E68">
            <v>-8.3623901999999362</v>
          </cell>
          <cell r="F68">
            <v>-8.5172492777778643</v>
          </cell>
          <cell r="G68">
            <v>41.966810077778064</v>
          </cell>
          <cell r="H68">
            <v>41.966810077778064</v>
          </cell>
          <cell r="I68">
            <v>8.5172492777778643</v>
          </cell>
          <cell r="J68">
            <v>8.5172492777778643</v>
          </cell>
          <cell r="K68">
            <v>8.5172492777778643</v>
          </cell>
          <cell r="L68">
            <v>8.5172492777778643</v>
          </cell>
          <cell r="M68">
            <v>8.5172492777778643</v>
          </cell>
        </row>
        <row r="69">
          <cell r="B69">
            <v>-8.3623901999999362</v>
          </cell>
          <cell r="C69">
            <v>-8.3623901999999362</v>
          </cell>
          <cell r="D69">
            <v>-8.3623901999999362</v>
          </cell>
          <cell r="E69">
            <v>-8.3623901999999362</v>
          </cell>
          <cell r="F69">
            <v>-8.5172492777778643</v>
          </cell>
          <cell r="G69">
            <v>41.966810077778064</v>
          </cell>
          <cell r="H69">
            <v>41.966810077778064</v>
          </cell>
          <cell r="I69">
            <v>8.5172492777778643</v>
          </cell>
          <cell r="J69">
            <v>8.5172492777778643</v>
          </cell>
          <cell r="K69">
            <v>8.5172492777778643</v>
          </cell>
          <cell r="L69">
            <v>8.5172492777778643</v>
          </cell>
          <cell r="M69">
            <v>8.5172492777778643</v>
          </cell>
        </row>
        <row r="71">
          <cell r="M71">
            <v>84.553056466669659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A6.2 - Kinport Substation - Replace SPCU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May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278746.34000000003</v>
          </cell>
          <cell r="C87">
            <v>278746.34000000003</v>
          </cell>
          <cell r="D87">
            <v>278746.34000000003</v>
          </cell>
          <cell r="E87">
            <v>278746.34000000003</v>
          </cell>
          <cell r="F87">
            <v>278746.34000000003</v>
          </cell>
          <cell r="G87">
            <v>278746.34000000003</v>
          </cell>
        </row>
        <row r="88">
          <cell r="B88">
            <v>185830.89333333334</v>
          </cell>
          <cell r="C88">
            <v>185830.89333333334</v>
          </cell>
          <cell r="D88">
            <v>185830.89333333334</v>
          </cell>
          <cell r="E88">
            <v>185830.89333333334</v>
          </cell>
          <cell r="F88">
            <v>185830.89333333334</v>
          </cell>
          <cell r="G88">
            <v>185830.89333333334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185830.89333333334</v>
          </cell>
          <cell r="C90">
            <v>185830.89333333334</v>
          </cell>
          <cell r="D90">
            <v>185830.89333333334</v>
          </cell>
          <cell r="E90">
            <v>185830.89333333334</v>
          </cell>
          <cell r="F90">
            <v>185830.89333333334</v>
          </cell>
          <cell r="G90">
            <v>185830.89333333334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0.12522</v>
          </cell>
          <cell r="C92">
            <v>0.12522</v>
          </cell>
          <cell r="D92">
            <v>0.12522</v>
          </cell>
          <cell r="E92">
            <v>0.12522</v>
          </cell>
          <cell r="F92">
            <v>0.1237</v>
          </cell>
          <cell r="G92">
            <v>0.12696000000000002</v>
          </cell>
        </row>
        <row r="93">
          <cell r="B93">
            <v>7.3080000000000006E-2</v>
          </cell>
          <cell r="C93">
            <v>7.3080000000000006E-2</v>
          </cell>
          <cell r="D93">
            <v>7.3080000000000006E-2</v>
          </cell>
          <cell r="E93">
            <v>7.3080000000000006E-2</v>
          </cell>
          <cell r="F93">
            <v>7.1999999999999995E-2</v>
          </cell>
          <cell r="G93">
            <v>7.3849999999999999E-2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2.9919999999999999E-2</v>
          </cell>
          <cell r="C95">
            <v>2.9919999999999999E-2</v>
          </cell>
          <cell r="D95">
            <v>2.9919999999999999E-2</v>
          </cell>
          <cell r="E95">
            <v>2.9919999999999999E-2</v>
          </cell>
          <cell r="F95">
            <v>2.9479999999999999E-2</v>
          </cell>
          <cell r="G95">
            <v>3.0890000000000001E-2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0.16360000000000002</v>
          </cell>
          <cell r="C103">
            <v>0.16360000000000002</v>
          </cell>
          <cell r="D103">
            <v>0.16360000000000002</v>
          </cell>
          <cell r="E103">
            <v>0.16360000000000002</v>
          </cell>
          <cell r="F103">
            <v>0.16208000000000003</v>
          </cell>
          <cell r="G103">
            <v>0.16534000000000004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1.3633333333333336E-2</v>
          </cell>
          <cell r="C106">
            <v>1.3633333333333336E-2</v>
          </cell>
          <cell r="D106">
            <v>1.3633333333333336E-2</v>
          </cell>
          <cell r="E106">
            <v>1.3633333333333336E-2</v>
          </cell>
          <cell r="F106">
            <v>1.3506666666666669E-2</v>
          </cell>
          <cell r="G106">
            <v>1.3778333333333337E-2</v>
          </cell>
        </row>
        <row r="108">
          <cell r="B108">
            <v>2533.4945124444448</v>
          </cell>
          <cell r="C108">
            <v>2533.4945124444448</v>
          </cell>
          <cell r="D108">
            <v>2533.4945124444448</v>
          </cell>
          <cell r="E108">
            <v>2533.4945124444448</v>
          </cell>
          <cell r="F108">
            <v>2509.9559326222225</v>
          </cell>
          <cell r="G108">
            <v>2560.4399919777784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278746.34000000003</v>
          </cell>
          <cell r="C116">
            <v>278746.34000000003</v>
          </cell>
          <cell r="D116">
            <v>278746.34000000003</v>
          </cell>
          <cell r="E116">
            <v>278746.34000000003</v>
          </cell>
          <cell r="F116">
            <v>278746.34000000003</v>
          </cell>
          <cell r="G116">
            <v>278746.34000000003</v>
          </cell>
        </row>
        <row r="117">
          <cell r="B117">
            <v>185830.89333333334</v>
          </cell>
          <cell r="C117">
            <v>185830.89333333334</v>
          </cell>
          <cell r="D117">
            <v>185830.89333333334</v>
          </cell>
          <cell r="E117">
            <v>185830.89333333334</v>
          </cell>
          <cell r="F117">
            <v>185830.89333333334</v>
          </cell>
          <cell r="G117">
            <v>185830.89333333334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185830.89333333334</v>
          </cell>
          <cell r="C119">
            <v>185830.89333333334</v>
          </cell>
          <cell r="D119">
            <v>185830.89333333334</v>
          </cell>
          <cell r="E119">
            <v>185830.89333333334</v>
          </cell>
          <cell r="F119">
            <v>185830.89333333334</v>
          </cell>
          <cell r="G119">
            <v>185830.89333333334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0.12696000000000002</v>
          </cell>
          <cell r="C121">
            <v>0.12522</v>
          </cell>
          <cell r="D121">
            <v>0.12522</v>
          </cell>
          <cell r="E121">
            <v>0.12522</v>
          </cell>
          <cell r="F121">
            <v>0.12522</v>
          </cell>
          <cell r="G121">
            <v>0.12522</v>
          </cell>
        </row>
        <row r="122">
          <cell r="B122">
            <v>7.3849999999999999E-2</v>
          </cell>
          <cell r="C122">
            <v>7.3080000000000006E-2</v>
          </cell>
          <cell r="D122">
            <v>7.3080000000000006E-2</v>
          </cell>
          <cell r="E122">
            <v>7.3080000000000006E-2</v>
          </cell>
          <cell r="F122">
            <v>7.3080000000000006E-2</v>
          </cell>
          <cell r="G122">
            <v>7.3080000000000006E-2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3.0890000000000001E-2</v>
          </cell>
          <cell r="C124">
            <v>2.9919999999999999E-2</v>
          </cell>
          <cell r="D124">
            <v>2.9919999999999999E-2</v>
          </cell>
          <cell r="E124">
            <v>2.9919999999999999E-2</v>
          </cell>
          <cell r="F124">
            <v>2.9919999999999999E-2</v>
          </cell>
          <cell r="G124">
            <v>2.9919999999999999E-2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0.16534000000000004</v>
          </cell>
          <cell r="C132">
            <v>0.16360000000000002</v>
          </cell>
          <cell r="D132">
            <v>0.16360000000000002</v>
          </cell>
          <cell r="E132">
            <v>0.16360000000000002</v>
          </cell>
          <cell r="F132">
            <v>0.16360000000000002</v>
          </cell>
          <cell r="G132">
            <v>0.16360000000000002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1.3778333333333337E-2</v>
          </cell>
          <cell r="C135">
            <v>1.3633333333333336E-2</v>
          </cell>
          <cell r="D135">
            <v>1.3633333333333336E-2</v>
          </cell>
          <cell r="E135">
            <v>1.3633333333333336E-2</v>
          </cell>
          <cell r="F135">
            <v>1.3633333333333336E-2</v>
          </cell>
          <cell r="G135">
            <v>1.3633333333333336E-2</v>
          </cell>
        </row>
        <row r="137">
          <cell r="B137">
            <v>2560.4399919777784</v>
          </cell>
          <cell r="C137">
            <v>2533.4945124444448</v>
          </cell>
          <cell r="D137">
            <v>2533.4945124444448</v>
          </cell>
          <cell r="E137">
            <v>2533.4945124444448</v>
          </cell>
          <cell r="F137">
            <v>2533.4945124444448</v>
          </cell>
          <cell r="G137">
            <v>2533.4945124444448</v>
          </cell>
        </row>
        <row r="139">
          <cell r="G139">
            <v>30432.286528577788</v>
          </cell>
        </row>
      </sheetData>
      <sheetData sheetId="13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A7 - Kinport Series Capacitors</v>
          </cell>
          <cell r="H2" t="str">
            <v>Facility</v>
          </cell>
          <cell r="I2" t="str">
            <v>A7 - Kinport Series Capacitors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July</v>
          </cell>
          <cell r="H4" t="str">
            <v>Annv Date</v>
          </cell>
          <cell r="I4" t="str">
            <v>July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1408560.77</v>
          </cell>
          <cell r="C8">
            <v>1408560.77</v>
          </cell>
          <cell r="D8">
            <v>1408560.77</v>
          </cell>
          <cell r="E8">
            <v>1408560.77</v>
          </cell>
          <cell r="F8">
            <v>1408560.77</v>
          </cell>
          <cell r="G8">
            <v>1408560.77</v>
          </cell>
          <cell r="H8">
            <v>1408560.77</v>
          </cell>
          <cell r="I8">
            <v>1408560.77</v>
          </cell>
          <cell r="J8">
            <v>1408560.77</v>
          </cell>
          <cell r="K8">
            <v>1408560.77</v>
          </cell>
          <cell r="L8">
            <v>1408560.77</v>
          </cell>
          <cell r="M8">
            <v>1408560.77</v>
          </cell>
        </row>
        <row r="9">
          <cell r="B9">
            <v>1408560.77</v>
          </cell>
          <cell r="C9">
            <v>1408560.77</v>
          </cell>
          <cell r="D9">
            <v>1408560.77</v>
          </cell>
          <cell r="E9">
            <v>1408560.77</v>
          </cell>
          <cell r="F9">
            <v>1408560.77</v>
          </cell>
          <cell r="G9">
            <v>1408560.77</v>
          </cell>
          <cell r="H9">
            <v>1408560.77</v>
          </cell>
          <cell r="I9">
            <v>1408560.77</v>
          </cell>
          <cell r="J9">
            <v>1408560.77</v>
          </cell>
          <cell r="K9">
            <v>1408560.77</v>
          </cell>
          <cell r="L9">
            <v>1408560.77</v>
          </cell>
          <cell r="M9">
            <v>1408560.77</v>
          </cell>
        </row>
        <row r="10">
          <cell r="B10">
            <v>56026.33</v>
          </cell>
          <cell r="C10">
            <v>56026.33</v>
          </cell>
          <cell r="D10">
            <v>56026.33</v>
          </cell>
          <cell r="E10">
            <v>56026.33</v>
          </cell>
          <cell r="F10">
            <v>56026.33</v>
          </cell>
          <cell r="G10">
            <v>56026.33</v>
          </cell>
          <cell r="H10">
            <v>56026.33</v>
          </cell>
          <cell r="I10">
            <v>56026.33</v>
          </cell>
          <cell r="J10">
            <v>56026.33</v>
          </cell>
          <cell r="K10">
            <v>56026.33</v>
          </cell>
          <cell r="L10">
            <v>56026.33</v>
          </cell>
          <cell r="M10">
            <v>56026.33</v>
          </cell>
        </row>
        <row r="11">
          <cell r="B11">
            <v>1352534.44</v>
          </cell>
          <cell r="C11">
            <v>1352534.44</v>
          </cell>
          <cell r="D11">
            <v>1352534.44</v>
          </cell>
          <cell r="E11">
            <v>1352534.44</v>
          </cell>
          <cell r="F11">
            <v>1352534.44</v>
          </cell>
          <cell r="G11">
            <v>1352534.44</v>
          </cell>
          <cell r="H11">
            <v>1352534.44</v>
          </cell>
          <cell r="I11">
            <v>1352534.44</v>
          </cell>
          <cell r="J11">
            <v>1352534.44</v>
          </cell>
          <cell r="K11">
            <v>1352534.44</v>
          </cell>
          <cell r="L11">
            <v>1352534.44</v>
          </cell>
          <cell r="M11">
            <v>1352534.44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5.8679999999999996E-2</v>
          </cell>
          <cell r="C13">
            <v>5.8679999999999996E-2</v>
          </cell>
          <cell r="D13">
            <v>5.8679999999999996E-2</v>
          </cell>
          <cell r="E13">
            <v>5.8679999999999996E-2</v>
          </cell>
          <cell r="F13">
            <v>5.8679999999999996E-2</v>
          </cell>
          <cell r="G13">
            <v>5.8679999999999996E-2</v>
          </cell>
          <cell r="H13">
            <v>5.7020000000000001E-2</v>
          </cell>
          <cell r="I13">
            <v>5.7020000000000001E-2</v>
          </cell>
          <cell r="J13">
            <v>5.7020000000000001E-2</v>
          </cell>
          <cell r="K13">
            <v>5.7020000000000001E-2</v>
          </cell>
          <cell r="L13">
            <v>5.7020000000000001E-2</v>
          </cell>
          <cell r="M13">
            <v>5.7020000000000001E-2</v>
          </cell>
        </row>
        <row r="14">
          <cell r="B14">
            <v>2.682E-2</v>
          </cell>
          <cell r="C14">
            <v>2.682E-2</v>
          </cell>
          <cell r="D14">
            <v>2.682E-2</v>
          </cell>
          <cell r="E14">
            <v>2.682E-2</v>
          </cell>
          <cell r="F14">
            <v>2.682E-2</v>
          </cell>
          <cell r="G14">
            <v>2.682E-2</v>
          </cell>
          <cell r="H14">
            <v>2.5600000000000001E-2</v>
          </cell>
          <cell r="I14">
            <v>2.5600000000000001E-2</v>
          </cell>
          <cell r="J14">
            <v>2.5600000000000001E-2</v>
          </cell>
          <cell r="K14">
            <v>2.5600000000000001E-2</v>
          </cell>
          <cell r="L14">
            <v>2.5600000000000001E-2</v>
          </cell>
          <cell r="M14">
            <v>2.5600000000000001E-2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9.6399999999999993E-3</v>
          </cell>
          <cell r="C16">
            <v>9.6399999999999993E-3</v>
          </cell>
          <cell r="D16">
            <v>9.6399999999999993E-3</v>
          </cell>
          <cell r="E16">
            <v>9.6399999999999993E-3</v>
          </cell>
          <cell r="F16">
            <v>9.6399999999999993E-3</v>
          </cell>
          <cell r="G16">
            <v>9.6399999999999993E-3</v>
          </cell>
          <cell r="H16">
            <v>9.1999999999999998E-3</v>
          </cell>
          <cell r="I16">
            <v>9.1999999999999998E-3</v>
          </cell>
          <cell r="J16">
            <v>9.1999999999999998E-3</v>
          </cell>
          <cell r="K16">
            <v>9.1999999999999998E-3</v>
          </cell>
          <cell r="L16">
            <v>9.1999999999999998E-3</v>
          </cell>
          <cell r="M16">
            <v>9.1999999999999998E-3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9.6509999999999999E-2</v>
          </cell>
          <cell r="C24">
            <v>9.6509999999999999E-2</v>
          </cell>
          <cell r="D24">
            <v>9.6509999999999999E-2</v>
          </cell>
          <cell r="E24">
            <v>9.6509999999999999E-2</v>
          </cell>
          <cell r="F24">
            <v>9.6509999999999999E-2</v>
          </cell>
          <cell r="G24">
            <v>9.6509999999999999E-2</v>
          </cell>
          <cell r="H24">
            <v>9.4850000000000004E-2</v>
          </cell>
          <cell r="I24">
            <v>9.4850000000000004E-2</v>
          </cell>
          <cell r="J24">
            <v>9.4850000000000004E-2</v>
          </cell>
          <cell r="K24">
            <v>9.4850000000000004E-2</v>
          </cell>
          <cell r="L24">
            <v>9.4850000000000004E-2</v>
          </cell>
          <cell r="M24">
            <v>9.4850000000000004E-2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8.0424999999999993E-3</v>
          </cell>
          <cell r="C27">
            <v>8.0424999999999993E-3</v>
          </cell>
          <cell r="D27">
            <v>8.0424999999999993E-3</v>
          </cell>
          <cell r="E27">
            <v>8.0424999999999993E-3</v>
          </cell>
          <cell r="F27">
            <v>8.0424999999999993E-3</v>
          </cell>
          <cell r="G27">
            <v>8.0424999999999993E-3</v>
          </cell>
          <cell r="H27">
            <v>7.904166666666667E-3</v>
          </cell>
          <cell r="I27">
            <v>7.904166666666667E-3</v>
          </cell>
          <cell r="J27">
            <v>7.904166666666667E-3</v>
          </cell>
          <cell r="K27">
            <v>7.904166666666667E-3</v>
          </cell>
          <cell r="L27">
            <v>7.904166666666667E-3</v>
          </cell>
          <cell r="M27">
            <v>7.904166666666667E-3</v>
          </cell>
        </row>
        <row r="29">
          <cell r="B29">
            <v>10877.758233699999</v>
          </cell>
          <cell r="C29">
            <v>10877.758233699999</v>
          </cell>
          <cell r="D29">
            <v>10877.758233699999</v>
          </cell>
          <cell r="E29">
            <v>10877.758233699999</v>
          </cell>
          <cell r="F29">
            <v>10877.758233699999</v>
          </cell>
          <cell r="G29">
            <v>10877.758233699999</v>
          </cell>
          <cell r="H29">
            <v>10690.657636166667</v>
          </cell>
          <cell r="I29">
            <v>10690.657636166667</v>
          </cell>
          <cell r="J29">
            <v>10690.657636166667</v>
          </cell>
          <cell r="K29">
            <v>10690.657636166667</v>
          </cell>
          <cell r="L29">
            <v>10690.657636166667</v>
          </cell>
          <cell r="M29">
            <v>10690.657636166667</v>
          </cell>
        </row>
        <row r="31">
          <cell r="M31">
            <v>129410.49521919999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A7 - Kinport Series Capacitors</v>
          </cell>
          <cell r="H36" t="str">
            <v>Facility</v>
          </cell>
          <cell r="I36" t="str">
            <v>A7 - Kinport Series Capacitors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July</v>
          </cell>
          <cell r="H38" t="str">
            <v>Annv Date</v>
          </cell>
          <cell r="I38" t="str">
            <v>July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1408560.77</v>
          </cell>
          <cell r="C42">
            <v>1408560.77</v>
          </cell>
          <cell r="D42">
            <v>1408560.77</v>
          </cell>
          <cell r="E42">
            <v>1408560.77</v>
          </cell>
          <cell r="F42">
            <v>1408560.77</v>
          </cell>
          <cell r="G42">
            <v>1408560.77</v>
          </cell>
          <cell r="H42">
            <v>1408560.77</v>
          </cell>
          <cell r="I42">
            <v>1408560.77</v>
          </cell>
          <cell r="J42">
            <v>1408560.77</v>
          </cell>
          <cell r="K42">
            <v>1408560.77</v>
          </cell>
          <cell r="L42">
            <v>1408560.77</v>
          </cell>
          <cell r="M42">
            <v>1408560.77</v>
          </cell>
        </row>
        <row r="43">
          <cell r="B43">
            <v>1408560.77</v>
          </cell>
          <cell r="C43">
            <v>1408560.77</v>
          </cell>
          <cell r="D43">
            <v>1408560.77</v>
          </cell>
          <cell r="E43">
            <v>1408560.77</v>
          </cell>
          <cell r="F43">
            <v>1408560.77</v>
          </cell>
          <cell r="G43">
            <v>1408560.77</v>
          </cell>
          <cell r="H43">
            <v>1408560.77</v>
          </cell>
          <cell r="I43">
            <v>1408560.77</v>
          </cell>
          <cell r="J43">
            <v>1408560.77</v>
          </cell>
          <cell r="K43">
            <v>1408560.77</v>
          </cell>
          <cell r="L43">
            <v>1408560.77</v>
          </cell>
          <cell r="M43">
            <v>1408560.77</v>
          </cell>
        </row>
        <row r="44">
          <cell r="B44">
            <v>56026.33</v>
          </cell>
          <cell r="C44">
            <v>56026.33</v>
          </cell>
          <cell r="D44">
            <v>56026.33</v>
          </cell>
          <cell r="E44">
            <v>56026.33</v>
          </cell>
          <cell r="F44">
            <v>56026.33</v>
          </cell>
          <cell r="G44">
            <v>56026.33</v>
          </cell>
          <cell r="H44">
            <v>56026.33</v>
          </cell>
          <cell r="I44">
            <v>56026.33</v>
          </cell>
          <cell r="J44">
            <v>56026.33</v>
          </cell>
          <cell r="K44">
            <v>56026.33</v>
          </cell>
          <cell r="L44">
            <v>56026.33</v>
          </cell>
          <cell r="M44">
            <v>56026.33</v>
          </cell>
        </row>
        <row r="45">
          <cell r="B45">
            <v>1352534.44</v>
          </cell>
          <cell r="C45">
            <v>1352534.44</v>
          </cell>
          <cell r="D45">
            <v>1352534.44</v>
          </cell>
          <cell r="E45">
            <v>1352534.44</v>
          </cell>
          <cell r="F45">
            <v>1352534.44</v>
          </cell>
          <cell r="G45">
            <v>1352534.44</v>
          </cell>
          <cell r="H45">
            <v>1352534.44</v>
          </cell>
          <cell r="I45">
            <v>1352534.44</v>
          </cell>
          <cell r="J45">
            <v>1352534.44</v>
          </cell>
          <cell r="K45">
            <v>1352534.44</v>
          </cell>
          <cell r="L45">
            <v>1352534.44</v>
          </cell>
          <cell r="M45">
            <v>1352534.44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5.7020000000000001E-2</v>
          </cell>
          <cell r="C47">
            <v>5.8679999999999996E-2</v>
          </cell>
          <cell r="D47">
            <v>5.8679999999999996E-2</v>
          </cell>
          <cell r="E47">
            <v>5.8679999999999996E-2</v>
          </cell>
          <cell r="F47">
            <v>5.8679999999999996E-2</v>
          </cell>
          <cell r="G47">
            <v>5.8090000000000003E-2</v>
          </cell>
          <cell r="H47">
            <v>5.638E-2</v>
          </cell>
          <cell r="I47">
            <v>5.638E-2</v>
          </cell>
          <cell r="J47">
            <v>5.638E-2</v>
          </cell>
          <cell r="K47">
            <v>5.638E-2</v>
          </cell>
          <cell r="L47">
            <v>5.638E-2</v>
          </cell>
          <cell r="M47">
            <v>5.638E-2</v>
          </cell>
        </row>
        <row r="48">
          <cell r="B48">
            <v>2.5600000000000001E-2</v>
          </cell>
          <cell r="C48">
            <v>2.682E-2</v>
          </cell>
          <cell r="D48">
            <v>2.682E-2</v>
          </cell>
          <cell r="E48">
            <v>2.682E-2</v>
          </cell>
          <cell r="F48">
            <v>2.682E-2</v>
          </cell>
          <cell r="G48">
            <v>2.6169999999999999E-2</v>
          </cell>
          <cell r="H48">
            <v>2.4920000000000001E-2</v>
          </cell>
          <cell r="I48">
            <v>2.4920000000000001E-2</v>
          </cell>
          <cell r="J48">
            <v>2.4920000000000001E-2</v>
          </cell>
          <cell r="K48">
            <v>2.4920000000000001E-2</v>
          </cell>
          <cell r="L48">
            <v>2.4920000000000001E-2</v>
          </cell>
          <cell r="M48">
            <v>2.4920000000000001E-2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9.1999999999999998E-3</v>
          </cell>
          <cell r="C50">
            <v>9.6399999999999993E-3</v>
          </cell>
          <cell r="D50">
            <v>9.6399999999999993E-3</v>
          </cell>
          <cell r="E50">
            <v>9.6399999999999993E-3</v>
          </cell>
          <cell r="F50">
            <v>9.6399999999999993E-3</v>
          </cell>
          <cell r="G50">
            <v>9.7000000000000003E-3</v>
          </cell>
          <cell r="H50">
            <v>9.2399999999999999E-3</v>
          </cell>
          <cell r="I50">
            <v>9.2399999999999999E-3</v>
          </cell>
          <cell r="J50">
            <v>9.2399999999999999E-3</v>
          </cell>
          <cell r="K50">
            <v>9.2399999999999999E-3</v>
          </cell>
          <cell r="L50">
            <v>9.2399999999999999E-3</v>
          </cell>
          <cell r="M50">
            <v>9.2399999999999999E-3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9.5399999999999985E-2</v>
          </cell>
          <cell r="C58">
            <v>9.705999999999998E-2</v>
          </cell>
          <cell r="D58">
            <v>9.705999999999998E-2</v>
          </cell>
          <cell r="E58">
            <v>9.705999999999998E-2</v>
          </cell>
          <cell r="F58">
            <v>9.705999999999998E-2</v>
          </cell>
          <cell r="G58">
            <v>9.647E-2</v>
          </cell>
          <cell r="H58">
            <v>9.4759999999999983E-2</v>
          </cell>
          <cell r="I58">
            <v>9.4759999999999983E-2</v>
          </cell>
          <cell r="J58">
            <v>9.4759999999999983E-2</v>
          </cell>
          <cell r="K58">
            <v>9.4759999999999983E-2</v>
          </cell>
          <cell r="L58">
            <v>9.4759999999999983E-2</v>
          </cell>
          <cell r="M58">
            <v>9.4759999999999983E-2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7.9499999999999987E-3</v>
          </cell>
          <cell r="C61">
            <v>8.0883333333333311E-3</v>
          </cell>
          <cell r="D61">
            <v>8.0883333333333311E-3</v>
          </cell>
          <cell r="E61">
            <v>8.0883333333333311E-3</v>
          </cell>
          <cell r="F61">
            <v>8.0883333333333311E-3</v>
          </cell>
          <cell r="G61">
            <v>8.0391666666666667E-3</v>
          </cell>
          <cell r="H61">
            <v>7.8966666666666647E-3</v>
          </cell>
          <cell r="I61">
            <v>7.8966666666666647E-3</v>
          </cell>
          <cell r="J61">
            <v>7.8966666666666647E-3</v>
          </cell>
          <cell r="K61">
            <v>7.8966666666666647E-3</v>
          </cell>
          <cell r="L61">
            <v>7.8966666666666647E-3</v>
          </cell>
          <cell r="M61">
            <v>7.8966666666666647E-3</v>
          </cell>
        </row>
        <row r="63">
          <cell r="B63">
            <v>10752.648797999998</v>
          </cell>
          <cell r="C63">
            <v>10939.74939553333</v>
          </cell>
          <cell r="D63">
            <v>10939.74939553333</v>
          </cell>
          <cell r="E63">
            <v>10939.74939553333</v>
          </cell>
          <cell r="F63">
            <v>10939.74939553333</v>
          </cell>
          <cell r="G63">
            <v>10873.249785566666</v>
          </cell>
          <cell r="H63">
            <v>10680.513627866663</v>
          </cell>
          <cell r="I63">
            <v>10680.513627866663</v>
          </cell>
          <cell r="J63">
            <v>10680.513627866663</v>
          </cell>
          <cell r="K63">
            <v>10680.513627866663</v>
          </cell>
          <cell r="L63">
            <v>10680.513627866663</v>
          </cell>
          <cell r="M63">
            <v>10680.513627866663</v>
          </cell>
        </row>
        <row r="65">
          <cell r="M65">
            <v>129467.97793289996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-125.10943570000018</v>
          </cell>
          <cell r="C68">
            <v>61.991161833331716</v>
          </cell>
          <cell r="D68">
            <v>61.991161833331716</v>
          </cell>
          <cell r="E68">
            <v>61.991161833331716</v>
          </cell>
          <cell r="F68">
            <v>61.991161833331716</v>
          </cell>
          <cell r="G68">
            <v>-4.508448133332422</v>
          </cell>
          <cell r="H68">
            <v>-10.144008300003406</v>
          </cell>
          <cell r="I68">
            <v>-10.144008300003406</v>
          </cell>
          <cell r="J68">
            <v>-10.144008300003406</v>
          </cell>
          <cell r="K68">
            <v>-10.144008300003406</v>
          </cell>
          <cell r="L68">
            <v>-10.144008300003406</v>
          </cell>
          <cell r="M68">
            <v>-10.144008300003406</v>
          </cell>
        </row>
        <row r="69">
          <cell r="B69">
            <v>-125.10943570000018</v>
          </cell>
          <cell r="C69">
            <v>61.991161833331716</v>
          </cell>
          <cell r="D69">
            <v>61.991161833331716</v>
          </cell>
          <cell r="E69">
            <v>61.991161833331716</v>
          </cell>
          <cell r="F69">
            <v>61.991161833331716</v>
          </cell>
          <cell r="G69">
            <v>-4.508448133332422</v>
          </cell>
          <cell r="H69">
            <v>-10.144008300003406</v>
          </cell>
          <cell r="I69">
            <v>-10.144008300003406</v>
          </cell>
          <cell r="J69">
            <v>-10.144008300003406</v>
          </cell>
          <cell r="K69">
            <v>-10.144008300003406</v>
          </cell>
          <cell r="L69">
            <v>-10.144008300003406</v>
          </cell>
          <cell r="M69">
            <v>-10.144008300003406</v>
          </cell>
        </row>
        <row r="71">
          <cell r="M71">
            <v>57.482713699966553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A7 - Kinport Series Capacitors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July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1408560.77</v>
          </cell>
          <cell r="C87">
            <v>1408560.77</v>
          </cell>
          <cell r="D87">
            <v>1408560.77</v>
          </cell>
          <cell r="E87">
            <v>1408560.77</v>
          </cell>
          <cell r="F87">
            <v>1408560.77</v>
          </cell>
          <cell r="G87">
            <v>1408560.77</v>
          </cell>
        </row>
        <row r="88">
          <cell r="B88">
            <v>1408560.77</v>
          </cell>
          <cell r="C88">
            <v>1408560.77</v>
          </cell>
          <cell r="D88">
            <v>1408560.77</v>
          </cell>
          <cell r="E88">
            <v>1408560.77</v>
          </cell>
          <cell r="F88">
            <v>1408560.77</v>
          </cell>
          <cell r="G88">
            <v>1408560.77</v>
          </cell>
        </row>
        <row r="89">
          <cell r="B89">
            <v>56026.33</v>
          </cell>
          <cell r="C89">
            <v>56026.33</v>
          </cell>
          <cell r="D89">
            <v>56026.33</v>
          </cell>
          <cell r="E89">
            <v>56026.33</v>
          </cell>
          <cell r="F89">
            <v>56026.33</v>
          </cell>
          <cell r="G89">
            <v>56026.33</v>
          </cell>
        </row>
        <row r="90">
          <cell r="B90">
            <v>1352534.44</v>
          </cell>
          <cell r="C90">
            <v>1352534.44</v>
          </cell>
          <cell r="D90">
            <v>1352534.44</v>
          </cell>
          <cell r="E90">
            <v>1352534.44</v>
          </cell>
          <cell r="F90">
            <v>1352534.44</v>
          </cell>
          <cell r="G90">
            <v>1352534.44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5.7020000000000001E-2</v>
          </cell>
          <cell r="C92">
            <v>5.8679999999999996E-2</v>
          </cell>
          <cell r="D92">
            <v>5.8679999999999996E-2</v>
          </cell>
          <cell r="E92">
            <v>5.8679999999999996E-2</v>
          </cell>
          <cell r="F92">
            <v>5.8679999999999996E-2</v>
          </cell>
          <cell r="G92">
            <v>5.8090000000000003E-2</v>
          </cell>
        </row>
        <row r="93">
          <cell r="B93">
            <v>2.5600000000000001E-2</v>
          </cell>
          <cell r="C93">
            <v>2.682E-2</v>
          </cell>
          <cell r="D93">
            <v>2.682E-2</v>
          </cell>
          <cell r="E93">
            <v>2.682E-2</v>
          </cell>
          <cell r="F93">
            <v>2.682E-2</v>
          </cell>
          <cell r="G93">
            <v>2.6169999999999999E-2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9.1999999999999998E-3</v>
          </cell>
          <cell r="C95">
            <v>9.6399999999999993E-3</v>
          </cell>
          <cell r="D95">
            <v>9.6399999999999993E-3</v>
          </cell>
          <cell r="E95">
            <v>9.6399999999999993E-3</v>
          </cell>
          <cell r="F95">
            <v>9.6399999999999993E-3</v>
          </cell>
          <cell r="G95">
            <v>9.7000000000000003E-3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9.5399999999999985E-2</v>
          </cell>
          <cell r="C103">
            <v>9.705999999999998E-2</v>
          </cell>
          <cell r="D103">
            <v>9.705999999999998E-2</v>
          </cell>
          <cell r="E103">
            <v>9.705999999999998E-2</v>
          </cell>
          <cell r="F103">
            <v>9.705999999999998E-2</v>
          </cell>
          <cell r="G103">
            <v>9.647E-2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7.9499999999999987E-3</v>
          </cell>
          <cell r="C106">
            <v>8.0883333333333311E-3</v>
          </cell>
          <cell r="D106">
            <v>8.0883333333333311E-3</v>
          </cell>
          <cell r="E106">
            <v>8.0883333333333311E-3</v>
          </cell>
          <cell r="F106">
            <v>8.0883333333333311E-3</v>
          </cell>
          <cell r="G106">
            <v>8.0391666666666667E-3</v>
          </cell>
        </row>
        <row r="108">
          <cell r="B108">
            <v>10752.648797999998</v>
          </cell>
          <cell r="C108">
            <v>10939.74939553333</v>
          </cell>
          <cell r="D108">
            <v>10939.74939553333</v>
          </cell>
          <cell r="E108">
            <v>10939.74939553333</v>
          </cell>
          <cell r="F108">
            <v>10939.74939553333</v>
          </cell>
          <cell r="G108">
            <v>10873.249785566666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1408560.77</v>
          </cell>
          <cell r="C116">
            <v>1408560.77</v>
          </cell>
          <cell r="D116">
            <v>1408560.77</v>
          </cell>
          <cell r="E116">
            <v>1408560.77</v>
          </cell>
          <cell r="F116">
            <v>1408560.77</v>
          </cell>
          <cell r="G116">
            <v>1408560.77</v>
          </cell>
        </row>
        <row r="117">
          <cell r="B117">
            <v>1408560.77</v>
          </cell>
          <cell r="C117">
            <v>1408560.77</v>
          </cell>
          <cell r="D117">
            <v>1408560.77</v>
          </cell>
          <cell r="E117">
            <v>1408560.77</v>
          </cell>
          <cell r="F117">
            <v>1408560.77</v>
          </cell>
          <cell r="G117">
            <v>1408560.77</v>
          </cell>
        </row>
        <row r="118">
          <cell r="B118">
            <v>56026.33</v>
          </cell>
          <cell r="C118">
            <v>56026.33</v>
          </cell>
          <cell r="D118">
            <v>56026.33</v>
          </cell>
          <cell r="E118">
            <v>56026.33</v>
          </cell>
          <cell r="F118">
            <v>56026.33</v>
          </cell>
          <cell r="G118">
            <v>56026.33</v>
          </cell>
        </row>
        <row r="119">
          <cell r="B119">
            <v>1352534.44</v>
          </cell>
          <cell r="C119">
            <v>1352534.44</v>
          </cell>
          <cell r="D119">
            <v>1352534.44</v>
          </cell>
          <cell r="E119">
            <v>1352534.44</v>
          </cell>
          <cell r="F119">
            <v>1352534.44</v>
          </cell>
          <cell r="G119">
            <v>1352534.44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5.638E-2</v>
          </cell>
          <cell r="C121">
            <v>5.638E-2</v>
          </cell>
          <cell r="D121">
            <v>5.638E-2</v>
          </cell>
          <cell r="E121">
            <v>5.638E-2</v>
          </cell>
          <cell r="F121">
            <v>5.638E-2</v>
          </cell>
          <cell r="G121">
            <v>5.638E-2</v>
          </cell>
        </row>
        <row r="122">
          <cell r="B122">
            <v>2.4920000000000001E-2</v>
          </cell>
          <cell r="C122">
            <v>2.4920000000000001E-2</v>
          </cell>
          <cell r="D122">
            <v>2.4920000000000001E-2</v>
          </cell>
          <cell r="E122">
            <v>2.4920000000000001E-2</v>
          </cell>
          <cell r="F122">
            <v>2.4920000000000001E-2</v>
          </cell>
          <cell r="G122">
            <v>2.4920000000000001E-2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9.2399999999999999E-3</v>
          </cell>
          <cell r="C124">
            <v>9.2399999999999999E-3</v>
          </cell>
          <cell r="D124">
            <v>9.2399999999999999E-3</v>
          </cell>
          <cell r="E124">
            <v>9.2399999999999999E-3</v>
          </cell>
          <cell r="F124">
            <v>9.2399999999999999E-3</v>
          </cell>
          <cell r="G124">
            <v>9.2399999999999999E-3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9.4759999999999983E-2</v>
          </cell>
          <cell r="C132">
            <v>9.4759999999999983E-2</v>
          </cell>
          <cell r="D132">
            <v>9.4759999999999983E-2</v>
          </cell>
          <cell r="E132">
            <v>9.4759999999999983E-2</v>
          </cell>
          <cell r="F132">
            <v>9.4759999999999983E-2</v>
          </cell>
          <cell r="G132">
            <v>9.4759999999999983E-2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7.8966666666666647E-3</v>
          </cell>
          <cell r="C135">
            <v>7.8966666666666647E-3</v>
          </cell>
          <cell r="D135">
            <v>7.8966666666666647E-3</v>
          </cell>
          <cell r="E135">
            <v>7.8966666666666647E-3</v>
          </cell>
          <cell r="F135">
            <v>7.8966666666666647E-3</v>
          </cell>
          <cell r="G135">
            <v>7.8966666666666647E-3</v>
          </cell>
        </row>
        <row r="137">
          <cell r="B137">
            <v>10680.513627866663</v>
          </cell>
          <cell r="C137">
            <v>10680.513627866663</v>
          </cell>
          <cell r="D137">
            <v>10680.513627866663</v>
          </cell>
          <cell r="E137">
            <v>10680.513627866663</v>
          </cell>
          <cell r="F137">
            <v>10680.513627866663</v>
          </cell>
          <cell r="G137">
            <v>10680.513627866663</v>
          </cell>
        </row>
        <row r="139">
          <cell r="G139">
            <v>129467.97793289996</v>
          </cell>
        </row>
      </sheetData>
      <sheetData sheetId="14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A8 - Kinport Shunt Reactor</v>
          </cell>
          <cell r="H2" t="str">
            <v>Facility</v>
          </cell>
          <cell r="I2" t="str">
            <v>A8 - Kinport Shunt Reactor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December</v>
          </cell>
          <cell r="H4" t="str">
            <v>Annv Date</v>
          </cell>
          <cell r="I4" t="str">
            <v>December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968270.57</v>
          </cell>
          <cell r="C8">
            <v>968270.57</v>
          </cell>
          <cell r="D8">
            <v>968270.57</v>
          </cell>
          <cell r="E8">
            <v>968270.57</v>
          </cell>
          <cell r="F8">
            <v>968270.57</v>
          </cell>
          <cell r="G8">
            <v>968270.57</v>
          </cell>
          <cell r="H8">
            <v>968270.57</v>
          </cell>
          <cell r="I8">
            <v>968270.57</v>
          </cell>
          <cell r="J8">
            <v>968270.57</v>
          </cell>
          <cell r="K8">
            <v>968270.57</v>
          </cell>
          <cell r="L8">
            <v>968270.57</v>
          </cell>
          <cell r="M8">
            <v>968270.57</v>
          </cell>
        </row>
        <row r="9">
          <cell r="B9">
            <v>645513.71333333326</v>
          </cell>
          <cell r="C9">
            <v>645513.71333333326</v>
          </cell>
          <cell r="D9">
            <v>645513.71333333326</v>
          </cell>
          <cell r="E9">
            <v>645513.71333333326</v>
          </cell>
          <cell r="F9">
            <v>645513.71333333326</v>
          </cell>
          <cell r="G9">
            <v>645513.71333333326</v>
          </cell>
          <cell r="H9">
            <v>645513.71333333326</v>
          </cell>
          <cell r="I9">
            <v>645513.71333333326</v>
          </cell>
          <cell r="J9">
            <v>645513.71333333326</v>
          </cell>
          <cell r="K9">
            <v>645513.71333333326</v>
          </cell>
          <cell r="L9">
            <v>645513.71333333326</v>
          </cell>
          <cell r="M9">
            <v>645513.71333333326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645513.71333333326</v>
          </cell>
          <cell r="C11">
            <v>645513.71333333326</v>
          </cell>
          <cell r="D11">
            <v>645513.71333333326</v>
          </cell>
          <cell r="E11">
            <v>645513.71333333326</v>
          </cell>
          <cell r="F11">
            <v>645513.71333333326</v>
          </cell>
          <cell r="G11">
            <v>645513.71333333326</v>
          </cell>
          <cell r="H11">
            <v>645513.71333333326</v>
          </cell>
          <cell r="I11">
            <v>645513.71333333326</v>
          </cell>
          <cell r="J11">
            <v>645513.71333333326</v>
          </cell>
          <cell r="K11">
            <v>645513.71333333326</v>
          </cell>
          <cell r="L11">
            <v>645513.71333333326</v>
          </cell>
          <cell r="M11">
            <v>645513.71333333326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8.8710000000000011E-2</v>
          </cell>
          <cell r="C13">
            <v>8.8710000000000011E-2</v>
          </cell>
          <cell r="D13">
            <v>8.8710000000000011E-2</v>
          </cell>
          <cell r="E13">
            <v>8.8710000000000011E-2</v>
          </cell>
          <cell r="F13">
            <v>8.8710000000000011E-2</v>
          </cell>
          <cell r="G13">
            <v>8.8710000000000011E-2</v>
          </cell>
          <cell r="H13">
            <v>8.8710000000000011E-2</v>
          </cell>
          <cell r="I13">
            <v>8.8710000000000011E-2</v>
          </cell>
          <cell r="J13">
            <v>8.8710000000000011E-2</v>
          </cell>
          <cell r="K13">
            <v>8.8710000000000011E-2</v>
          </cell>
          <cell r="L13">
            <v>8.8710000000000011E-2</v>
          </cell>
          <cell r="M13">
            <v>8.5249999999999992E-2</v>
          </cell>
        </row>
        <row r="14">
          <cell r="B14">
            <v>4.7710000000000002E-2</v>
          </cell>
          <cell r="C14">
            <v>4.7710000000000002E-2</v>
          </cell>
          <cell r="D14">
            <v>4.7710000000000002E-2</v>
          </cell>
          <cell r="E14">
            <v>4.7710000000000002E-2</v>
          </cell>
          <cell r="F14">
            <v>4.7710000000000002E-2</v>
          </cell>
          <cell r="G14">
            <v>4.7710000000000002E-2</v>
          </cell>
          <cell r="H14">
            <v>4.7710000000000002E-2</v>
          </cell>
          <cell r="I14">
            <v>4.7710000000000002E-2</v>
          </cell>
          <cell r="J14">
            <v>4.7710000000000002E-2</v>
          </cell>
          <cell r="K14">
            <v>4.7710000000000002E-2</v>
          </cell>
          <cell r="L14">
            <v>4.7710000000000002E-2</v>
          </cell>
          <cell r="M14">
            <v>4.5229999999999999E-2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1.8780000000000002E-2</v>
          </cell>
          <cell r="C16">
            <v>1.8780000000000002E-2</v>
          </cell>
          <cell r="D16">
            <v>1.8780000000000002E-2</v>
          </cell>
          <cell r="E16">
            <v>1.8780000000000002E-2</v>
          </cell>
          <cell r="F16">
            <v>1.8780000000000002E-2</v>
          </cell>
          <cell r="G16">
            <v>1.8780000000000002E-2</v>
          </cell>
          <cell r="H16">
            <v>1.8780000000000002E-2</v>
          </cell>
          <cell r="I16">
            <v>1.8780000000000002E-2</v>
          </cell>
          <cell r="J16">
            <v>1.8780000000000002E-2</v>
          </cell>
          <cell r="K16">
            <v>1.8780000000000002E-2</v>
          </cell>
          <cell r="L16">
            <v>1.8780000000000002E-2</v>
          </cell>
          <cell r="M16">
            <v>1.78E-2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0.12654000000000001</v>
          </cell>
          <cell r="C24">
            <v>0.12654000000000001</v>
          </cell>
          <cell r="D24">
            <v>0.12654000000000001</v>
          </cell>
          <cell r="E24">
            <v>0.12654000000000001</v>
          </cell>
          <cell r="F24">
            <v>0.12654000000000001</v>
          </cell>
          <cell r="G24">
            <v>0.12654000000000001</v>
          </cell>
          <cell r="H24">
            <v>0.12654000000000001</v>
          </cell>
          <cell r="I24">
            <v>0.12654000000000001</v>
          </cell>
          <cell r="J24">
            <v>0.12654000000000001</v>
          </cell>
          <cell r="K24">
            <v>0.12654000000000001</v>
          </cell>
          <cell r="L24">
            <v>0.12654000000000001</v>
          </cell>
          <cell r="M24">
            <v>0.12307999999999999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1.0545000000000001E-2</v>
          </cell>
          <cell r="C27">
            <v>1.0545000000000001E-2</v>
          </cell>
          <cell r="D27">
            <v>1.0545000000000001E-2</v>
          </cell>
          <cell r="E27">
            <v>1.0545000000000001E-2</v>
          </cell>
          <cell r="F27">
            <v>1.0545000000000001E-2</v>
          </cell>
          <cell r="G27">
            <v>1.0545000000000001E-2</v>
          </cell>
          <cell r="H27">
            <v>1.0545000000000001E-2</v>
          </cell>
          <cell r="I27">
            <v>1.0545000000000001E-2</v>
          </cell>
          <cell r="J27">
            <v>1.0545000000000001E-2</v>
          </cell>
          <cell r="K27">
            <v>1.0545000000000001E-2</v>
          </cell>
          <cell r="L27">
            <v>1.0545000000000001E-2</v>
          </cell>
          <cell r="M27">
            <v>1.0256666666666666E-2</v>
          </cell>
        </row>
        <row r="29">
          <cell r="B29">
            <v>6806.9421070999997</v>
          </cell>
          <cell r="C29">
            <v>6806.9421070999997</v>
          </cell>
          <cell r="D29">
            <v>6806.9421070999997</v>
          </cell>
          <cell r="E29">
            <v>6806.9421070999997</v>
          </cell>
          <cell r="F29">
            <v>6806.9421070999997</v>
          </cell>
          <cell r="G29">
            <v>6806.9421070999997</v>
          </cell>
          <cell r="H29">
            <v>6806.9421070999997</v>
          </cell>
          <cell r="I29">
            <v>6806.9421070999997</v>
          </cell>
          <cell r="J29">
            <v>6806.9421070999997</v>
          </cell>
          <cell r="K29">
            <v>6806.9421070999997</v>
          </cell>
          <cell r="L29">
            <v>6806.9421070999997</v>
          </cell>
          <cell r="M29">
            <v>6620.8189864222204</v>
          </cell>
        </row>
        <row r="31">
          <cell r="M31">
            <v>81497.182164522193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A8 - Kinport Shunt Reactor</v>
          </cell>
          <cell r="H36" t="str">
            <v>Facility</v>
          </cell>
          <cell r="I36" t="str">
            <v>A8 - Kinport Shunt Reactor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December</v>
          </cell>
          <cell r="H38" t="str">
            <v>Annv Date</v>
          </cell>
          <cell r="I38" t="str">
            <v>December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968270.57</v>
          </cell>
          <cell r="C42">
            <v>968270.57</v>
          </cell>
          <cell r="D42">
            <v>968270.57</v>
          </cell>
          <cell r="E42">
            <v>968270.57</v>
          </cell>
          <cell r="F42">
            <v>968270.57</v>
          </cell>
          <cell r="G42">
            <v>968270.57</v>
          </cell>
          <cell r="H42">
            <v>968270.57</v>
          </cell>
          <cell r="I42">
            <v>968270.57</v>
          </cell>
          <cell r="J42">
            <v>968270.57</v>
          </cell>
          <cell r="K42">
            <v>968270.57</v>
          </cell>
          <cell r="L42">
            <v>968270.57</v>
          </cell>
          <cell r="M42">
            <v>968270.57</v>
          </cell>
        </row>
        <row r="43">
          <cell r="B43">
            <v>645513.71333333326</v>
          </cell>
          <cell r="C43">
            <v>645513.71333333326</v>
          </cell>
          <cell r="D43">
            <v>645513.71333333326</v>
          </cell>
          <cell r="E43">
            <v>645513.71333333326</v>
          </cell>
          <cell r="F43">
            <v>645513.71333333326</v>
          </cell>
          <cell r="G43">
            <v>645513.71333333326</v>
          </cell>
          <cell r="H43">
            <v>645513.71333333326</v>
          </cell>
          <cell r="I43">
            <v>645513.71333333326</v>
          </cell>
          <cell r="J43">
            <v>645513.71333333326</v>
          </cell>
          <cell r="K43">
            <v>645513.71333333326</v>
          </cell>
          <cell r="L43">
            <v>645513.71333333326</v>
          </cell>
          <cell r="M43">
            <v>645513.71333333326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645513.71333333326</v>
          </cell>
          <cell r="C45">
            <v>645513.71333333326</v>
          </cell>
          <cell r="D45">
            <v>645513.71333333326</v>
          </cell>
          <cell r="E45">
            <v>645513.71333333326</v>
          </cell>
          <cell r="F45">
            <v>645513.71333333326</v>
          </cell>
          <cell r="G45">
            <v>645513.71333333326</v>
          </cell>
          <cell r="H45">
            <v>645513.71333333326</v>
          </cell>
          <cell r="I45">
            <v>645513.71333333326</v>
          </cell>
          <cell r="J45">
            <v>645513.71333333326</v>
          </cell>
          <cell r="K45">
            <v>645513.71333333326</v>
          </cell>
          <cell r="L45">
            <v>645513.71333333326</v>
          </cell>
          <cell r="M45">
            <v>645513.71333333326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8.5249999999999992E-2</v>
          </cell>
          <cell r="C47">
            <v>8.5249999999999992E-2</v>
          </cell>
          <cell r="D47">
            <v>8.5249999999999992E-2</v>
          </cell>
          <cell r="E47">
            <v>8.5249999999999992E-2</v>
          </cell>
          <cell r="F47">
            <v>8.5249999999999992E-2</v>
          </cell>
          <cell r="G47">
            <v>8.8590000000000002E-2</v>
          </cell>
          <cell r="H47">
            <v>8.8590000000000002E-2</v>
          </cell>
          <cell r="I47">
            <v>8.8590000000000002E-2</v>
          </cell>
          <cell r="J47">
            <v>8.8590000000000002E-2</v>
          </cell>
          <cell r="K47">
            <v>8.8590000000000002E-2</v>
          </cell>
          <cell r="L47">
            <v>8.8590000000000002E-2</v>
          </cell>
          <cell r="M47">
            <v>8.4949999999999998E-2</v>
          </cell>
        </row>
        <row r="48">
          <cell r="B48">
            <v>4.5229999999999999E-2</v>
          </cell>
          <cell r="C48">
            <v>4.5229999999999999E-2</v>
          </cell>
          <cell r="D48">
            <v>4.5229999999999999E-2</v>
          </cell>
          <cell r="E48">
            <v>4.5229999999999999E-2</v>
          </cell>
          <cell r="F48">
            <v>4.5229999999999999E-2</v>
          </cell>
          <cell r="G48">
            <v>4.7129999999999998E-2</v>
          </cell>
          <cell r="H48">
            <v>4.7129999999999998E-2</v>
          </cell>
          <cell r="I48">
            <v>4.7129999999999998E-2</v>
          </cell>
          <cell r="J48">
            <v>4.7129999999999998E-2</v>
          </cell>
          <cell r="K48">
            <v>4.7129999999999998E-2</v>
          </cell>
          <cell r="L48">
            <v>4.7129999999999998E-2</v>
          </cell>
          <cell r="M48">
            <v>4.4549999999999999E-2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1.78E-2</v>
          </cell>
          <cell r="C50">
            <v>1.78E-2</v>
          </cell>
          <cell r="D50">
            <v>1.78E-2</v>
          </cell>
          <cell r="E50">
            <v>1.78E-2</v>
          </cell>
          <cell r="F50">
            <v>1.78E-2</v>
          </cell>
          <cell r="G50">
            <v>1.924E-2</v>
          </cell>
          <cell r="H50">
            <v>1.924E-2</v>
          </cell>
          <cell r="I50">
            <v>1.924E-2</v>
          </cell>
          <cell r="J50">
            <v>1.924E-2</v>
          </cell>
          <cell r="K50">
            <v>1.924E-2</v>
          </cell>
          <cell r="L50">
            <v>1.924E-2</v>
          </cell>
          <cell r="M50">
            <v>1.8180000000000002E-2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0.12362999999999999</v>
          </cell>
          <cell r="C58">
            <v>0.12362999999999999</v>
          </cell>
          <cell r="D58">
            <v>0.12362999999999999</v>
          </cell>
          <cell r="E58">
            <v>0.12362999999999999</v>
          </cell>
          <cell r="F58">
            <v>0.12362999999999999</v>
          </cell>
          <cell r="G58">
            <v>0.12697</v>
          </cell>
          <cell r="H58">
            <v>0.12697</v>
          </cell>
          <cell r="I58">
            <v>0.12697</v>
          </cell>
          <cell r="J58">
            <v>0.12697</v>
          </cell>
          <cell r="K58">
            <v>0.12697</v>
          </cell>
          <cell r="L58">
            <v>0.12697</v>
          </cell>
          <cell r="M58">
            <v>0.12333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1.0302499999999999E-2</v>
          </cell>
          <cell r="C61">
            <v>1.0302499999999999E-2</v>
          </cell>
          <cell r="D61">
            <v>1.0302499999999999E-2</v>
          </cell>
          <cell r="E61">
            <v>1.0302499999999999E-2</v>
          </cell>
          <cell r="F61">
            <v>1.0302499999999999E-2</v>
          </cell>
          <cell r="G61">
            <v>1.0580833333333333E-2</v>
          </cell>
          <cell r="H61">
            <v>1.0580833333333333E-2</v>
          </cell>
          <cell r="I61">
            <v>1.0580833333333333E-2</v>
          </cell>
          <cell r="J61">
            <v>1.0580833333333333E-2</v>
          </cell>
          <cell r="K61">
            <v>1.0580833333333333E-2</v>
          </cell>
          <cell r="L61">
            <v>1.0580833333333333E-2</v>
          </cell>
          <cell r="M61">
            <v>1.02775E-2</v>
          </cell>
        </row>
        <row r="63">
          <cell r="B63">
            <v>6650.4050316166649</v>
          </cell>
          <cell r="C63">
            <v>6650.4050316166649</v>
          </cell>
          <cell r="D63">
            <v>6650.4050316166649</v>
          </cell>
          <cell r="E63">
            <v>6650.4050316166649</v>
          </cell>
          <cell r="F63">
            <v>6650.4050316166649</v>
          </cell>
          <cell r="G63">
            <v>6830.0730151611097</v>
          </cell>
          <cell r="H63">
            <v>6830.0730151611097</v>
          </cell>
          <cell r="I63">
            <v>6830.0730151611097</v>
          </cell>
          <cell r="J63">
            <v>6830.0730151611097</v>
          </cell>
          <cell r="K63">
            <v>6830.0730151611097</v>
          </cell>
          <cell r="L63">
            <v>6830.0730151611097</v>
          </cell>
          <cell r="M63">
            <v>6634.267188783333</v>
          </cell>
        </row>
        <row r="65">
          <cell r="M65">
            <v>80866.730437833292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-156.53707548333477</v>
          </cell>
          <cell r="C68">
            <v>-156.53707548333477</v>
          </cell>
          <cell r="D68">
            <v>-156.53707548333477</v>
          </cell>
          <cell r="E68">
            <v>-156.53707548333477</v>
          </cell>
          <cell r="F68">
            <v>-156.53707548333477</v>
          </cell>
          <cell r="G68">
            <v>23.130908061109949</v>
          </cell>
          <cell r="H68">
            <v>23.130908061109949</v>
          </cell>
          <cell r="I68">
            <v>23.130908061109949</v>
          </cell>
          <cell r="J68">
            <v>23.130908061109949</v>
          </cell>
          <cell r="K68">
            <v>23.130908061109949</v>
          </cell>
          <cell r="L68">
            <v>23.130908061109949</v>
          </cell>
          <cell r="M68">
            <v>13.448202361112635</v>
          </cell>
        </row>
        <row r="69">
          <cell r="B69">
            <v>-156.53707548333477</v>
          </cell>
          <cell r="C69">
            <v>-156.53707548333477</v>
          </cell>
          <cell r="D69">
            <v>-156.53707548333477</v>
          </cell>
          <cell r="E69">
            <v>-156.53707548333477</v>
          </cell>
          <cell r="F69">
            <v>-156.53707548333477</v>
          </cell>
          <cell r="G69">
            <v>23.130908061109949</v>
          </cell>
          <cell r="H69">
            <v>23.130908061109949</v>
          </cell>
          <cell r="I69">
            <v>23.130908061109949</v>
          </cell>
          <cell r="J69">
            <v>23.130908061109949</v>
          </cell>
          <cell r="K69">
            <v>23.130908061109949</v>
          </cell>
          <cell r="L69">
            <v>23.130908061109949</v>
          </cell>
          <cell r="M69">
            <v>13.448202361112635</v>
          </cell>
        </row>
        <row r="71">
          <cell r="M71">
            <v>-630.45172668890154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A8 - Kinport Shunt Reactor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December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968270.57</v>
          </cell>
          <cell r="C87">
            <v>968270.57</v>
          </cell>
          <cell r="D87">
            <v>968270.57</v>
          </cell>
          <cell r="E87">
            <v>968270.57</v>
          </cell>
          <cell r="F87">
            <v>968270.57</v>
          </cell>
          <cell r="G87">
            <v>968270.57</v>
          </cell>
        </row>
        <row r="88">
          <cell r="B88">
            <v>645513.71333333326</v>
          </cell>
          <cell r="C88">
            <v>645513.71333333326</v>
          </cell>
          <cell r="D88">
            <v>645513.71333333326</v>
          </cell>
          <cell r="E88">
            <v>645513.71333333326</v>
          </cell>
          <cell r="F88">
            <v>645513.71333333326</v>
          </cell>
          <cell r="G88">
            <v>645513.71333333326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645513.71333333326</v>
          </cell>
          <cell r="C90">
            <v>645513.71333333326</v>
          </cell>
          <cell r="D90">
            <v>645513.71333333326</v>
          </cell>
          <cell r="E90">
            <v>645513.71333333326</v>
          </cell>
          <cell r="F90">
            <v>645513.71333333326</v>
          </cell>
          <cell r="G90">
            <v>645513.71333333326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8.5249999999999992E-2</v>
          </cell>
          <cell r="C92">
            <v>8.5249999999999992E-2</v>
          </cell>
          <cell r="D92">
            <v>8.5249999999999992E-2</v>
          </cell>
          <cell r="E92">
            <v>8.5249999999999992E-2</v>
          </cell>
          <cell r="F92">
            <v>8.5249999999999992E-2</v>
          </cell>
          <cell r="G92">
            <v>8.8590000000000002E-2</v>
          </cell>
        </row>
        <row r="93">
          <cell r="B93">
            <v>4.5229999999999999E-2</v>
          </cell>
          <cell r="C93">
            <v>4.5229999999999999E-2</v>
          </cell>
          <cell r="D93">
            <v>4.5229999999999999E-2</v>
          </cell>
          <cell r="E93">
            <v>4.5229999999999999E-2</v>
          </cell>
          <cell r="F93">
            <v>4.5229999999999999E-2</v>
          </cell>
          <cell r="G93">
            <v>4.7129999999999998E-2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1.78E-2</v>
          </cell>
          <cell r="C95">
            <v>1.78E-2</v>
          </cell>
          <cell r="D95">
            <v>1.78E-2</v>
          </cell>
          <cell r="E95">
            <v>1.78E-2</v>
          </cell>
          <cell r="F95">
            <v>1.78E-2</v>
          </cell>
          <cell r="G95">
            <v>1.924E-2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0.12362999999999999</v>
          </cell>
          <cell r="C103">
            <v>0.12362999999999999</v>
          </cell>
          <cell r="D103">
            <v>0.12362999999999999</v>
          </cell>
          <cell r="E103">
            <v>0.12362999999999999</v>
          </cell>
          <cell r="F103">
            <v>0.12362999999999999</v>
          </cell>
          <cell r="G103">
            <v>0.12697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1.0302499999999999E-2</v>
          </cell>
          <cell r="C106">
            <v>1.0302499999999999E-2</v>
          </cell>
          <cell r="D106">
            <v>1.0302499999999999E-2</v>
          </cell>
          <cell r="E106">
            <v>1.0302499999999999E-2</v>
          </cell>
          <cell r="F106">
            <v>1.0302499999999999E-2</v>
          </cell>
          <cell r="G106">
            <v>1.0580833333333333E-2</v>
          </cell>
        </row>
        <row r="108">
          <cell r="B108">
            <v>6650.4050316166649</v>
          </cell>
          <cell r="C108">
            <v>6650.4050316166649</v>
          </cell>
          <cell r="D108">
            <v>6650.4050316166649</v>
          </cell>
          <cell r="E108">
            <v>6650.4050316166649</v>
          </cell>
          <cell r="F108">
            <v>6650.4050316166649</v>
          </cell>
          <cell r="G108">
            <v>6830.0730151611097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968270.57</v>
          </cell>
          <cell r="C116">
            <v>968270.57</v>
          </cell>
          <cell r="D116">
            <v>968270.57</v>
          </cell>
          <cell r="E116">
            <v>968270.57</v>
          </cell>
          <cell r="F116">
            <v>968270.57</v>
          </cell>
          <cell r="G116">
            <v>968270.57</v>
          </cell>
        </row>
        <row r="117">
          <cell r="B117">
            <v>645513.71333333326</v>
          </cell>
          <cell r="C117">
            <v>645513.71333333326</v>
          </cell>
          <cell r="D117">
            <v>645513.71333333326</v>
          </cell>
          <cell r="E117">
            <v>645513.71333333326</v>
          </cell>
          <cell r="F117">
            <v>645513.71333333326</v>
          </cell>
          <cell r="G117">
            <v>645513.71333333326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645513.71333333326</v>
          </cell>
          <cell r="C119">
            <v>645513.71333333326</v>
          </cell>
          <cell r="D119">
            <v>645513.71333333326</v>
          </cell>
          <cell r="E119">
            <v>645513.71333333326</v>
          </cell>
          <cell r="F119">
            <v>645513.71333333326</v>
          </cell>
          <cell r="G119">
            <v>645513.71333333326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8.8590000000000002E-2</v>
          </cell>
          <cell r="C121">
            <v>8.8590000000000002E-2</v>
          </cell>
          <cell r="D121">
            <v>8.8590000000000002E-2</v>
          </cell>
          <cell r="E121">
            <v>8.8590000000000002E-2</v>
          </cell>
          <cell r="F121">
            <v>8.8590000000000002E-2</v>
          </cell>
          <cell r="G121">
            <v>8.4949999999999998E-2</v>
          </cell>
        </row>
        <row r="122">
          <cell r="B122">
            <v>4.7129999999999998E-2</v>
          </cell>
          <cell r="C122">
            <v>4.7129999999999998E-2</v>
          </cell>
          <cell r="D122">
            <v>4.7129999999999998E-2</v>
          </cell>
          <cell r="E122">
            <v>4.7129999999999998E-2</v>
          </cell>
          <cell r="F122">
            <v>4.7129999999999998E-2</v>
          </cell>
          <cell r="G122">
            <v>4.4549999999999999E-2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1.924E-2</v>
          </cell>
          <cell r="C124">
            <v>1.924E-2</v>
          </cell>
          <cell r="D124">
            <v>1.924E-2</v>
          </cell>
          <cell r="E124">
            <v>1.924E-2</v>
          </cell>
          <cell r="F124">
            <v>1.924E-2</v>
          </cell>
          <cell r="G124">
            <v>1.8180000000000002E-2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0.12697</v>
          </cell>
          <cell r="C132">
            <v>0.12697</v>
          </cell>
          <cell r="D132">
            <v>0.12697</v>
          </cell>
          <cell r="E132">
            <v>0.12697</v>
          </cell>
          <cell r="F132">
            <v>0.12697</v>
          </cell>
          <cell r="G132">
            <v>0.12333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1.0580833333333333E-2</v>
          </cell>
          <cell r="C135">
            <v>1.0580833333333333E-2</v>
          </cell>
          <cell r="D135">
            <v>1.0580833333333333E-2</v>
          </cell>
          <cell r="E135">
            <v>1.0580833333333333E-2</v>
          </cell>
          <cell r="F135">
            <v>1.0580833333333333E-2</v>
          </cell>
          <cell r="G135">
            <v>1.02775E-2</v>
          </cell>
        </row>
        <row r="137">
          <cell r="B137">
            <v>6830.0730151611097</v>
          </cell>
          <cell r="C137">
            <v>6830.0730151611097</v>
          </cell>
          <cell r="D137">
            <v>6830.0730151611097</v>
          </cell>
          <cell r="E137">
            <v>6830.0730151611097</v>
          </cell>
          <cell r="F137">
            <v>6830.0730151611097</v>
          </cell>
          <cell r="G137">
            <v>6634.267188783333</v>
          </cell>
        </row>
        <row r="139">
          <cell r="G139">
            <v>80866.730437833292</v>
          </cell>
        </row>
      </sheetData>
      <sheetData sheetId="15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A8.1 - Kinport Breaker #1532 on Shunt Capacitors</v>
          </cell>
          <cell r="H2" t="str">
            <v>Facility</v>
          </cell>
          <cell r="I2" t="str">
            <v>A8.1 - Kinport Breaker #1532 on Shunt Capacitors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July</v>
          </cell>
          <cell r="H4" t="str">
            <v>Annv Date</v>
          </cell>
          <cell r="I4" t="str">
            <v>July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452169.98</v>
          </cell>
          <cell r="C8">
            <v>452169.98</v>
          </cell>
          <cell r="D8">
            <v>452169.98</v>
          </cell>
          <cell r="E8">
            <v>452169.98</v>
          </cell>
          <cell r="F8">
            <v>452169.98</v>
          </cell>
          <cell r="G8">
            <v>452169.98</v>
          </cell>
          <cell r="H8">
            <v>452169.98</v>
          </cell>
          <cell r="I8">
            <v>452169.98</v>
          </cell>
          <cell r="J8">
            <v>452169.98</v>
          </cell>
          <cell r="K8">
            <v>452169.98</v>
          </cell>
          <cell r="L8">
            <v>452169.98</v>
          </cell>
          <cell r="M8">
            <v>452169.98</v>
          </cell>
        </row>
        <row r="9">
          <cell r="B9">
            <v>301446.65333333332</v>
          </cell>
          <cell r="C9">
            <v>301446.65333333332</v>
          </cell>
          <cell r="D9">
            <v>301446.65333333332</v>
          </cell>
          <cell r="E9">
            <v>301446.65333333332</v>
          </cell>
          <cell r="F9">
            <v>301446.65333333332</v>
          </cell>
          <cell r="G9">
            <v>301446.65333333332</v>
          </cell>
          <cell r="H9">
            <v>301446.65333333332</v>
          </cell>
          <cell r="I9">
            <v>301446.65333333332</v>
          </cell>
          <cell r="J9">
            <v>301446.65333333332</v>
          </cell>
          <cell r="K9">
            <v>301446.65333333332</v>
          </cell>
          <cell r="L9">
            <v>301446.65333333332</v>
          </cell>
          <cell r="M9">
            <v>301446.65333333332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301446.65333333332</v>
          </cell>
          <cell r="C11">
            <v>301446.65333333332</v>
          </cell>
          <cell r="D11">
            <v>301446.65333333332</v>
          </cell>
          <cell r="E11">
            <v>301446.65333333332</v>
          </cell>
          <cell r="F11">
            <v>301446.65333333332</v>
          </cell>
          <cell r="G11">
            <v>301446.65333333332</v>
          </cell>
          <cell r="H11">
            <v>301446.65333333332</v>
          </cell>
          <cell r="I11">
            <v>301446.65333333332</v>
          </cell>
          <cell r="J11">
            <v>301446.65333333332</v>
          </cell>
          <cell r="K11">
            <v>301446.65333333332</v>
          </cell>
          <cell r="L11">
            <v>301446.65333333332</v>
          </cell>
          <cell r="M11">
            <v>301446.65333333332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9.0840000000000004E-2</v>
          </cell>
          <cell r="C13">
            <v>9.0840000000000004E-2</v>
          </cell>
          <cell r="D13">
            <v>9.0840000000000004E-2</v>
          </cell>
          <cell r="E13">
            <v>9.0840000000000004E-2</v>
          </cell>
          <cell r="F13">
            <v>9.0840000000000004E-2</v>
          </cell>
          <cell r="G13">
            <v>9.0840000000000004E-2</v>
          </cell>
          <cell r="H13">
            <v>8.743999999999999E-2</v>
          </cell>
          <cell r="I13">
            <v>8.743999999999999E-2</v>
          </cell>
          <cell r="J13">
            <v>8.743999999999999E-2</v>
          </cell>
          <cell r="K13">
            <v>8.743999999999999E-2</v>
          </cell>
          <cell r="L13">
            <v>8.743999999999999E-2</v>
          </cell>
          <cell r="M13">
            <v>8.743999999999999E-2</v>
          </cell>
        </row>
        <row r="14">
          <cell r="B14">
            <v>4.947E-2</v>
          </cell>
          <cell r="C14">
            <v>4.947E-2</v>
          </cell>
          <cell r="D14">
            <v>4.947E-2</v>
          </cell>
          <cell r="E14">
            <v>4.947E-2</v>
          </cell>
          <cell r="F14">
            <v>4.947E-2</v>
          </cell>
          <cell r="G14">
            <v>4.947E-2</v>
          </cell>
          <cell r="H14">
            <v>4.7019999999999999E-2</v>
          </cell>
          <cell r="I14">
            <v>4.7019999999999999E-2</v>
          </cell>
          <cell r="J14">
            <v>4.7019999999999999E-2</v>
          </cell>
          <cell r="K14">
            <v>4.7019999999999999E-2</v>
          </cell>
          <cell r="L14">
            <v>4.7019999999999999E-2</v>
          </cell>
          <cell r="M14">
            <v>4.7019999999999999E-2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1.915E-2</v>
          </cell>
          <cell r="C16">
            <v>1.915E-2</v>
          </cell>
          <cell r="D16">
            <v>1.915E-2</v>
          </cell>
          <cell r="E16">
            <v>1.915E-2</v>
          </cell>
          <cell r="F16">
            <v>1.915E-2</v>
          </cell>
          <cell r="G16">
            <v>1.915E-2</v>
          </cell>
          <cell r="H16">
            <v>1.8200000000000001E-2</v>
          </cell>
          <cell r="I16">
            <v>1.8200000000000001E-2</v>
          </cell>
          <cell r="J16">
            <v>1.8200000000000001E-2</v>
          </cell>
          <cell r="K16">
            <v>1.8200000000000001E-2</v>
          </cell>
          <cell r="L16">
            <v>1.8200000000000001E-2</v>
          </cell>
          <cell r="M16">
            <v>1.8200000000000001E-2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0.12867000000000001</v>
          </cell>
          <cell r="C24">
            <v>0.12867000000000001</v>
          </cell>
          <cell r="D24">
            <v>0.12867000000000001</v>
          </cell>
          <cell r="E24">
            <v>0.12867000000000001</v>
          </cell>
          <cell r="F24">
            <v>0.12867000000000001</v>
          </cell>
          <cell r="G24">
            <v>0.12867000000000001</v>
          </cell>
          <cell r="H24">
            <v>0.12526999999999999</v>
          </cell>
          <cell r="I24">
            <v>0.12526999999999999</v>
          </cell>
          <cell r="J24">
            <v>0.12526999999999999</v>
          </cell>
          <cell r="K24">
            <v>0.12526999999999999</v>
          </cell>
          <cell r="L24">
            <v>0.12526999999999999</v>
          </cell>
          <cell r="M24">
            <v>0.12526999999999999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1.0722500000000001E-2</v>
          </cell>
          <cell r="C27">
            <v>1.0722500000000001E-2</v>
          </cell>
          <cell r="D27">
            <v>1.0722500000000001E-2</v>
          </cell>
          <cell r="E27">
            <v>1.0722500000000001E-2</v>
          </cell>
          <cell r="F27">
            <v>1.0722500000000001E-2</v>
          </cell>
          <cell r="G27">
            <v>1.0722500000000001E-2</v>
          </cell>
          <cell r="H27">
            <v>1.0439166666666666E-2</v>
          </cell>
          <cell r="I27">
            <v>1.0439166666666666E-2</v>
          </cell>
          <cell r="J27">
            <v>1.0439166666666666E-2</v>
          </cell>
          <cell r="K27">
            <v>1.0439166666666666E-2</v>
          </cell>
          <cell r="L27">
            <v>1.0439166666666666E-2</v>
          </cell>
          <cell r="M27">
            <v>1.0439166666666666E-2</v>
          </cell>
        </row>
        <row r="29">
          <cell r="B29">
            <v>3232.2617403666668</v>
          </cell>
          <cell r="C29">
            <v>3232.2617403666668</v>
          </cell>
          <cell r="D29">
            <v>3232.2617403666668</v>
          </cell>
          <cell r="E29">
            <v>3232.2617403666668</v>
          </cell>
          <cell r="F29">
            <v>3232.2617403666668</v>
          </cell>
          <cell r="G29">
            <v>3232.2617403666668</v>
          </cell>
          <cell r="H29">
            <v>3146.8518552555552</v>
          </cell>
          <cell r="I29">
            <v>3146.8518552555552</v>
          </cell>
          <cell r="J29">
            <v>3146.8518552555552</v>
          </cell>
          <cell r="K29">
            <v>3146.8518552555552</v>
          </cell>
          <cell r="L29">
            <v>3146.8518552555552</v>
          </cell>
          <cell r="M29">
            <v>3146.8518552555552</v>
          </cell>
        </row>
        <row r="31">
          <cell r="M31">
            <v>38274.681573733331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A8.1 - Kinport Breaker #1532 on Shunt Capacitors</v>
          </cell>
          <cell r="H36" t="str">
            <v>Facility</v>
          </cell>
          <cell r="I36" t="str">
            <v>A8.1 - Kinport Breaker #1532 on Shunt Capacitors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July</v>
          </cell>
          <cell r="H38" t="str">
            <v>Annv Date</v>
          </cell>
          <cell r="I38" t="str">
            <v>July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452169.98</v>
          </cell>
          <cell r="C42">
            <v>452169.98</v>
          </cell>
          <cell r="D42">
            <v>452169.98</v>
          </cell>
          <cell r="E42">
            <v>452169.98</v>
          </cell>
          <cell r="F42">
            <v>452169.98</v>
          </cell>
          <cell r="G42">
            <v>452169.98</v>
          </cell>
          <cell r="H42">
            <v>452169.98</v>
          </cell>
          <cell r="I42">
            <v>452169.98</v>
          </cell>
          <cell r="J42">
            <v>452169.98</v>
          </cell>
          <cell r="K42">
            <v>452169.98</v>
          </cell>
          <cell r="L42">
            <v>452169.98</v>
          </cell>
          <cell r="M42">
            <v>452169.98</v>
          </cell>
        </row>
        <row r="43">
          <cell r="B43">
            <v>301446.65333333332</v>
          </cell>
          <cell r="C43">
            <v>301446.65333333332</v>
          </cell>
          <cell r="D43">
            <v>301446.65333333332</v>
          </cell>
          <cell r="E43">
            <v>301446.65333333332</v>
          </cell>
          <cell r="F43">
            <v>301446.65333333332</v>
          </cell>
          <cell r="G43">
            <v>301446.65333333332</v>
          </cell>
          <cell r="H43">
            <v>301446.65333333332</v>
          </cell>
          <cell r="I43">
            <v>301446.65333333332</v>
          </cell>
          <cell r="J43">
            <v>301446.65333333332</v>
          </cell>
          <cell r="K43">
            <v>301446.65333333332</v>
          </cell>
          <cell r="L43">
            <v>301446.65333333332</v>
          </cell>
          <cell r="M43">
            <v>301446.65333333332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301446.65333333332</v>
          </cell>
          <cell r="C45">
            <v>301446.65333333332</v>
          </cell>
          <cell r="D45">
            <v>301446.65333333332</v>
          </cell>
          <cell r="E45">
            <v>301446.65333333332</v>
          </cell>
          <cell r="F45">
            <v>301446.65333333332</v>
          </cell>
          <cell r="G45">
            <v>301446.65333333332</v>
          </cell>
          <cell r="H45">
            <v>301446.65333333332</v>
          </cell>
          <cell r="I45">
            <v>301446.65333333332</v>
          </cell>
          <cell r="J45">
            <v>301446.65333333332</v>
          </cell>
          <cell r="K45">
            <v>301446.65333333332</v>
          </cell>
          <cell r="L45">
            <v>301446.65333333332</v>
          </cell>
          <cell r="M45">
            <v>301446.65333333332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8.743999999999999E-2</v>
          </cell>
          <cell r="C47">
            <v>8.743999999999999E-2</v>
          </cell>
          <cell r="D47">
            <v>8.743999999999999E-2</v>
          </cell>
          <cell r="E47">
            <v>8.743999999999999E-2</v>
          </cell>
          <cell r="F47">
            <v>8.743999999999999E-2</v>
          </cell>
          <cell r="G47">
            <v>8.743999999999999E-2</v>
          </cell>
          <cell r="H47">
            <v>8.7919999999999998E-2</v>
          </cell>
          <cell r="I47">
            <v>8.7919999999999998E-2</v>
          </cell>
          <cell r="J47">
            <v>8.7919999999999998E-2</v>
          </cell>
          <cell r="K47">
            <v>8.7919999999999998E-2</v>
          </cell>
          <cell r="L47">
            <v>8.7919999999999998E-2</v>
          </cell>
          <cell r="M47">
            <v>8.7919999999999998E-2</v>
          </cell>
        </row>
        <row r="48">
          <cell r="B48">
            <v>4.7019999999999999E-2</v>
          </cell>
          <cell r="C48">
            <v>4.7019999999999999E-2</v>
          </cell>
          <cell r="D48">
            <v>4.7019999999999999E-2</v>
          </cell>
          <cell r="E48">
            <v>4.7019999999999999E-2</v>
          </cell>
          <cell r="F48">
            <v>4.7019999999999999E-2</v>
          </cell>
          <cell r="G48">
            <v>4.7019999999999999E-2</v>
          </cell>
          <cell r="H48">
            <v>4.6460000000000001E-2</v>
          </cell>
          <cell r="I48">
            <v>4.6460000000000001E-2</v>
          </cell>
          <cell r="J48">
            <v>4.6460000000000001E-2</v>
          </cell>
          <cell r="K48">
            <v>4.6460000000000001E-2</v>
          </cell>
          <cell r="L48">
            <v>4.6460000000000001E-2</v>
          </cell>
          <cell r="M48">
            <v>4.6460000000000001E-2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1.8200000000000001E-2</v>
          </cell>
          <cell r="C50">
            <v>1.8200000000000001E-2</v>
          </cell>
          <cell r="D50">
            <v>1.8200000000000001E-2</v>
          </cell>
          <cell r="E50">
            <v>1.8200000000000001E-2</v>
          </cell>
          <cell r="F50">
            <v>1.8200000000000001E-2</v>
          </cell>
          <cell r="G50">
            <v>1.8200000000000001E-2</v>
          </cell>
          <cell r="H50">
            <v>1.924E-2</v>
          </cell>
          <cell r="I50">
            <v>1.924E-2</v>
          </cell>
          <cell r="J50">
            <v>1.924E-2</v>
          </cell>
          <cell r="K50">
            <v>1.924E-2</v>
          </cell>
          <cell r="L50">
            <v>1.924E-2</v>
          </cell>
          <cell r="M50">
            <v>1.924E-2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0.12581999999999999</v>
          </cell>
          <cell r="C58">
            <v>0.12581999999999999</v>
          </cell>
          <cell r="D58">
            <v>0.12581999999999999</v>
          </cell>
          <cell r="E58">
            <v>0.12581999999999999</v>
          </cell>
          <cell r="F58">
            <v>0.12581999999999999</v>
          </cell>
          <cell r="G58">
            <v>0.12581999999999999</v>
          </cell>
          <cell r="H58">
            <v>0.1263</v>
          </cell>
          <cell r="I58">
            <v>0.1263</v>
          </cell>
          <cell r="J58">
            <v>0.1263</v>
          </cell>
          <cell r="K58">
            <v>0.1263</v>
          </cell>
          <cell r="L58">
            <v>0.1263</v>
          </cell>
          <cell r="M58">
            <v>0.1263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1.0485E-2</v>
          </cell>
          <cell r="C61">
            <v>1.0485E-2</v>
          </cell>
          <cell r="D61">
            <v>1.0485E-2</v>
          </cell>
          <cell r="E61">
            <v>1.0485E-2</v>
          </cell>
          <cell r="F61">
            <v>1.0485E-2</v>
          </cell>
          <cell r="G61">
            <v>1.0485E-2</v>
          </cell>
          <cell r="H61">
            <v>1.0525E-2</v>
          </cell>
          <cell r="I61">
            <v>1.0525E-2</v>
          </cell>
          <cell r="J61">
            <v>1.0525E-2</v>
          </cell>
          <cell r="K61">
            <v>1.0525E-2</v>
          </cell>
          <cell r="L61">
            <v>1.0525E-2</v>
          </cell>
          <cell r="M61">
            <v>1.0525E-2</v>
          </cell>
        </row>
        <row r="63">
          <cell r="B63">
            <v>3160.6681601999999</v>
          </cell>
          <cell r="C63">
            <v>3160.6681601999999</v>
          </cell>
          <cell r="D63">
            <v>3160.6681601999999</v>
          </cell>
          <cell r="E63">
            <v>3160.6681601999999</v>
          </cell>
          <cell r="F63">
            <v>3160.6681601999999</v>
          </cell>
          <cell r="G63">
            <v>3160.6681601999999</v>
          </cell>
          <cell r="H63">
            <v>3172.7260263333333</v>
          </cell>
          <cell r="I63">
            <v>3172.7260263333333</v>
          </cell>
          <cell r="J63">
            <v>3172.7260263333333</v>
          </cell>
          <cell r="K63">
            <v>3172.7260263333333</v>
          </cell>
          <cell r="L63">
            <v>3172.7260263333333</v>
          </cell>
          <cell r="M63">
            <v>3172.7260263333333</v>
          </cell>
        </row>
        <row r="65">
          <cell r="M65">
            <v>38000.365119199996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-71.593580166666925</v>
          </cell>
          <cell r="C68">
            <v>-71.593580166666925</v>
          </cell>
          <cell r="D68">
            <v>-71.593580166666925</v>
          </cell>
          <cell r="E68">
            <v>-71.593580166666925</v>
          </cell>
          <cell r="F68">
            <v>-71.593580166666925</v>
          </cell>
          <cell r="G68">
            <v>-71.593580166666925</v>
          </cell>
          <cell r="H68">
            <v>25.874171077778101</v>
          </cell>
          <cell r="I68">
            <v>25.874171077778101</v>
          </cell>
          <cell r="J68">
            <v>25.874171077778101</v>
          </cell>
          <cell r="K68">
            <v>25.874171077778101</v>
          </cell>
          <cell r="L68">
            <v>25.874171077778101</v>
          </cell>
          <cell r="M68">
            <v>25.874171077778101</v>
          </cell>
        </row>
        <row r="69">
          <cell r="B69">
            <v>-71.593580166666925</v>
          </cell>
          <cell r="C69">
            <v>-71.593580166666925</v>
          </cell>
          <cell r="D69">
            <v>-71.593580166666925</v>
          </cell>
          <cell r="E69">
            <v>-71.593580166666925</v>
          </cell>
          <cell r="F69">
            <v>-71.593580166666925</v>
          </cell>
          <cell r="G69">
            <v>-71.593580166666925</v>
          </cell>
          <cell r="H69">
            <v>25.874171077778101</v>
          </cell>
          <cell r="I69">
            <v>25.874171077778101</v>
          </cell>
          <cell r="J69">
            <v>25.874171077778101</v>
          </cell>
          <cell r="K69">
            <v>25.874171077778101</v>
          </cell>
          <cell r="L69">
            <v>25.874171077778101</v>
          </cell>
          <cell r="M69">
            <v>25.874171077778101</v>
          </cell>
        </row>
        <row r="71">
          <cell r="M71">
            <v>-274.31645453333476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A8.1 - Kinport Breaker #1532 on Shunt Capacitors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July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452169.98</v>
          </cell>
          <cell r="C87">
            <v>452169.98</v>
          </cell>
          <cell r="D87">
            <v>452169.98</v>
          </cell>
          <cell r="E87">
            <v>452169.98</v>
          </cell>
          <cell r="F87">
            <v>452169.98</v>
          </cell>
          <cell r="G87">
            <v>452169.98</v>
          </cell>
        </row>
        <row r="88">
          <cell r="B88">
            <v>301446.65333333332</v>
          </cell>
          <cell r="C88">
            <v>301446.65333333332</v>
          </cell>
          <cell r="D88">
            <v>301446.65333333332</v>
          </cell>
          <cell r="E88">
            <v>301446.65333333332</v>
          </cell>
          <cell r="F88">
            <v>301446.65333333332</v>
          </cell>
          <cell r="G88">
            <v>301446.65333333332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301446.65333333332</v>
          </cell>
          <cell r="C90">
            <v>301446.65333333332</v>
          </cell>
          <cell r="D90">
            <v>301446.65333333332</v>
          </cell>
          <cell r="E90">
            <v>301446.65333333332</v>
          </cell>
          <cell r="F90">
            <v>301446.65333333332</v>
          </cell>
          <cell r="G90">
            <v>301446.65333333332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8.743999999999999E-2</v>
          </cell>
          <cell r="C92">
            <v>8.743999999999999E-2</v>
          </cell>
          <cell r="D92">
            <v>8.743999999999999E-2</v>
          </cell>
          <cell r="E92">
            <v>8.743999999999999E-2</v>
          </cell>
          <cell r="F92">
            <v>8.743999999999999E-2</v>
          </cell>
          <cell r="G92">
            <v>8.743999999999999E-2</v>
          </cell>
        </row>
        <row r="93">
          <cell r="B93">
            <v>4.7019999999999999E-2</v>
          </cell>
          <cell r="C93">
            <v>4.7019999999999999E-2</v>
          </cell>
          <cell r="D93">
            <v>4.7019999999999999E-2</v>
          </cell>
          <cell r="E93">
            <v>4.7019999999999999E-2</v>
          </cell>
          <cell r="F93">
            <v>4.7019999999999999E-2</v>
          </cell>
          <cell r="G93">
            <v>4.7019999999999999E-2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1.8200000000000001E-2</v>
          </cell>
          <cell r="C95">
            <v>1.8200000000000001E-2</v>
          </cell>
          <cell r="D95">
            <v>1.8200000000000001E-2</v>
          </cell>
          <cell r="E95">
            <v>1.8200000000000001E-2</v>
          </cell>
          <cell r="F95">
            <v>1.8200000000000001E-2</v>
          </cell>
          <cell r="G95">
            <v>1.8200000000000001E-2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0.12581999999999999</v>
          </cell>
          <cell r="C103">
            <v>0.12581999999999999</v>
          </cell>
          <cell r="D103">
            <v>0.12581999999999999</v>
          </cell>
          <cell r="E103">
            <v>0.12581999999999999</v>
          </cell>
          <cell r="F103">
            <v>0.12581999999999999</v>
          </cell>
          <cell r="G103">
            <v>0.12581999999999999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1.0485E-2</v>
          </cell>
          <cell r="C106">
            <v>1.0485E-2</v>
          </cell>
          <cell r="D106">
            <v>1.0485E-2</v>
          </cell>
          <cell r="E106">
            <v>1.0485E-2</v>
          </cell>
          <cell r="F106">
            <v>1.0485E-2</v>
          </cell>
          <cell r="G106">
            <v>1.0485E-2</v>
          </cell>
        </row>
        <row r="108">
          <cell r="B108">
            <v>3160.6681601999999</v>
          </cell>
          <cell r="C108">
            <v>3160.6681601999999</v>
          </cell>
          <cell r="D108">
            <v>3160.6681601999999</v>
          </cell>
          <cell r="E108">
            <v>3160.6681601999999</v>
          </cell>
          <cell r="F108">
            <v>3160.6681601999999</v>
          </cell>
          <cell r="G108">
            <v>3160.6681601999999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452169.98</v>
          </cell>
          <cell r="C116">
            <v>452169.98</v>
          </cell>
          <cell r="D116">
            <v>452169.98</v>
          </cell>
          <cell r="E116">
            <v>452169.98</v>
          </cell>
          <cell r="F116">
            <v>452169.98</v>
          </cell>
          <cell r="G116">
            <v>452169.98</v>
          </cell>
        </row>
        <row r="117">
          <cell r="B117">
            <v>301446.65333333332</v>
          </cell>
          <cell r="C117">
            <v>301446.65333333332</v>
          </cell>
          <cell r="D117">
            <v>301446.65333333332</v>
          </cell>
          <cell r="E117">
            <v>301446.65333333332</v>
          </cell>
          <cell r="F117">
            <v>301446.65333333332</v>
          </cell>
          <cell r="G117">
            <v>301446.65333333332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301446.65333333332</v>
          </cell>
          <cell r="C119">
            <v>301446.65333333332</v>
          </cell>
          <cell r="D119">
            <v>301446.65333333332</v>
          </cell>
          <cell r="E119">
            <v>301446.65333333332</v>
          </cell>
          <cell r="F119">
            <v>301446.65333333332</v>
          </cell>
          <cell r="G119">
            <v>301446.65333333332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8.7919999999999998E-2</v>
          </cell>
          <cell r="C121">
            <v>8.7919999999999998E-2</v>
          </cell>
          <cell r="D121">
            <v>8.7919999999999998E-2</v>
          </cell>
          <cell r="E121">
            <v>8.7919999999999998E-2</v>
          </cell>
          <cell r="F121">
            <v>8.7919999999999998E-2</v>
          </cell>
          <cell r="G121">
            <v>8.7919999999999998E-2</v>
          </cell>
        </row>
        <row r="122">
          <cell r="B122">
            <v>4.6460000000000001E-2</v>
          </cell>
          <cell r="C122">
            <v>4.6460000000000001E-2</v>
          </cell>
          <cell r="D122">
            <v>4.6460000000000001E-2</v>
          </cell>
          <cell r="E122">
            <v>4.6460000000000001E-2</v>
          </cell>
          <cell r="F122">
            <v>4.6460000000000001E-2</v>
          </cell>
          <cell r="G122">
            <v>4.6460000000000001E-2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1.924E-2</v>
          </cell>
          <cell r="C124">
            <v>1.924E-2</v>
          </cell>
          <cell r="D124">
            <v>1.924E-2</v>
          </cell>
          <cell r="E124">
            <v>1.924E-2</v>
          </cell>
          <cell r="F124">
            <v>1.924E-2</v>
          </cell>
          <cell r="G124">
            <v>1.924E-2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0.1263</v>
          </cell>
          <cell r="C132">
            <v>0.1263</v>
          </cell>
          <cell r="D132">
            <v>0.1263</v>
          </cell>
          <cell r="E132">
            <v>0.1263</v>
          </cell>
          <cell r="F132">
            <v>0.1263</v>
          </cell>
          <cell r="G132">
            <v>0.1263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1.0525E-2</v>
          </cell>
          <cell r="C135">
            <v>1.0525E-2</v>
          </cell>
          <cell r="D135">
            <v>1.0525E-2</v>
          </cell>
          <cell r="E135">
            <v>1.0525E-2</v>
          </cell>
          <cell r="F135">
            <v>1.0525E-2</v>
          </cell>
          <cell r="G135">
            <v>1.0525E-2</v>
          </cell>
        </row>
        <row r="137">
          <cell r="B137">
            <v>3172.7260263333333</v>
          </cell>
          <cell r="C137">
            <v>3172.7260263333333</v>
          </cell>
          <cell r="D137">
            <v>3172.7260263333333</v>
          </cell>
          <cell r="E137">
            <v>3172.7260263333333</v>
          </cell>
          <cell r="F137">
            <v>3172.7260263333333</v>
          </cell>
          <cell r="G137">
            <v>3172.7260263333333</v>
          </cell>
        </row>
        <row r="139">
          <cell r="G139">
            <v>38000.365119199996</v>
          </cell>
        </row>
      </sheetData>
      <sheetData sheetId="16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A8.2 - Kinport Breaker 1073</v>
          </cell>
          <cell r="H2" t="str">
            <v>Facility</v>
          </cell>
          <cell r="I2" t="str">
            <v>A8.2 - Kinport Breaker 1073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November</v>
          </cell>
          <cell r="H4" t="str">
            <v>Annv Date</v>
          </cell>
          <cell r="I4" t="str">
            <v>November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229324.54</v>
          </cell>
          <cell r="C8">
            <v>229324.54</v>
          </cell>
          <cell r="D8">
            <v>229324.54</v>
          </cell>
          <cell r="E8">
            <v>229324.54</v>
          </cell>
          <cell r="F8">
            <v>229324.54</v>
          </cell>
          <cell r="G8">
            <v>229324.54</v>
          </cell>
          <cell r="H8">
            <v>229324.54</v>
          </cell>
          <cell r="I8">
            <v>229324.54</v>
          </cell>
          <cell r="J8">
            <v>229324.54</v>
          </cell>
          <cell r="K8">
            <v>229324.54</v>
          </cell>
          <cell r="L8">
            <v>229324.54</v>
          </cell>
          <cell r="M8">
            <v>229324.54</v>
          </cell>
        </row>
        <row r="9">
          <cell r="B9">
            <v>152883.02666666667</v>
          </cell>
          <cell r="C9">
            <v>152883.02666666667</v>
          </cell>
          <cell r="D9">
            <v>152883.02666666667</v>
          </cell>
          <cell r="E9">
            <v>152883.02666666667</v>
          </cell>
          <cell r="F9">
            <v>152883.02666666667</v>
          </cell>
          <cell r="G9">
            <v>152883.02666666667</v>
          </cell>
          <cell r="H9">
            <v>152883.02666666667</v>
          </cell>
          <cell r="I9">
            <v>152883.02666666667</v>
          </cell>
          <cell r="J9">
            <v>152883.02666666667</v>
          </cell>
          <cell r="K9">
            <v>152883.02666666667</v>
          </cell>
          <cell r="L9">
            <v>152883.02666666667</v>
          </cell>
          <cell r="M9">
            <v>152883.02666666667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152883.02666666667</v>
          </cell>
          <cell r="C11">
            <v>152883.02666666667</v>
          </cell>
          <cell r="D11">
            <v>152883.02666666667</v>
          </cell>
          <cell r="E11">
            <v>152883.02666666667</v>
          </cell>
          <cell r="F11">
            <v>152883.02666666667</v>
          </cell>
          <cell r="G11">
            <v>152883.02666666667</v>
          </cell>
          <cell r="H11">
            <v>152883.02666666667</v>
          </cell>
          <cell r="I11">
            <v>152883.02666666667</v>
          </cell>
          <cell r="J11">
            <v>152883.02666666667</v>
          </cell>
          <cell r="K11">
            <v>152883.02666666667</v>
          </cell>
          <cell r="L11">
            <v>152883.02666666667</v>
          </cell>
          <cell r="M11">
            <v>152883.02666666667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4.3740000000000001E-2</v>
          </cell>
          <cell r="C13">
            <v>4.3740000000000001E-2</v>
          </cell>
          <cell r="D13">
            <v>4.3740000000000001E-2</v>
          </cell>
          <cell r="E13">
            <v>4.3740000000000001E-2</v>
          </cell>
          <cell r="F13">
            <v>4.3740000000000001E-2</v>
          </cell>
          <cell r="G13">
            <v>4.3740000000000001E-2</v>
          </cell>
          <cell r="H13">
            <v>4.3740000000000001E-2</v>
          </cell>
          <cell r="I13">
            <v>4.3740000000000001E-2</v>
          </cell>
          <cell r="J13">
            <v>4.3740000000000001E-2</v>
          </cell>
          <cell r="K13">
            <v>4.3740000000000001E-2</v>
          </cell>
          <cell r="L13">
            <v>4.2369999999999998E-2</v>
          </cell>
          <cell r="M13">
            <v>4.2369999999999998E-2</v>
          </cell>
        </row>
        <row r="14">
          <cell r="B14">
            <v>1.668E-2</v>
          </cell>
          <cell r="C14">
            <v>1.668E-2</v>
          </cell>
          <cell r="D14">
            <v>1.668E-2</v>
          </cell>
          <cell r="E14">
            <v>1.668E-2</v>
          </cell>
          <cell r="F14">
            <v>1.668E-2</v>
          </cell>
          <cell r="G14">
            <v>1.668E-2</v>
          </cell>
          <cell r="H14">
            <v>1.668E-2</v>
          </cell>
          <cell r="I14">
            <v>1.668E-2</v>
          </cell>
          <cell r="J14">
            <v>1.668E-2</v>
          </cell>
          <cell r="K14">
            <v>1.668E-2</v>
          </cell>
          <cell r="L14">
            <v>1.5699999999999999E-2</v>
          </cell>
          <cell r="M14">
            <v>1.5699999999999999E-2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4.8399999999999997E-3</v>
          </cell>
          <cell r="C16">
            <v>4.8399999999999997E-3</v>
          </cell>
          <cell r="D16">
            <v>4.8399999999999997E-3</v>
          </cell>
          <cell r="E16">
            <v>4.8399999999999997E-3</v>
          </cell>
          <cell r="F16">
            <v>4.8399999999999997E-3</v>
          </cell>
          <cell r="G16">
            <v>4.8399999999999997E-3</v>
          </cell>
          <cell r="H16">
            <v>4.8399999999999997E-3</v>
          </cell>
          <cell r="I16">
            <v>4.8399999999999997E-3</v>
          </cell>
          <cell r="J16">
            <v>4.8399999999999997E-3</v>
          </cell>
          <cell r="K16">
            <v>4.8399999999999997E-3</v>
          </cell>
          <cell r="L16">
            <v>4.45E-3</v>
          </cell>
          <cell r="M16">
            <v>4.45E-3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8.1570000000000004E-2</v>
          </cell>
          <cell r="C24">
            <v>8.1570000000000004E-2</v>
          </cell>
          <cell r="D24">
            <v>8.1570000000000004E-2</v>
          </cell>
          <cell r="E24">
            <v>8.1570000000000004E-2</v>
          </cell>
          <cell r="F24">
            <v>8.1570000000000004E-2</v>
          </cell>
          <cell r="G24">
            <v>8.1570000000000004E-2</v>
          </cell>
          <cell r="H24">
            <v>8.1570000000000004E-2</v>
          </cell>
          <cell r="I24">
            <v>8.1570000000000004E-2</v>
          </cell>
          <cell r="J24">
            <v>8.1570000000000004E-2</v>
          </cell>
          <cell r="K24">
            <v>8.1570000000000004E-2</v>
          </cell>
          <cell r="L24">
            <v>8.0200000000000007E-2</v>
          </cell>
          <cell r="M24">
            <v>8.0200000000000007E-2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6.7975000000000006E-3</v>
          </cell>
          <cell r="C27">
            <v>6.7975000000000006E-3</v>
          </cell>
          <cell r="D27">
            <v>6.7975000000000006E-3</v>
          </cell>
          <cell r="E27">
            <v>6.7975000000000006E-3</v>
          </cell>
          <cell r="F27">
            <v>6.7975000000000006E-3</v>
          </cell>
          <cell r="G27">
            <v>6.7975000000000006E-3</v>
          </cell>
          <cell r="H27">
            <v>6.7975000000000006E-3</v>
          </cell>
          <cell r="I27">
            <v>6.7975000000000006E-3</v>
          </cell>
          <cell r="J27">
            <v>6.7975000000000006E-3</v>
          </cell>
          <cell r="K27">
            <v>6.7975000000000006E-3</v>
          </cell>
          <cell r="L27">
            <v>6.6833333333333337E-3</v>
          </cell>
          <cell r="M27">
            <v>6.6833333333333337E-3</v>
          </cell>
        </row>
        <row r="29">
          <cell r="B29">
            <v>1039.2223737666668</v>
          </cell>
          <cell r="C29">
            <v>1039.2223737666668</v>
          </cell>
          <cell r="D29">
            <v>1039.2223737666668</v>
          </cell>
          <cell r="E29">
            <v>1039.2223737666668</v>
          </cell>
          <cell r="F29">
            <v>1039.2223737666668</v>
          </cell>
          <cell r="G29">
            <v>1039.2223737666668</v>
          </cell>
          <cell r="H29">
            <v>1039.2223737666668</v>
          </cell>
          <cell r="I29">
            <v>1039.2223737666668</v>
          </cell>
          <cell r="J29">
            <v>1039.2223737666668</v>
          </cell>
          <cell r="K29">
            <v>1039.2223737666668</v>
          </cell>
          <cell r="L29">
            <v>1021.7682282222223</v>
          </cell>
          <cell r="M29">
            <v>1021.7682282222223</v>
          </cell>
        </row>
        <row r="31">
          <cell r="M31">
            <v>12435.760194111112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A8.2 - Kinport Breaker 1073</v>
          </cell>
          <cell r="H36" t="str">
            <v>Facility</v>
          </cell>
          <cell r="I36" t="str">
            <v>A8.2 - Kinport Breaker 1073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November</v>
          </cell>
          <cell r="H38" t="str">
            <v>Annv Date</v>
          </cell>
          <cell r="I38" t="str">
            <v>November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229324.54</v>
          </cell>
          <cell r="C42">
            <v>229324.54</v>
          </cell>
          <cell r="D42">
            <v>229324.54</v>
          </cell>
          <cell r="E42">
            <v>229324.54</v>
          </cell>
          <cell r="F42">
            <v>229324.54</v>
          </cell>
          <cell r="G42">
            <v>229324.54</v>
          </cell>
          <cell r="H42">
            <v>229324.54</v>
          </cell>
          <cell r="I42">
            <v>229324.54</v>
          </cell>
          <cell r="J42">
            <v>229324.54</v>
          </cell>
          <cell r="K42">
            <v>229324.54</v>
          </cell>
          <cell r="L42">
            <v>229324.54</v>
          </cell>
          <cell r="M42">
            <v>229324.54</v>
          </cell>
        </row>
        <row r="43">
          <cell r="B43">
            <v>152883.02666666667</v>
          </cell>
          <cell r="C43">
            <v>152883.02666666667</v>
          </cell>
          <cell r="D43">
            <v>152883.02666666667</v>
          </cell>
          <cell r="E43">
            <v>152883.02666666667</v>
          </cell>
          <cell r="F43">
            <v>152883.02666666667</v>
          </cell>
          <cell r="G43">
            <v>152883.02666666667</v>
          </cell>
          <cell r="H43">
            <v>152883.02666666667</v>
          </cell>
          <cell r="I43">
            <v>152883.02666666667</v>
          </cell>
          <cell r="J43">
            <v>152883.02666666667</v>
          </cell>
          <cell r="K43">
            <v>152883.02666666667</v>
          </cell>
          <cell r="L43">
            <v>152883.02666666667</v>
          </cell>
          <cell r="M43">
            <v>152883.02666666667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152883.02666666667</v>
          </cell>
          <cell r="C45">
            <v>152883.02666666667</v>
          </cell>
          <cell r="D45">
            <v>152883.02666666667</v>
          </cell>
          <cell r="E45">
            <v>152883.02666666667</v>
          </cell>
          <cell r="F45">
            <v>152883.02666666667</v>
          </cell>
          <cell r="G45">
            <v>152883.02666666667</v>
          </cell>
          <cell r="H45">
            <v>152883.02666666667</v>
          </cell>
          <cell r="I45">
            <v>152883.02666666667</v>
          </cell>
          <cell r="J45">
            <v>152883.02666666667</v>
          </cell>
          <cell r="K45">
            <v>152883.02666666667</v>
          </cell>
          <cell r="L45">
            <v>152883.02666666667</v>
          </cell>
          <cell r="M45">
            <v>152883.02666666667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4.2369999999999998E-2</v>
          </cell>
          <cell r="C47">
            <v>4.2369999999999998E-2</v>
          </cell>
          <cell r="D47">
            <v>4.2369999999999998E-2</v>
          </cell>
          <cell r="E47">
            <v>4.2369999999999998E-2</v>
          </cell>
          <cell r="F47">
            <v>4.2369999999999998E-2</v>
          </cell>
          <cell r="G47">
            <v>4.2369999999999998E-2</v>
          </cell>
          <cell r="H47">
            <v>4.2369999999999998E-2</v>
          </cell>
          <cell r="I47">
            <v>4.2369999999999998E-2</v>
          </cell>
          <cell r="J47">
            <v>4.2369999999999998E-2</v>
          </cell>
          <cell r="K47">
            <v>4.2369999999999998E-2</v>
          </cell>
          <cell r="L47">
            <v>4.2110000000000002E-2</v>
          </cell>
          <cell r="M47">
            <v>4.2110000000000002E-2</v>
          </cell>
        </row>
        <row r="48">
          <cell r="B48">
            <v>1.5699999999999999E-2</v>
          </cell>
          <cell r="C48">
            <v>1.5699999999999999E-2</v>
          </cell>
          <cell r="D48">
            <v>1.5699999999999999E-2</v>
          </cell>
          <cell r="E48">
            <v>1.5699999999999999E-2</v>
          </cell>
          <cell r="F48">
            <v>1.5699999999999999E-2</v>
          </cell>
          <cell r="G48">
            <v>1.5699999999999999E-2</v>
          </cell>
          <cell r="H48">
            <v>1.5699999999999999E-2</v>
          </cell>
          <cell r="I48">
            <v>1.5699999999999999E-2</v>
          </cell>
          <cell r="J48">
            <v>1.5699999999999999E-2</v>
          </cell>
          <cell r="K48">
            <v>1.5699999999999999E-2</v>
          </cell>
          <cell r="L48">
            <v>1.5350000000000001E-2</v>
          </cell>
          <cell r="M48">
            <v>1.5350000000000001E-2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4.45E-3</v>
          </cell>
          <cell r="C50">
            <v>4.45E-3</v>
          </cell>
          <cell r="D50">
            <v>4.45E-3</v>
          </cell>
          <cell r="E50">
            <v>4.45E-3</v>
          </cell>
          <cell r="F50">
            <v>4.45E-3</v>
          </cell>
          <cell r="G50">
            <v>4.45E-3</v>
          </cell>
          <cell r="H50">
            <v>4.45E-3</v>
          </cell>
          <cell r="I50">
            <v>4.45E-3</v>
          </cell>
          <cell r="J50">
            <v>4.45E-3</v>
          </cell>
          <cell r="K50">
            <v>4.45E-3</v>
          </cell>
          <cell r="L50">
            <v>4.5399999999999998E-3</v>
          </cell>
          <cell r="M50">
            <v>4.5399999999999998E-3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8.0749999999999988E-2</v>
          </cell>
          <cell r="C58">
            <v>8.0749999999999988E-2</v>
          </cell>
          <cell r="D58">
            <v>8.0749999999999988E-2</v>
          </cell>
          <cell r="E58">
            <v>8.0749999999999988E-2</v>
          </cell>
          <cell r="F58">
            <v>8.0749999999999988E-2</v>
          </cell>
          <cell r="G58">
            <v>8.0749999999999988E-2</v>
          </cell>
          <cell r="H58">
            <v>8.0749999999999988E-2</v>
          </cell>
          <cell r="I58">
            <v>8.0749999999999988E-2</v>
          </cell>
          <cell r="J58">
            <v>8.0749999999999988E-2</v>
          </cell>
          <cell r="K58">
            <v>8.0749999999999988E-2</v>
          </cell>
          <cell r="L58">
            <v>8.0490000000000006E-2</v>
          </cell>
          <cell r="M58">
            <v>8.0490000000000006E-2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6.7291666666666654E-3</v>
          </cell>
          <cell r="C61">
            <v>6.7291666666666654E-3</v>
          </cell>
          <cell r="D61">
            <v>6.7291666666666654E-3</v>
          </cell>
          <cell r="E61">
            <v>6.7291666666666654E-3</v>
          </cell>
          <cell r="F61">
            <v>6.7291666666666654E-3</v>
          </cell>
          <cell r="G61">
            <v>6.7291666666666654E-3</v>
          </cell>
          <cell r="H61">
            <v>6.7291666666666654E-3</v>
          </cell>
          <cell r="I61">
            <v>6.7291666666666654E-3</v>
          </cell>
          <cell r="J61">
            <v>6.7291666666666654E-3</v>
          </cell>
          <cell r="K61">
            <v>6.7291666666666654E-3</v>
          </cell>
          <cell r="L61">
            <v>6.7075000000000008E-3</v>
          </cell>
          <cell r="M61">
            <v>6.7075000000000008E-3</v>
          </cell>
        </row>
        <row r="63">
          <cell r="B63">
            <v>1028.7753669444444</v>
          </cell>
          <cell r="C63">
            <v>1028.7753669444444</v>
          </cell>
          <cell r="D63">
            <v>1028.7753669444444</v>
          </cell>
          <cell r="E63">
            <v>1028.7753669444444</v>
          </cell>
          <cell r="F63">
            <v>1028.7753669444444</v>
          </cell>
          <cell r="G63">
            <v>1028.7753669444444</v>
          </cell>
          <cell r="H63">
            <v>1028.7753669444444</v>
          </cell>
          <cell r="I63">
            <v>1028.7753669444444</v>
          </cell>
          <cell r="J63">
            <v>1028.7753669444444</v>
          </cell>
          <cell r="K63">
            <v>1028.7753669444444</v>
          </cell>
          <cell r="L63">
            <v>1025.4629013666668</v>
          </cell>
          <cell r="M63">
            <v>1025.4629013666668</v>
          </cell>
        </row>
        <row r="65">
          <cell r="M65">
            <v>12338.679472177779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-10.44700682222242</v>
          </cell>
          <cell r="C68">
            <v>-10.44700682222242</v>
          </cell>
          <cell r="D68">
            <v>-10.44700682222242</v>
          </cell>
          <cell r="E68">
            <v>-10.44700682222242</v>
          </cell>
          <cell r="F68">
            <v>-10.44700682222242</v>
          </cell>
          <cell r="G68">
            <v>-10.44700682222242</v>
          </cell>
          <cell r="H68">
            <v>-10.44700682222242</v>
          </cell>
          <cell r="I68">
            <v>-10.44700682222242</v>
          </cell>
          <cell r="J68">
            <v>-10.44700682222242</v>
          </cell>
          <cell r="K68">
            <v>-10.44700682222242</v>
          </cell>
          <cell r="L68">
            <v>3.6946731444444367</v>
          </cell>
          <cell r="M68">
            <v>3.6946731444444367</v>
          </cell>
        </row>
        <row r="69">
          <cell r="B69">
            <v>-10.44700682222242</v>
          </cell>
          <cell r="C69">
            <v>-10.44700682222242</v>
          </cell>
          <cell r="D69">
            <v>-10.44700682222242</v>
          </cell>
          <cell r="E69">
            <v>-10.44700682222242</v>
          </cell>
          <cell r="F69">
            <v>-10.44700682222242</v>
          </cell>
          <cell r="G69">
            <v>-10.44700682222242</v>
          </cell>
          <cell r="H69">
            <v>-10.44700682222242</v>
          </cell>
          <cell r="I69">
            <v>-10.44700682222242</v>
          </cell>
          <cell r="J69">
            <v>-10.44700682222242</v>
          </cell>
          <cell r="K69">
            <v>-10.44700682222242</v>
          </cell>
          <cell r="L69">
            <v>3.6946731444444367</v>
          </cell>
          <cell r="M69">
            <v>3.6946731444444367</v>
          </cell>
        </row>
        <row r="71">
          <cell r="M71">
            <v>-97.080721933332825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A8.2 - Kinport Breaker 1073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November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229324.54</v>
          </cell>
          <cell r="C87">
            <v>229324.54</v>
          </cell>
          <cell r="D87">
            <v>229324.54</v>
          </cell>
          <cell r="E87">
            <v>229324.54</v>
          </cell>
          <cell r="F87">
            <v>229324.54</v>
          </cell>
          <cell r="G87">
            <v>229324.54</v>
          </cell>
        </row>
        <row r="88">
          <cell r="B88">
            <v>152883.02666666667</v>
          </cell>
          <cell r="C88">
            <v>152883.02666666667</v>
          </cell>
          <cell r="D88">
            <v>152883.02666666667</v>
          </cell>
          <cell r="E88">
            <v>152883.02666666667</v>
          </cell>
          <cell r="F88">
            <v>152883.02666666667</v>
          </cell>
          <cell r="G88">
            <v>152883.02666666667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152883.02666666667</v>
          </cell>
          <cell r="C90">
            <v>152883.02666666667</v>
          </cell>
          <cell r="D90">
            <v>152883.02666666667</v>
          </cell>
          <cell r="E90">
            <v>152883.02666666667</v>
          </cell>
          <cell r="F90">
            <v>152883.02666666667</v>
          </cell>
          <cell r="G90">
            <v>152883.02666666667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4.2369999999999998E-2</v>
          </cell>
          <cell r="C92">
            <v>4.2369999999999998E-2</v>
          </cell>
          <cell r="D92">
            <v>4.2369999999999998E-2</v>
          </cell>
          <cell r="E92">
            <v>4.2369999999999998E-2</v>
          </cell>
          <cell r="F92">
            <v>4.2369999999999998E-2</v>
          </cell>
          <cell r="G92">
            <v>4.2369999999999998E-2</v>
          </cell>
        </row>
        <row r="93">
          <cell r="B93">
            <v>1.5699999999999999E-2</v>
          </cell>
          <cell r="C93">
            <v>1.5699999999999999E-2</v>
          </cell>
          <cell r="D93">
            <v>1.5699999999999999E-2</v>
          </cell>
          <cell r="E93">
            <v>1.5699999999999999E-2</v>
          </cell>
          <cell r="F93">
            <v>1.5699999999999999E-2</v>
          </cell>
          <cell r="G93">
            <v>1.5699999999999999E-2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4.45E-3</v>
          </cell>
          <cell r="C95">
            <v>4.45E-3</v>
          </cell>
          <cell r="D95">
            <v>4.45E-3</v>
          </cell>
          <cell r="E95">
            <v>4.45E-3</v>
          </cell>
          <cell r="F95">
            <v>4.45E-3</v>
          </cell>
          <cell r="G95">
            <v>4.45E-3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8.0749999999999988E-2</v>
          </cell>
          <cell r="C103">
            <v>8.0749999999999988E-2</v>
          </cell>
          <cell r="D103">
            <v>8.0749999999999988E-2</v>
          </cell>
          <cell r="E103">
            <v>8.0749999999999988E-2</v>
          </cell>
          <cell r="F103">
            <v>8.0749999999999988E-2</v>
          </cell>
          <cell r="G103">
            <v>8.0749999999999988E-2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6.7291666666666654E-3</v>
          </cell>
          <cell r="C106">
            <v>6.7291666666666654E-3</v>
          </cell>
          <cell r="D106">
            <v>6.7291666666666654E-3</v>
          </cell>
          <cell r="E106">
            <v>6.7291666666666654E-3</v>
          </cell>
          <cell r="F106">
            <v>6.7291666666666654E-3</v>
          </cell>
          <cell r="G106">
            <v>6.7291666666666654E-3</v>
          </cell>
        </row>
        <row r="108">
          <cell r="B108">
            <v>1028.7753669444444</v>
          </cell>
          <cell r="C108">
            <v>1028.7753669444444</v>
          </cell>
          <cell r="D108">
            <v>1028.7753669444444</v>
          </cell>
          <cell r="E108">
            <v>1028.7753669444444</v>
          </cell>
          <cell r="F108">
            <v>1028.7753669444444</v>
          </cell>
          <cell r="G108">
            <v>1028.7753669444444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229324.54</v>
          </cell>
          <cell r="C116">
            <v>229324.54</v>
          </cell>
          <cell r="D116">
            <v>229324.54</v>
          </cell>
          <cell r="E116">
            <v>229324.54</v>
          </cell>
          <cell r="F116">
            <v>229324.54</v>
          </cell>
          <cell r="G116">
            <v>229324.54</v>
          </cell>
        </row>
        <row r="117">
          <cell r="B117">
            <v>152883.02666666667</v>
          </cell>
          <cell r="C117">
            <v>152883.02666666667</v>
          </cell>
          <cell r="D117">
            <v>152883.02666666667</v>
          </cell>
          <cell r="E117">
            <v>152883.02666666667</v>
          </cell>
          <cell r="F117">
            <v>152883.02666666667</v>
          </cell>
          <cell r="G117">
            <v>152883.02666666667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152883.02666666667</v>
          </cell>
          <cell r="C119">
            <v>152883.02666666667</v>
          </cell>
          <cell r="D119">
            <v>152883.02666666667</v>
          </cell>
          <cell r="E119">
            <v>152883.02666666667</v>
          </cell>
          <cell r="F119">
            <v>152883.02666666667</v>
          </cell>
          <cell r="G119">
            <v>152883.02666666667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4.2369999999999998E-2</v>
          </cell>
          <cell r="C121">
            <v>4.2369999999999998E-2</v>
          </cell>
          <cell r="D121">
            <v>4.2369999999999998E-2</v>
          </cell>
          <cell r="E121">
            <v>4.2369999999999998E-2</v>
          </cell>
          <cell r="F121">
            <v>4.2110000000000002E-2</v>
          </cell>
          <cell r="G121">
            <v>4.2110000000000002E-2</v>
          </cell>
        </row>
        <row r="122">
          <cell r="B122">
            <v>1.5699999999999999E-2</v>
          </cell>
          <cell r="C122">
            <v>1.5699999999999999E-2</v>
          </cell>
          <cell r="D122">
            <v>1.5699999999999999E-2</v>
          </cell>
          <cell r="E122">
            <v>1.5699999999999999E-2</v>
          </cell>
          <cell r="F122">
            <v>1.5350000000000001E-2</v>
          </cell>
          <cell r="G122">
            <v>1.5350000000000001E-2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4.45E-3</v>
          </cell>
          <cell r="C124">
            <v>4.45E-3</v>
          </cell>
          <cell r="D124">
            <v>4.45E-3</v>
          </cell>
          <cell r="E124">
            <v>4.45E-3</v>
          </cell>
          <cell r="F124">
            <v>4.5399999999999998E-3</v>
          </cell>
          <cell r="G124">
            <v>4.5399999999999998E-3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8.0749999999999988E-2</v>
          </cell>
          <cell r="C132">
            <v>8.0749999999999988E-2</v>
          </cell>
          <cell r="D132">
            <v>8.0749999999999988E-2</v>
          </cell>
          <cell r="E132">
            <v>8.0749999999999988E-2</v>
          </cell>
          <cell r="F132">
            <v>8.0490000000000006E-2</v>
          </cell>
          <cell r="G132">
            <v>8.0490000000000006E-2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6.7291666666666654E-3</v>
          </cell>
          <cell r="C135">
            <v>6.7291666666666654E-3</v>
          </cell>
          <cell r="D135">
            <v>6.7291666666666654E-3</v>
          </cell>
          <cell r="E135">
            <v>6.7291666666666654E-3</v>
          </cell>
          <cell r="F135">
            <v>6.7075000000000008E-3</v>
          </cell>
          <cell r="G135">
            <v>6.7075000000000008E-3</v>
          </cell>
        </row>
        <row r="137">
          <cell r="B137">
            <v>1028.7753669444444</v>
          </cell>
          <cell r="C137">
            <v>1028.7753669444444</v>
          </cell>
          <cell r="D137">
            <v>1028.7753669444444</v>
          </cell>
          <cell r="E137">
            <v>1028.7753669444444</v>
          </cell>
          <cell r="F137">
            <v>1025.4629013666668</v>
          </cell>
          <cell r="G137">
            <v>1025.4629013666668</v>
          </cell>
        </row>
        <row r="139">
          <cell r="G139">
            <v>12338.679472177779</v>
          </cell>
        </row>
      </sheetData>
      <sheetData sheetId="17">
        <row r="1">
          <cell r="B1" t="str">
            <v>Revision</v>
          </cell>
          <cell r="C1" t="str">
            <v>2006 - 01 Adjusted To 2005 Actuals</v>
          </cell>
          <cell r="H1" t="str">
            <v>Revision</v>
          </cell>
          <cell r="I1" t="str">
            <v>2006 - 01 Adjusted To 2005 Actuals</v>
          </cell>
        </row>
        <row r="2">
          <cell r="B2" t="str">
            <v>Facility</v>
          </cell>
          <cell r="C2" t="str">
            <v>A9 - Goshen C341 (Capacitor Bank) Replacement</v>
          </cell>
          <cell r="H2" t="str">
            <v>Facility</v>
          </cell>
          <cell r="I2" t="str">
            <v>A9 - Goshen C341 (Capacitor Bank) Replacement</v>
          </cell>
        </row>
        <row r="3">
          <cell r="B3" t="str">
            <v>Station/Line</v>
          </cell>
          <cell r="C3" t="str">
            <v>S</v>
          </cell>
          <cell r="H3" t="str">
            <v>Station/Line</v>
          </cell>
          <cell r="I3" t="str">
            <v>S</v>
          </cell>
        </row>
        <row r="4">
          <cell r="B4" t="str">
            <v>Annv Date</v>
          </cell>
          <cell r="C4" t="str">
            <v>May</v>
          </cell>
          <cell r="H4" t="str">
            <v>Annv Date</v>
          </cell>
          <cell r="I4" t="str">
            <v>May</v>
          </cell>
        </row>
        <row r="6">
          <cell r="B6" t="str">
            <v>Jan</v>
          </cell>
          <cell r="C6" t="str">
            <v>Feb</v>
          </cell>
          <cell r="D6" t="str">
            <v>Mar</v>
          </cell>
          <cell r="E6" t="str">
            <v>Apr</v>
          </cell>
          <cell r="F6" t="str">
            <v>May</v>
          </cell>
          <cell r="G6" t="str">
            <v>Jun</v>
          </cell>
          <cell r="H6" t="str">
            <v>Jul</v>
          </cell>
          <cell r="I6" t="str">
            <v>Aug</v>
          </cell>
          <cell r="J6" t="str">
            <v>Sep</v>
          </cell>
          <cell r="K6" t="str">
            <v>Oct</v>
          </cell>
          <cell r="L6" t="str">
            <v>Nov</v>
          </cell>
          <cell r="M6" t="str">
            <v>Dec</v>
          </cell>
        </row>
        <row r="7">
          <cell r="B7" t="str">
            <v xml:space="preserve">      ----------------------</v>
          </cell>
          <cell r="C7" t="str">
            <v xml:space="preserve">      ----------------------</v>
          </cell>
          <cell r="D7" t="str">
            <v xml:space="preserve">      ----------------------</v>
          </cell>
          <cell r="E7" t="str">
            <v xml:space="preserve">      ----------------------</v>
          </cell>
          <cell r="F7" t="str">
            <v xml:space="preserve">      ----------------------</v>
          </cell>
          <cell r="G7" t="str">
            <v xml:space="preserve">      ----------------------</v>
          </cell>
          <cell r="H7" t="str">
            <v xml:space="preserve">      ----------------------</v>
          </cell>
          <cell r="I7" t="str">
            <v xml:space="preserve">      ----------------------</v>
          </cell>
          <cell r="J7" t="str">
            <v xml:space="preserve">      ----------------------</v>
          </cell>
          <cell r="K7" t="str">
            <v xml:space="preserve">      ----------------------</v>
          </cell>
          <cell r="L7" t="str">
            <v xml:space="preserve">      ----------------------</v>
          </cell>
          <cell r="M7" t="str">
            <v xml:space="preserve">      ----------------------</v>
          </cell>
        </row>
        <row r="8">
          <cell r="B8">
            <v>7355245.8399999999</v>
          </cell>
          <cell r="C8">
            <v>7355245.8399999999</v>
          </cell>
          <cell r="D8">
            <v>7355245.8399999999</v>
          </cell>
          <cell r="E8">
            <v>7355245.8399999999</v>
          </cell>
          <cell r="F8">
            <v>7355245.8399999999</v>
          </cell>
          <cell r="G8">
            <v>7355245.8399999999</v>
          </cell>
          <cell r="H8">
            <v>7355245.8399999999</v>
          </cell>
          <cell r="I8">
            <v>7355245.8399999999</v>
          </cell>
          <cell r="J8">
            <v>7355245.8399999999</v>
          </cell>
          <cell r="K8">
            <v>7355245.8399999999</v>
          </cell>
          <cell r="L8">
            <v>7355245.8399999999</v>
          </cell>
          <cell r="M8">
            <v>7355245.8399999999</v>
          </cell>
        </row>
        <row r="9">
          <cell r="B9">
            <v>4903497.2266666666</v>
          </cell>
          <cell r="C9">
            <v>4903497.2266666666</v>
          </cell>
          <cell r="D9">
            <v>4903497.2266666666</v>
          </cell>
          <cell r="E9">
            <v>4903497.2266666666</v>
          </cell>
          <cell r="F9">
            <v>4903497.2266666666</v>
          </cell>
          <cell r="G9">
            <v>4903497.2266666666</v>
          </cell>
          <cell r="H9">
            <v>4903497.2266666666</v>
          </cell>
          <cell r="I9">
            <v>4903497.2266666666</v>
          </cell>
          <cell r="J9">
            <v>4903497.2266666666</v>
          </cell>
          <cell r="K9">
            <v>4903497.2266666666</v>
          </cell>
          <cell r="L9">
            <v>4903497.2266666666</v>
          </cell>
          <cell r="M9">
            <v>4903497.2266666666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4903497.2266666666</v>
          </cell>
          <cell r="C11">
            <v>4903497.2266666666</v>
          </cell>
          <cell r="D11">
            <v>4903497.2266666666</v>
          </cell>
          <cell r="E11">
            <v>4903497.2266666666</v>
          </cell>
          <cell r="F11">
            <v>4903497.2266666666</v>
          </cell>
          <cell r="G11">
            <v>4903497.2266666666</v>
          </cell>
          <cell r="H11">
            <v>4903497.2266666666</v>
          </cell>
          <cell r="I11">
            <v>4903497.2266666666</v>
          </cell>
          <cell r="J11">
            <v>4903497.2266666666</v>
          </cell>
          <cell r="K11">
            <v>4903497.2266666666</v>
          </cell>
          <cell r="L11">
            <v>4903497.2266666666</v>
          </cell>
          <cell r="M11">
            <v>4903497.2266666666</v>
          </cell>
        </row>
        <row r="12"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</row>
        <row r="13">
          <cell r="B13">
            <v>0.13118000000000002</v>
          </cell>
          <cell r="C13">
            <v>0.13118000000000002</v>
          </cell>
          <cell r="D13">
            <v>0.13118000000000002</v>
          </cell>
          <cell r="E13">
            <v>0.13118000000000002</v>
          </cell>
          <cell r="F13">
            <v>0.12970000000000001</v>
          </cell>
          <cell r="G13">
            <v>0.12970000000000001</v>
          </cell>
          <cell r="H13">
            <v>0.12970000000000001</v>
          </cell>
          <cell r="I13">
            <v>0.12970000000000001</v>
          </cell>
          <cell r="J13">
            <v>0.12970000000000001</v>
          </cell>
          <cell r="K13">
            <v>0.12970000000000001</v>
          </cell>
          <cell r="L13">
            <v>0.12970000000000001</v>
          </cell>
          <cell r="M13">
            <v>0.12970000000000001</v>
          </cell>
        </row>
        <row r="14">
          <cell r="B14">
            <v>7.7490000000000003E-2</v>
          </cell>
          <cell r="C14">
            <v>7.7490000000000003E-2</v>
          </cell>
          <cell r="D14">
            <v>7.7490000000000003E-2</v>
          </cell>
          <cell r="E14">
            <v>7.7490000000000003E-2</v>
          </cell>
          <cell r="F14">
            <v>7.6439999999999994E-2</v>
          </cell>
          <cell r="G14">
            <v>7.6439999999999994E-2</v>
          </cell>
          <cell r="H14">
            <v>7.6439999999999994E-2</v>
          </cell>
          <cell r="I14">
            <v>7.6439999999999994E-2</v>
          </cell>
          <cell r="J14">
            <v>7.6439999999999994E-2</v>
          </cell>
          <cell r="K14">
            <v>7.6439999999999994E-2</v>
          </cell>
          <cell r="L14">
            <v>7.6439999999999994E-2</v>
          </cell>
          <cell r="M14">
            <v>7.6439999999999994E-2</v>
          </cell>
        </row>
        <row r="15">
          <cell r="B15">
            <v>2.222E-2</v>
          </cell>
          <cell r="C15">
            <v>2.222E-2</v>
          </cell>
          <cell r="D15">
            <v>2.222E-2</v>
          </cell>
          <cell r="E15">
            <v>2.222E-2</v>
          </cell>
          <cell r="F15">
            <v>2.222E-2</v>
          </cell>
          <cell r="G15">
            <v>2.222E-2</v>
          </cell>
          <cell r="H15">
            <v>2.222E-2</v>
          </cell>
          <cell r="I15">
            <v>2.222E-2</v>
          </cell>
          <cell r="J15">
            <v>2.222E-2</v>
          </cell>
          <cell r="K15">
            <v>2.222E-2</v>
          </cell>
          <cell r="L15">
            <v>2.222E-2</v>
          </cell>
          <cell r="M15">
            <v>2.222E-2</v>
          </cell>
        </row>
        <row r="16">
          <cell r="B16">
            <v>3.1469999999999998E-2</v>
          </cell>
          <cell r="C16">
            <v>3.1469999999999998E-2</v>
          </cell>
          <cell r="D16">
            <v>3.1469999999999998E-2</v>
          </cell>
          <cell r="E16">
            <v>3.1469999999999998E-2</v>
          </cell>
          <cell r="F16">
            <v>3.1040000000000002E-2</v>
          </cell>
          <cell r="G16">
            <v>3.1040000000000002E-2</v>
          </cell>
          <cell r="H16">
            <v>3.1040000000000002E-2</v>
          </cell>
          <cell r="I16">
            <v>3.1040000000000002E-2</v>
          </cell>
          <cell r="J16">
            <v>3.1040000000000002E-2</v>
          </cell>
          <cell r="K16">
            <v>3.1040000000000002E-2</v>
          </cell>
          <cell r="L16">
            <v>3.1040000000000002E-2</v>
          </cell>
          <cell r="M16">
            <v>3.1040000000000002E-2</v>
          </cell>
        </row>
        <row r="17">
          <cell r="B17">
            <v>7.0000000000000001E-3</v>
          </cell>
          <cell r="C17">
            <v>7.0000000000000001E-3</v>
          </cell>
          <cell r="D17">
            <v>7.0000000000000001E-3</v>
          </cell>
          <cell r="E17">
            <v>7.0000000000000001E-3</v>
          </cell>
          <cell r="F17">
            <v>7.0000000000000001E-3</v>
          </cell>
          <cell r="G17">
            <v>7.0000000000000001E-3</v>
          </cell>
          <cell r="H17">
            <v>7.0000000000000001E-3</v>
          </cell>
          <cell r="I17">
            <v>7.0000000000000001E-3</v>
          </cell>
          <cell r="J17">
            <v>7.0000000000000001E-3</v>
          </cell>
          <cell r="K17">
            <v>7.0000000000000001E-3</v>
          </cell>
          <cell r="L17">
            <v>7.0000000000000001E-3</v>
          </cell>
          <cell r="M17">
            <v>7.0000000000000001E-3</v>
          </cell>
        </row>
        <row r="18">
          <cell r="B18">
            <v>3.4499999999999999E-3</v>
          </cell>
          <cell r="C18">
            <v>3.4499999999999999E-3</v>
          </cell>
          <cell r="D18">
            <v>3.4499999999999999E-3</v>
          </cell>
          <cell r="E18">
            <v>3.4499999999999999E-3</v>
          </cell>
          <cell r="F18">
            <v>3.4499999999999999E-3</v>
          </cell>
          <cell r="G18">
            <v>3.4499999999999999E-3</v>
          </cell>
          <cell r="H18">
            <v>3.4499999999999999E-3</v>
          </cell>
          <cell r="I18">
            <v>3.4499999999999999E-3</v>
          </cell>
          <cell r="J18">
            <v>3.4499999999999999E-3</v>
          </cell>
          <cell r="K18">
            <v>3.4499999999999999E-3</v>
          </cell>
          <cell r="L18">
            <v>3.4499999999999999E-3</v>
          </cell>
          <cell r="M18">
            <v>3.4499999999999999E-3</v>
          </cell>
        </row>
        <row r="19">
          <cell r="B19">
            <v>1.873E-2</v>
          </cell>
          <cell r="C19">
            <v>1.873E-2</v>
          </cell>
          <cell r="D19">
            <v>1.873E-2</v>
          </cell>
          <cell r="E19">
            <v>1.873E-2</v>
          </cell>
          <cell r="F19">
            <v>1.873E-2</v>
          </cell>
          <cell r="G19">
            <v>1.873E-2</v>
          </cell>
          <cell r="H19">
            <v>1.873E-2</v>
          </cell>
          <cell r="I19">
            <v>1.873E-2</v>
          </cell>
          <cell r="J19">
            <v>1.873E-2</v>
          </cell>
          <cell r="K19">
            <v>1.873E-2</v>
          </cell>
          <cell r="L19">
            <v>1.873E-2</v>
          </cell>
          <cell r="M19">
            <v>1.873E-2</v>
          </cell>
        </row>
        <row r="20">
          <cell r="B20">
            <v>4.0299999999999997E-3</v>
          </cell>
          <cell r="C20">
            <v>4.0299999999999997E-3</v>
          </cell>
          <cell r="D20">
            <v>4.0299999999999997E-3</v>
          </cell>
          <cell r="E20">
            <v>4.0299999999999997E-3</v>
          </cell>
          <cell r="F20">
            <v>4.0299999999999997E-3</v>
          </cell>
          <cell r="G20">
            <v>4.0299999999999997E-3</v>
          </cell>
          <cell r="H20">
            <v>4.0299999999999997E-3</v>
          </cell>
          <cell r="I20">
            <v>4.0299999999999997E-3</v>
          </cell>
          <cell r="J20">
            <v>4.0299999999999997E-3</v>
          </cell>
          <cell r="K20">
            <v>4.0299999999999997E-3</v>
          </cell>
          <cell r="L20">
            <v>4.0299999999999997E-3</v>
          </cell>
          <cell r="M20">
            <v>4.0299999999999997E-3</v>
          </cell>
        </row>
        <row r="21">
          <cell r="B21">
            <v>1.3500000000000001E-3</v>
          </cell>
          <cell r="C21">
            <v>1.3500000000000001E-3</v>
          </cell>
          <cell r="D21">
            <v>1.3500000000000001E-3</v>
          </cell>
          <cell r="E21">
            <v>1.3500000000000001E-3</v>
          </cell>
          <cell r="F21">
            <v>1.3500000000000001E-3</v>
          </cell>
          <cell r="G21">
            <v>1.3500000000000001E-3</v>
          </cell>
          <cell r="H21">
            <v>1.3500000000000001E-3</v>
          </cell>
          <cell r="I21">
            <v>1.3500000000000001E-3</v>
          </cell>
          <cell r="J21">
            <v>1.3500000000000001E-3</v>
          </cell>
          <cell r="K21">
            <v>1.3500000000000001E-3</v>
          </cell>
          <cell r="L21">
            <v>1.3500000000000001E-3</v>
          </cell>
          <cell r="M21">
            <v>1.3500000000000001E-3</v>
          </cell>
        </row>
        <row r="22">
          <cell r="B22">
            <v>3.2699999999999999E-3</v>
          </cell>
          <cell r="C22">
            <v>3.2699999999999999E-3</v>
          </cell>
          <cell r="D22">
            <v>3.2699999999999999E-3</v>
          </cell>
          <cell r="E22">
            <v>3.2699999999999999E-3</v>
          </cell>
          <cell r="F22">
            <v>3.2699999999999999E-3</v>
          </cell>
          <cell r="G22">
            <v>3.2699999999999999E-3</v>
          </cell>
          <cell r="H22">
            <v>3.2699999999999999E-3</v>
          </cell>
          <cell r="I22">
            <v>3.2699999999999999E-3</v>
          </cell>
          <cell r="J22">
            <v>3.2699999999999999E-3</v>
          </cell>
          <cell r="K22">
            <v>3.2699999999999999E-3</v>
          </cell>
          <cell r="L22">
            <v>3.2699999999999999E-3</v>
          </cell>
          <cell r="M22">
            <v>3.2699999999999999E-3</v>
          </cell>
        </row>
        <row r="23">
          <cell r="B23" t="str">
            <v xml:space="preserve">      ----------------------</v>
          </cell>
          <cell r="C23" t="str">
            <v xml:space="preserve">      ----------------------</v>
          </cell>
          <cell r="D23" t="str">
            <v xml:space="preserve">      ----------------------</v>
          </cell>
          <cell r="E23" t="str">
            <v xml:space="preserve">      ----------------------</v>
          </cell>
          <cell r="F23" t="str">
            <v xml:space="preserve">      ----------------------</v>
          </cell>
          <cell r="G23" t="str">
            <v xml:space="preserve">      ----------------------</v>
          </cell>
          <cell r="H23" t="str">
            <v xml:space="preserve">      ----------------------</v>
          </cell>
          <cell r="I23" t="str">
            <v xml:space="preserve">      ----------------------</v>
          </cell>
          <cell r="J23" t="str">
            <v xml:space="preserve">      ----------------------</v>
          </cell>
          <cell r="K23" t="str">
            <v xml:space="preserve">      ----------------------</v>
          </cell>
          <cell r="L23" t="str">
            <v xml:space="preserve">      ----------------------</v>
          </cell>
          <cell r="M23" t="str">
            <v xml:space="preserve">      ----------------------</v>
          </cell>
        </row>
        <row r="24">
          <cell r="B24">
            <v>0.16901000000000002</v>
          </cell>
          <cell r="C24">
            <v>0.16901000000000002</v>
          </cell>
          <cell r="D24">
            <v>0.16901000000000002</v>
          </cell>
          <cell r="E24">
            <v>0.16901000000000002</v>
          </cell>
          <cell r="F24">
            <v>0.16753000000000001</v>
          </cell>
          <cell r="G24">
            <v>0.16753000000000001</v>
          </cell>
          <cell r="H24">
            <v>0.16753000000000001</v>
          </cell>
          <cell r="I24">
            <v>0.16753000000000001</v>
          </cell>
          <cell r="J24">
            <v>0.16753000000000001</v>
          </cell>
          <cell r="K24">
            <v>0.16753000000000001</v>
          </cell>
          <cell r="L24">
            <v>0.16753000000000001</v>
          </cell>
          <cell r="M24">
            <v>0.16753000000000001</v>
          </cell>
        </row>
        <row r="25">
          <cell r="B25" t="str">
            <v xml:space="preserve"> ================</v>
          </cell>
          <cell r="C25" t="str">
            <v xml:space="preserve"> ================</v>
          </cell>
          <cell r="D25" t="str">
            <v xml:space="preserve"> ================</v>
          </cell>
          <cell r="E25" t="str">
            <v xml:space="preserve"> ================</v>
          </cell>
          <cell r="F25" t="str">
            <v xml:space="preserve"> ================</v>
          </cell>
          <cell r="G25" t="str">
            <v xml:space="preserve"> ================</v>
          </cell>
          <cell r="H25" t="str">
            <v xml:space="preserve"> ================</v>
          </cell>
          <cell r="I25" t="str">
            <v xml:space="preserve"> ================</v>
          </cell>
          <cell r="J25" t="str">
            <v xml:space="preserve"> ================</v>
          </cell>
          <cell r="K25" t="str">
            <v xml:space="preserve"> ================</v>
          </cell>
          <cell r="L25" t="str">
            <v xml:space="preserve"> ================</v>
          </cell>
          <cell r="M25" t="str">
            <v xml:space="preserve"> ================</v>
          </cell>
        </row>
        <row r="27">
          <cell r="B27">
            <v>1.4084166666666668E-2</v>
          </cell>
          <cell r="C27">
            <v>1.4084166666666668E-2</v>
          </cell>
          <cell r="D27">
            <v>1.4084166666666668E-2</v>
          </cell>
          <cell r="E27">
            <v>1.4084166666666668E-2</v>
          </cell>
          <cell r="F27">
            <v>1.3960833333333334E-2</v>
          </cell>
          <cell r="G27">
            <v>1.3960833333333334E-2</v>
          </cell>
          <cell r="H27">
            <v>1.3960833333333334E-2</v>
          </cell>
          <cell r="I27">
            <v>1.3960833333333334E-2</v>
          </cell>
          <cell r="J27">
            <v>1.3960833333333334E-2</v>
          </cell>
          <cell r="K27">
            <v>1.3960833333333334E-2</v>
          </cell>
          <cell r="L27">
            <v>1.3960833333333334E-2</v>
          </cell>
          <cell r="M27">
            <v>1.3960833333333334E-2</v>
          </cell>
        </row>
        <row r="29">
          <cell r="B29">
            <v>69061.672189911114</v>
          </cell>
          <cell r="C29">
            <v>69061.672189911114</v>
          </cell>
          <cell r="D29">
            <v>69061.672189911114</v>
          </cell>
          <cell r="E29">
            <v>69061.672189911114</v>
          </cell>
          <cell r="F29">
            <v>68456.907531955556</v>
          </cell>
          <cell r="G29">
            <v>68456.907531955556</v>
          </cell>
          <cell r="H29">
            <v>68456.907531955556</v>
          </cell>
          <cell r="I29">
            <v>68456.907531955556</v>
          </cell>
          <cell r="J29">
            <v>68456.907531955556</v>
          </cell>
          <cell r="K29">
            <v>68456.907531955556</v>
          </cell>
          <cell r="L29">
            <v>68456.907531955556</v>
          </cell>
          <cell r="M29">
            <v>68456.907531955556</v>
          </cell>
        </row>
        <row r="31">
          <cell r="M31">
            <v>823901.94901528873</v>
          </cell>
        </row>
        <row r="35">
          <cell r="B35" t="str">
            <v>Revision</v>
          </cell>
          <cell r="C35" t="str">
            <v>2007 - 01 Adjusted To 2006 Actuals</v>
          </cell>
          <cell r="H35" t="str">
            <v>Revision</v>
          </cell>
          <cell r="I35" t="str">
            <v>2007 - 01 Adjusted To 2006 Actuals</v>
          </cell>
        </row>
        <row r="36">
          <cell r="B36" t="str">
            <v>Facility</v>
          </cell>
          <cell r="C36" t="str">
            <v>A9 - Goshen C341 (Capacitor Bank) Replacement</v>
          </cell>
          <cell r="H36" t="str">
            <v>Facility</v>
          </cell>
          <cell r="I36" t="str">
            <v>A9 - Goshen C341 (Capacitor Bank) Replacement</v>
          </cell>
        </row>
        <row r="37">
          <cell r="B37" t="str">
            <v>Station/Line</v>
          </cell>
          <cell r="C37" t="str">
            <v>S</v>
          </cell>
          <cell r="H37" t="str">
            <v>Station/Line</v>
          </cell>
          <cell r="I37" t="str">
            <v>S</v>
          </cell>
        </row>
        <row r="38">
          <cell r="B38" t="str">
            <v>Annv Date</v>
          </cell>
          <cell r="C38" t="str">
            <v>May</v>
          </cell>
          <cell r="H38" t="str">
            <v>Annv Date</v>
          </cell>
          <cell r="I38" t="str">
            <v xml:space="preserve">May </v>
          </cell>
        </row>
        <row r="40">
          <cell r="B40" t="str">
            <v>Jan</v>
          </cell>
          <cell r="C40" t="str">
            <v>Feb</v>
          </cell>
          <cell r="D40" t="str">
            <v>Mar</v>
          </cell>
          <cell r="E40" t="str">
            <v>Apr</v>
          </cell>
          <cell r="F40" t="str">
            <v>May</v>
          </cell>
          <cell r="G40" t="str">
            <v>Jun</v>
          </cell>
          <cell r="H40" t="str">
            <v>Jul</v>
          </cell>
          <cell r="I40" t="str">
            <v>Aug</v>
          </cell>
          <cell r="J40" t="str">
            <v>Sep</v>
          </cell>
          <cell r="K40" t="str">
            <v>Oct</v>
          </cell>
          <cell r="L40" t="str">
            <v>Nov</v>
          </cell>
          <cell r="M40" t="str">
            <v>Dec</v>
          </cell>
        </row>
        <row r="41">
          <cell r="B41" t="str">
            <v xml:space="preserve">      ----------------------</v>
          </cell>
          <cell r="C41" t="str">
            <v xml:space="preserve">      ----------------------</v>
          </cell>
          <cell r="D41" t="str">
            <v xml:space="preserve">      ----------------------</v>
          </cell>
          <cell r="E41" t="str">
            <v xml:space="preserve">      ----------------------</v>
          </cell>
          <cell r="F41" t="str">
            <v xml:space="preserve">      ----------------------</v>
          </cell>
          <cell r="G41" t="str">
            <v xml:space="preserve">      ----------------------</v>
          </cell>
          <cell r="H41" t="str">
            <v xml:space="preserve">      ----------------------</v>
          </cell>
          <cell r="I41" t="str">
            <v xml:space="preserve">      ----------------------</v>
          </cell>
          <cell r="J41" t="str">
            <v xml:space="preserve">      ----------------------</v>
          </cell>
          <cell r="K41" t="str">
            <v xml:space="preserve">      ----------------------</v>
          </cell>
          <cell r="L41" t="str">
            <v xml:space="preserve">      ----------------------</v>
          </cell>
          <cell r="M41" t="str">
            <v xml:space="preserve">      ----------------------</v>
          </cell>
        </row>
        <row r="42">
          <cell r="B42">
            <v>7355245.8399999999</v>
          </cell>
          <cell r="C42">
            <v>7355245.8399999999</v>
          </cell>
          <cell r="D42">
            <v>7355245.8399999999</v>
          </cell>
          <cell r="E42">
            <v>7355245.8399999999</v>
          </cell>
          <cell r="F42">
            <v>7355245.8399999999</v>
          </cell>
          <cell r="G42">
            <v>7355245.8399999999</v>
          </cell>
          <cell r="H42">
            <v>7355245.8399999999</v>
          </cell>
          <cell r="I42">
            <v>7355245.8399999999</v>
          </cell>
          <cell r="J42">
            <v>7355245.8399999999</v>
          </cell>
          <cell r="K42">
            <v>7355245.8399999999</v>
          </cell>
          <cell r="L42">
            <v>7355245.8399999999</v>
          </cell>
          <cell r="M42">
            <v>7355245.8399999999</v>
          </cell>
        </row>
        <row r="43">
          <cell r="B43">
            <v>4903497.2266666666</v>
          </cell>
          <cell r="C43">
            <v>4903497.2266666666</v>
          </cell>
          <cell r="D43">
            <v>4903497.2266666666</v>
          </cell>
          <cell r="E43">
            <v>4903497.2266666666</v>
          </cell>
          <cell r="F43">
            <v>4903497.2266666666</v>
          </cell>
          <cell r="G43">
            <v>4903497.2266666666</v>
          </cell>
          <cell r="H43">
            <v>4903497.2266666666</v>
          </cell>
          <cell r="I43">
            <v>4903497.2266666666</v>
          </cell>
          <cell r="J43">
            <v>4903497.2266666666</v>
          </cell>
          <cell r="K43">
            <v>4903497.2266666666</v>
          </cell>
          <cell r="L43">
            <v>4903497.2266666666</v>
          </cell>
          <cell r="M43">
            <v>4903497.2266666666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4903497.2266666666</v>
          </cell>
          <cell r="C45">
            <v>4903497.2266666666</v>
          </cell>
          <cell r="D45">
            <v>4903497.2266666666</v>
          </cell>
          <cell r="E45">
            <v>4903497.2266666666</v>
          </cell>
          <cell r="F45">
            <v>4903497.2266666666</v>
          </cell>
          <cell r="G45">
            <v>4903497.2266666666</v>
          </cell>
          <cell r="H45">
            <v>4903497.2266666666</v>
          </cell>
          <cell r="I45">
            <v>4903497.2266666666</v>
          </cell>
          <cell r="J45">
            <v>4903497.2266666666</v>
          </cell>
          <cell r="K45">
            <v>4903497.2266666666</v>
          </cell>
          <cell r="L45">
            <v>4903497.2266666666</v>
          </cell>
          <cell r="M45">
            <v>4903497.2266666666</v>
          </cell>
        </row>
        <row r="46">
          <cell r="B46" t="str">
            <v xml:space="preserve"> </v>
          </cell>
          <cell r="C46" t="str">
            <v xml:space="preserve"> 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</row>
        <row r="47">
          <cell r="B47">
            <v>0.12970000000000001</v>
          </cell>
          <cell r="C47">
            <v>0.12970000000000001</v>
          </cell>
          <cell r="D47">
            <v>0.12970000000000001</v>
          </cell>
          <cell r="E47">
            <v>0.12970000000000001</v>
          </cell>
          <cell r="F47">
            <v>0.12823000000000001</v>
          </cell>
          <cell r="G47">
            <v>0.13429000000000002</v>
          </cell>
          <cell r="H47">
            <v>0.13429000000000002</v>
          </cell>
          <cell r="I47">
            <v>0.13429000000000002</v>
          </cell>
          <cell r="J47">
            <v>0.13429000000000002</v>
          </cell>
          <cell r="K47">
            <v>0.13429000000000002</v>
          </cell>
          <cell r="L47">
            <v>0.13429000000000002</v>
          </cell>
          <cell r="M47">
            <v>0.13429000000000002</v>
          </cell>
        </row>
        <row r="48">
          <cell r="B48">
            <v>7.6439999999999994E-2</v>
          </cell>
          <cell r="C48">
            <v>7.6439999999999994E-2</v>
          </cell>
          <cell r="D48">
            <v>7.6439999999999994E-2</v>
          </cell>
          <cell r="E48">
            <v>7.6439999999999994E-2</v>
          </cell>
          <cell r="F48">
            <v>7.5389999999999999E-2</v>
          </cell>
          <cell r="G48">
            <v>7.8880000000000006E-2</v>
          </cell>
          <cell r="H48">
            <v>7.8880000000000006E-2</v>
          </cell>
          <cell r="I48">
            <v>7.8880000000000006E-2</v>
          </cell>
          <cell r="J48">
            <v>7.8880000000000006E-2</v>
          </cell>
          <cell r="K48">
            <v>7.8880000000000006E-2</v>
          </cell>
          <cell r="L48">
            <v>7.8880000000000006E-2</v>
          </cell>
          <cell r="M48">
            <v>7.8880000000000006E-2</v>
          </cell>
        </row>
        <row r="49">
          <cell r="B49">
            <v>2.222E-2</v>
          </cell>
          <cell r="C49">
            <v>2.222E-2</v>
          </cell>
          <cell r="D49">
            <v>2.222E-2</v>
          </cell>
          <cell r="E49">
            <v>2.222E-2</v>
          </cell>
          <cell r="F49">
            <v>2.222E-2</v>
          </cell>
          <cell r="G49">
            <v>2.222E-2</v>
          </cell>
          <cell r="H49">
            <v>2.222E-2</v>
          </cell>
          <cell r="I49">
            <v>2.222E-2</v>
          </cell>
          <cell r="J49">
            <v>2.222E-2</v>
          </cell>
          <cell r="K49">
            <v>2.222E-2</v>
          </cell>
          <cell r="L49">
            <v>2.222E-2</v>
          </cell>
          <cell r="M49">
            <v>2.222E-2</v>
          </cell>
        </row>
        <row r="50">
          <cell r="B50">
            <v>3.1040000000000002E-2</v>
          </cell>
          <cell r="C50">
            <v>3.1040000000000002E-2</v>
          </cell>
          <cell r="D50">
            <v>3.1040000000000002E-2</v>
          </cell>
          <cell r="E50">
            <v>3.1040000000000002E-2</v>
          </cell>
          <cell r="F50">
            <v>3.0620000000000001E-2</v>
          </cell>
          <cell r="G50">
            <v>3.3189999999999997E-2</v>
          </cell>
          <cell r="H50">
            <v>3.3189999999999997E-2</v>
          </cell>
          <cell r="I50">
            <v>3.3189999999999997E-2</v>
          </cell>
          <cell r="J50">
            <v>3.3189999999999997E-2</v>
          </cell>
          <cell r="K50">
            <v>3.3189999999999997E-2</v>
          </cell>
          <cell r="L50">
            <v>3.3189999999999997E-2</v>
          </cell>
          <cell r="M50">
            <v>3.3189999999999997E-2</v>
          </cell>
        </row>
        <row r="51">
          <cell r="B51">
            <v>5.5999999999999999E-3</v>
          </cell>
          <cell r="C51">
            <v>5.5999999999999999E-3</v>
          </cell>
          <cell r="D51">
            <v>5.5999999999999999E-3</v>
          </cell>
          <cell r="E51">
            <v>5.5999999999999999E-3</v>
          </cell>
          <cell r="F51">
            <v>5.5999999999999999E-3</v>
          </cell>
          <cell r="G51">
            <v>5.5999999999999999E-3</v>
          </cell>
          <cell r="H51">
            <v>5.5999999999999999E-3</v>
          </cell>
          <cell r="I51">
            <v>5.5999999999999999E-3</v>
          </cell>
          <cell r="J51">
            <v>5.5999999999999999E-3</v>
          </cell>
          <cell r="K51">
            <v>5.5999999999999999E-3</v>
          </cell>
          <cell r="L51">
            <v>5.5999999999999999E-3</v>
          </cell>
          <cell r="M51">
            <v>5.5999999999999999E-3</v>
          </cell>
        </row>
        <row r="52">
          <cell r="B52">
            <v>3.47E-3</v>
          </cell>
          <cell r="C52">
            <v>3.47E-3</v>
          </cell>
          <cell r="D52">
            <v>3.47E-3</v>
          </cell>
          <cell r="E52">
            <v>3.47E-3</v>
          </cell>
          <cell r="F52">
            <v>3.47E-3</v>
          </cell>
          <cell r="G52">
            <v>3.47E-3</v>
          </cell>
          <cell r="H52">
            <v>3.47E-3</v>
          </cell>
          <cell r="I52">
            <v>3.47E-3</v>
          </cell>
          <cell r="J52">
            <v>3.47E-3</v>
          </cell>
          <cell r="K52">
            <v>3.47E-3</v>
          </cell>
          <cell r="L52">
            <v>3.47E-3</v>
          </cell>
          <cell r="M52">
            <v>3.47E-3</v>
          </cell>
        </row>
        <row r="53">
          <cell r="B53">
            <v>2.01E-2</v>
          </cell>
          <cell r="C53">
            <v>2.01E-2</v>
          </cell>
          <cell r="D53">
            <v>2.01E-2</v>
          </cell>
          <cell r="E53">
            <v>2.01E-2</v>
          </cell>
          <cell r="F53">
            <v>2.01E-2</v>
          </cell>
          <cell r="G53">
            <v>2.01E-2</v>
          </cell>
          <cell r="H53">
            <v>2.01E-2</v>
          </cell>
          <cell r="I53">
            <v>2.01E-2</v>
          </cell>
          <cell r="J53">
            <v>2.01E-2</v>
          </cell>
          <cell r="K53">
            <v>2.01E-2</v>
          </cell>
          <cell r="L53">
            <v>2.01E-2</v>
          </cell>
          <cell r="M53">
            <v>2.01E-2</v>
          </cell>
        </row>
        <row r="54">
          <cell r="B54">
            <v>4.0600000000000002E-3</v>
          </cell>
          <cell r="C54">
            <v>4.0600000000000002E-3</v>
          </cell>
          <cell r="D54">
            <v>4.0600000000000002E-3</v>
          </cell>
          <cell r="E54">
            <v>4.0600000000000002E-3</v>
          </cell>
          <cell r="F54">
            <v>4.0600000000000002E-3</v>
          </cell>
          <cell r="G54">
            <v>4.0600000000000002E-3</v>
          </cell>
          <cell r="H54">
            <v>4.0600000000000002E-3</v>
          </cell>
          <cell r="I54">
            <v>4.0600000000000002E-3</v>
          </cell>
          <cell r="J54">
            <v>4.0600000000000002E-3</v>
          </cell>
          <cell r="K54">
            <v>4.0600000000000002E-3</v>
          </cell>
          <cell r="L54">
            <v>4.0600000000000002E-3</v>
          </cell>
          <cell r="M54">
            <v>4.0600000000000002E-3</v>
          </cell>
        </row>
        <row r="55">
          <cell r="B55">
            <v>2.15E-3</v>
          </cell>
          <cell r="C55">
            <v>2.15E-3</v>
          </cell>
          <cell r="D55">
            <v>2.15E-3</v>
          </cell>
          <cell r="E55">
            <v>2.15E-3</v>
          </cell>
          <cell r="F55">
            <v>2.15E-3</v>
          </cell>
          <cell r="G55">
            <v>2.15E-3</v>
          </cell>
          <cell r="H55">
            <v>2.15E-3</v>
          </cell>
          <cell r="I55">
            <v>2.15E-3</v>
          </cell>
          <cell r="J55">
            <v>2.15E-3</v>
          </cell>
          <cell r="K55">
            <v>2.15E-3</v>
          </cell>
          <cell r="L55">
            <v>2.15E-3</v>
          </cell>
          <cell r="M55">
            <v>2.15E-3</v>
          </cell>
        </row>
        <row r="56">
          <cell r="B56">
            <v>3.0000000000000001E-3</v>
          </cell>
          <cell r="C56">
            <v>3.0000000000000001E-3</v>
          </cell>
          <cell r="D56">
            <v>3.0000000000000001E-3</v>
          </cell>
          <cell r="E56">
            <v>3.0000000000000001E-3</v>
          </cell>
          <cell r="F56">
            <v>3.0000000000000001E-3</v>
          </cell>
          <cell r="G56">
            <v>3.0000000000000001E-3</v>
          </cell>
          <cell r="H56">
            <v>3.0000000000000001E-3</v>
          </cell>
          <cell r="I56">
            <v>3.0000000000000001E-3</v>
          </cell>
          <cell r="J56">
            <v>3.0000000000000001E-3</v>
          </cell>
          <cell r="K56">
            <v>3.0000000000000001E-3</v>
          </cell>
          <cell r="L56">
            <v>3.0000000000000001E-3</v>
          </cell>
          <cell r="M56">
            <v>3.0000000000000001E-3</v>
          </cell>
        </row>
        <row r="57">
          <cell r="B57" t="str">
            <v xml:space="preserve">      ----------------------</v>
          </cell>
          <cell r="C57" t="str">
            <v xml:space="preserve">      ----------------------</v>
          </cell>
          <cell r="D57" t="str">
            <v xml:space="preserve">      ----------------------</v>
          </cell>
          <cell r="E57" t="str">
            <v xml:space="preserve">      ----------------------</v>
          </cell>
          <cell r="F57" t="str">
            <v xml:space="preserve">      ----------------------</v>
          </cell>
          <cell r="G57" t="str">
            <v xml:space="preserve">      ----------------------</v>
          </cell>
          <cell r="H57" t="str">
            <v xml:space="preserve">      ----------------------</v>
          </cell>
          <cell r="I57" t="str">
            <v xml:space="preserve">      ----------------------</v>
          </cell>
          <cell r="J57" t="str">
            <v xml:space="preserve">      ----------------------</v>
          </cell>
          <cell r="K57" t="str">
            <v xml:space="preserve">      ----------------------</v>
          </cell>
          <cell r="L57" t="str">
            <v xml:space="preserve">      ----------------------</v>
          </cell>
          <cell r="M57" t="str">
            <v xml:space="preserve">      ----------------------</v>
          </cell>
        </row>
        <row r="58">
          <cell r="B58">
            <v>0.16808000000000003</v>
          </cell>
          <cell r="C58">
            <v>0.16808000000000003</v>
          </cell>
          <cell r="D58">
            <v>0.16808000000000003</v>
          </cell>
          <cell r="E58">
            <v>0.16808000000000003</v>
          </cell>
          <cell r="F58">
            <v>0.16661000000000004</v>
          </cell>
          <cell r="G58">
            <v>0.17267000000000005</v>
          </cell>
          <cell r="H58">
            <v>0.17267000000000005</v>
          </cell>
          <cell r="I58">
            <v>0.17267000000000005</v>
          </cell>
          <cell r="J58">
            <v>0.17267000000000005</v>
          </cell>
          <cell r="K58">
            <v>0.17267000000000005</v>
          </cell>
          <cell r="L58">
            <v>0.17267000000000005</v>
          </cell>
          <cell r="M58">
            <v>0.17267000000000005</v>
          </cell>
        </row>
        <row r="59">
          <cell r="B59" t="str">
            <v xml:space="preserve"> ================</v>
          </cell>
          <cell r="C59" t="str">
            <v xml:space="preserve"> ================</v>
          </cell>
          <cell r="D59" t="str">
            <v xml:space="preserve"> ================</v>
          </cell>
          <cell r="E59" t="str">
            <v xml:space="preserve"> ================</v>
          </cell>
          <cell r="F59" t="str">
            <v xml:space="preserve"> ================</v>
          </cell>
          <cell r="G59" t="str">
            <v xml:space="preserve"> ================</v>
          </cell>
          <cell r="H59" t="str">
            <v xml:space="preserve"> ================</v>
          </cell>
          <cell r="I59" t="str">
            <v xml:space="preserve"> ================</v>
          </cell>
          <cell r="J59" t="str">
            <v xml:space="preserve"> ================</v>
          </cell>
          <cell r="K59" t="str">
            <v xml:space="preserve"> ================</v>
          </cell>
          <cell r="L59" t="str">
            <v xml:space="preserve"> ================</v>
          </cell>
          <cell r="M59" t="str">
            <v xml:space="preserve"> ================</v>
          </cell>
        </row>
        <row r="61">
          <cell r="B61">
            <v>1.4006666666666669E-2</v>
          </cell>
          <cell r="C61">
            <v>1.4006666666666669E-2</v>
          </cell>
          <cell r="D61">
            <v>1.4006666666666669E-2</v>
          </cell>
          <cell r="E61">
            <v>1.4006666666666669E-2</v>
          </cell>
          <cell r="F61">
            <v>1.388416666666667E-2</v>
          </cell>
          <cell r="G61">
            <v>1.438916666666667E-2</v>
          </cell>
          <cell r="H61">
            <v>1.438916666666667E-2</v>
          </cell>
          <cell r="I61">
            <v>1.438916666666667E-2</v>
          </cell>
          <cell r="J61">
            <v>1.438916666666667E-2</v>
          </cell>
          <cell r="K61">
            <v>1.438916666666667E-2</v>
          </cell>
          <cell r="L61">
            <v>1.438916666666667E-2</v>
          </cell>
          <cell r="M61">
            <v>1.438916666666667E-2</v>
          </cell>
        </row>
        <row r="63">
          <cell r="B63">
            <v>68681.651154844454</v>
          </cell>
          <cell r="C63">
            <v>68681.651154844454</v>
          </cell>
          <cell r="D63">
            <v>68681.651154844454</v>
          </cell>
          <cell r="E63">
            <v>68681.651154844454</v>
          </cell>
          <cell r="F63">
            <v>68080.972744577797</v>
          </cell>
          <cell r="G63">
            <v>70557.238844044463</v>
          </cell>
          <cell r="H63">
            <v>70557.238844044463</v>
          </cell>
          <cell r="I63">
            <v>70557.238844044463</v>
          </cell>
          <cell r="J63">
            <v>70557.238844044463</v>
          </cell>
          <cell r="K63">
            <v>70557.238844044463</v>
          </cell>
          <cell r="L63">
            <v>70557.238844044463</v>
          </cell>
          <cell r="M63">
            <v>70557.238844044463</v>
          </cell>
        </row>
        <row r="65">
          <cell r="M65">
            <v>836708.24927226698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-380.02103506666026</v>
          </cell>
          <cell r="C68">
            <v>-380.02103506666026</v>
          </cell>
          <cell r="D68">
            <v>-380.02103506666026</v>
          </cell>
          <cell r="E68">
            <v>-380.02103506666026</v>
          </cell>
          <cell r="F68">
            <v>-375.93478737775877</v>
          </cell>
          <cell r="G68">
            <v>2100.331312088907</v>
          </cell>
          <cell r="H68">
            <v>2100.331312088907</v>
          </cell>
          <cell r="I68">
            <v>2100.331312088907</v>
          </cell>
          <cell r="J68">
            <v>2100.331312088907</v>
          </cell>
          <cell r="K68">
            <v>2100.331312088907</v>
          </cell>
          <cell r="L68">
            <v>2100.331312088907</v>
          </cell>
          <cell r="M68">
            <v>2100.331312088907</v>
          </cell>
        </row>
        <row r="69">
          <cell r="B69">
            <v>-380.02103506666026</v>
          </cell>
          <cell r="C69">
            <v>-380.02103506666026</v>
          </cell>
          <cell r="D69">
            <v>-380.02103506666026</v>
          </cell>
          <cell r="E69">
            <v>-380.02103506666026</v>
          </cell>
          <cell r="F69">
            <v>-375.93478737775877</v>
          </cell>
          <cell r="G69">
            <v>2100.331312088907</v>
          </cell>
          <cell r="H69">
            <v>2100.331312088907</v>
          </cell>
          <cell r="I69">
            <v>2100.331312088907</v>
          </cell>
          <cell r="J69">
            <v>2100.331312088907</v>
          </cell>
          <cell r="K69">
            <v>2100.331312088907</v>
          </cell>
          <cell r="L69">
            <v>2100.331312088907</v>
          </cell>
          <cell r="M69">
            <v>2100.331312088907</v>
          </cell>
        </row>
        <row r="71">
          <cell r="M71">
            <v>12806.300256978255</v>
          </cell>
        </row>
        <row r="80">
          <cell r="B80" t="str">
            <v>Revision</v>
          </cell>
          <cell r="C80" t="str">
            <v>2007 - 01 Adjusted To 2006 Actuals</v>
          </cell>
        </row>
        <row r="81">
          <cell r="B81" t="str">
            <v>Facility</v>
          </cell>
          <cell r="C81" t="str">
            <v>A9 - Goshen C341 (Capacitor Bank) Replacement</v>
          </cell>
        </row>
        <row r="82">
          <cell r="B82" t="str">
            <v>Station/Line</v>
          </cell>
          <cell r="C82" t="str">
            <v>S</v>
          </cell>
        </row>
        <row r="83">
          <cell r="B83" t="str">
            <v>Annv Date</v>
          </cell>
          <cell r="C83" t="str">
            <v>November</v>
          </cell>
        </row>
        <row r="85">
          <cell r="B85" t="str">
            <v>Jan</v>
          </cell>
          <cell r="C85" t="str">
            <v>Feb</v>
          </cell>
          <cell r="D85" t="str">
            <v>Mar</v>
          </cell>
          <cell r="E85" t="str">
            <v>Apr</v>
          </cell>
          <cell r="F85" t="str">
            <v>May</v>
          </cell>
          <cell r="G85" t="str">
            <v>Jun</v>
          </cell>
        </row>
        <row r="86">
          <cell r="B86" t="str">
            <v xml:space="preserve"> ----------------</v>
          </cell>
          <cell r="C86" t="str">
            <v xml:space="preserve"> ----------------</v>
          </cell>
          <cell r="D86" t="str">
            <v xml:space="preserve"> ----------------</v>
          </cell>
          <cell r="E86" t="str">
            <v xml:space="preserve"> ----------------</v>
          </cell>
          <cell r="F86" t="str">
            <v xml:space="preserve"> ----------------</v>
          </cell>
          <cell r="G86" t="str">
            <v xml:space="preserve"> ----------------</v>
          </cell>
        </row>
        <row r="87">
          <cell r="B87">
            <v>7355245.8399999999</v>
          </cell>
          <cell r="C87">
            <v>7355245.8399999999</v>
          </cell>
          <cell r="D87">
            <v>7355245.8399999999</v>
          </cell>
          <cell r="E87">
            <v>7355245.8399999999</v>
          </cell>
          <cell r="F87">
            <v>7355245.8399999999</v>
          </cell>
          <cell r="G87">
            <v>7355245.8399999999</v>
          </cell>
        </row>
        <row r="88">
          <cell r="B88">
            <v>4903497.2266666666</v>
          </cell>
          <cell r="C88">
            <v>4903497.2266666666</v>
          </cell>
          <cell r="D88">
            <v>4903497.2266666666</v>
          </cell>
          <cell r="E88">
            <v>4903497.2266666666</v>
          </cell>
          <cell r="F88">
            <v>4903497.2266666666</v>
          </cell>
          <cell r="G88">
            <v>4903497.2266666666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4903497.2266666666</v>
          </cell>
          <cell r="C90">
            <v>4903497.2266666666</v>
          </cell>
          <cell r="D90">
            <v>4903497.2266666666</v>
          </cell>
          <cell r="E90">
            <v>4903497.2266666666</v>
          </cell>
          <cell r="F90">
            <v>4903497.2266666666</v>
          </cell>
          <cell r="G90">
            <v>4903497.2266666666</v>
          </cell>
        </row>
        <row r="91">
          <cell r="B91" t="str">
            <v xml:space="preserve"> </v>
          </cell>
          <cell r="C91" t="str">
            <v xml:space="preserve"> </v>
          </cell>
          <cell r="D91" t="str">
            <v xml:space="preserve"> </v>
          </cell>
          <cell r="E91" t="str">
            <v xml:space="preserve"> </v>
          </cell>
          <cell r="F91" t="str">
            <v xml:space="preserve"> </v>
          </cell>
          <cell r="G91" t="str">
            <v xml:space="preserve"> </v>
          </cell>
        </row>
        <row r="92">
          <cell r="B92">
            <v>0.12970000000000001</v>
          </cell>
          <cell r="C92">
            <v>0.12970000000000001</v>
          </cell>
          <cell r="D92">
            <v>0.12970000000000001</v>
          </cell>
          <cell r="E92">
            <v>0.12970000000000001</v>
          </cell>
          <cell r="F92">
            <v>0.12823000000000001</v>
          </cell>
          <cell r="G92">
            <v>0.13429000000000002</v>
          </cell>
        </row>
        <row r="93">
          <cell r="B93">
            <v>7.6439999999999994E-2</v>
          </cell>
          <cell r="C93">
            <v>7.6439999999999994E-2</v>
          </cell>
          <cell r="D93">
            <v>7.6439999999999994E-2</v>
          </cell>
          <cell r="E93">
            <v>7.6439999999999994E-2</v>
          </cell>
          <cell r="F93">
            <v>7.5389999999999999E-2</v>
          </cell>
          <cell r="G93">
            <v>7.8880000000000006E-2</v>
          </cell>
        </row>
        <row r="94">
          <cell r="B94">
            <v>2.222E-2</v>
          </cell>
          <cell r="C94">
            <v>2.222E-2</v>
          </cell>
          <cell r="D94">
            <v>2.222E-2</v>
          </cell>
          <cell r="E94">
            <v>2.222E-2</v>
          </cell>
          <cell r="F94">
            <v>2.222E-2</v>
          </cell>
          <cell r="G94">
            <v>2.222E-2</v>
          </cell>
        </row>
        <row r="95">
          <cell r="B95">
            <v>3.1040000000000002E-2</v>
          </cell>
          <cell r="C95">
            <v>3.1040000000000002E-2</v>
          </cell>
          <cell r="D95">
            <v>3.1040000000000002E-2</v>
          </cell>
          <cell r="E95">
            <v>3.1040000000000002E-2</v>
          </cell>
          <cell r="F95">
            <v>3.0620000000000001E-2</v>
          </cell>
          <cell r="G95">
            <v>3.3189999999999997E-2</v>
          </cell>
        </row>
        <row r="96">
          <cell r="B96">
            <v>5.5999999999999999E-3</v>
          </cell>
          <cell r="C96">
            <v>5.5999999999999999E-3</v>
          </cell>
          <cell r="D96">
            <v>5.5999999999999999E-3</v>
          </cell>
          <cell r="E96">
            <v>5.5999999999999999E-3</v>
          </cell>
          <cell r="F96">
            <v>5.5999999999999999E-3</v>
          </cell>
          <cell r="G96">
            <v>5.5999999999999999E-3</v>
          </cell>
        </row>
        <row r="97">
          <cell r="B97">
            <v>3.47E-3</v>
          </cell>
          <cell r="C97">
            <v>3.47E-3</v>
          </cell>
          <cell r="D97">
            <v>3.47E-3</v>
          </cell>
          <cell r="E97">
            <v>3.47E-3</v>
          </cell>
          <cell r="F97">
            <v>3.47E-3</v>
          </cell>
          <cell r="G97">
            <v>3.47E-3</v>
          </cell>
        </row>
        <row r="98">
          <cell r="B98">
            <v>2.01E-2</v>
          </cell>
          <cell r="C98">
            <v>2.01E-2</v>
          </cell>
          <cell r="D98">
            <v>2.01E-2</v>
          </cell>
          <cell r="E98">
            <v>2.01E-2</v>
          </cell>
          <cell r="F98">
            <v>2.01E-2</v>
          </cell>
          <cell r="G98">
            <v>2.01E-2</v>
          </cell>
        </row>
        <row r="99">
          <cell r="B99">
            <v>4.0600000000000002E-3</v>
          </cell>
          <cell r="C99">
            <v>4.0600000000000002E-3</v>
          </cell>
          <cell r="D99">
            <v>4.0600000000000002E-3</v>
          </cell>
          <cell r="E99">
            <v>4.0600000000000002E-3</v>
          </cell>
          <cell r="F99">
            <v>4.0600000000000002E-3</v>
          </cell>
          <cell r="G99">
            <v>4.0600000000000002E-3</v>
          </cell>
        </row>
        <row r="100">
          <cell r="B100">
            <v>2.15E-3</v>
          </cell>
          <cell r="C100">
            <v>2.15E-3</v>
          </cell>
          <cell r="D100">
            <v>2.15E-3</v>
          </cell>
          <cell r="E100">
            <v>2.15E-3</v>
          </cell>
          <cell r="F100">
            <v>2.15E-3</v>
          </cell>
          <cell r="G100">
            <v>2.15E-3</v>
          </cell>
        </row>
        <row r="101">
          <cell r="B101">
            <v>3.0000000000000001E-3</v>
          </cell>
          <cell r="C101">
            <v>3.0000000000000001E-3</v>
          </cell>
          <cell r="D101">
            <v>3.0000000000000001E-3</v>
          </cell>
          <cell r="E101">
            <v>3.0000000000000001E-3</v>
          </cell>
          <cell r="F101">
            <v>3.0000000000000001E-3</v>
          </cell>
          <cell r="G101">
            <v>3.0000000000000001E-3</v>
          </cell>
        </row>
        <row r="102">
          <cell r="B102" t="str">
            <v xml:space="preserve">      ----------------------</v>
          </cell>
          <cell r="C102" t="str">
            <v xml:space="preserve">      ----------------------</v>
          </cell>
          <cell r="D102" t="str">
            <v xml:space="preserve">      ----------------------</v>
          </cell>
          <cell r="E102" t="str">
            <v xml:space="preserve">      ----------------------</v>
          </cell>
          <cell r="F102" t="str">
            <v xml:space="preserve">      ----------------------</v>
          </cell>
          <cell r="G102" t="str">
            <v xml:space="preserve">      ----------------------</v>
          </cell>
        </row>
        <row r="103">
          <cell r="B103">
            <v>0.16808000000000003</v>
          </cell>
          <cell r="C103">
            <v>0.16808000000000003</v>
          </cell>
          <cell r="D103">
            <v>0.16808000000000003</v>
          </cell>
          <cell r="E103">
            <v>0.16808000000000003</v>
          </cell>
          <cell r="F103">
            <v>0.16661000000000004</v>
          </cell>
          <cell r="G103">
            <v>0.17267000000000005</v>
          </cell>
        </row>
        <row r="104">
          <cell r="B104" t="str">
            <v xml:space="preserve"> ================</v>
          </cell>
          <cell r="C104" t="str">
            <v xml:space="preserve"> ================</v>
          </cell>
          <cell r="D104" t="str">
            <v xml:space="preserve"> ================</v>
          </cell>
          <cell r="E104" t="str">
            <v xml:space="preserve"> ================</v>
          </cell>
          <cell r="F104" t="str">
            <v xml:space="preserve"> ================</v>
          </cell>
          <cell r="G104" t="str">
            <v xml:space="preserve"> ================</v>
          </cell>
        </row>
        <row r="106">
          <cell r="B106">
            <v>1.4006666666666669E-2</v>
          </cell>
          <cell r="C106">
            <v>1.4006666666666669E-2</v>
          </cell>
          <cell r="D106">
            <v>1.4006666666666669E-2</v>
          </cell>
          <cell r="E106">
            <v>1.4006666666666669E-2</v>
          </cell>
          <cell r="F106">
            <v>1.388416666666667E-2</v>
          </cell>
          <cell r="G106">
            <v>1.438916666666667E-2</v>
          </cell>
        </row>
        <row r="108">
          <cell r="B108">
            <v>68681.651154844454</v>
          </cell>
          <cell r="C108">
            <v>68681.651154844454</v>
          </cell>
          <cell r="D108">
            <v>68681.651154844454</v>
          </cell>
          <cell r="E108">
            <v>68681.651154844454</v>
          </cell>
          <cell r="F108">
            <v>68080.972744577797</v>
          </cell>
          <cell r="G108">
            <v>70557.238844044463</v>
          </cell>
        </row>
        <row r="114">
          <cell r="B114" t="str">
            <v>Jul</v>
          </cell>
          <cell r="C114" t="str">
            <v>Aug</v>
          </cell>
          <cell r="D114" t="str">
            <v>Sep</v>
          </cell>
          <cell r="E114" t="str">
            <v>Oct</v>
          </cell>
          <cell r="F114" t="str">
            <v>Nov</v>
          </cell>
          <cell r="G114" t="str">
            <v>Dec</v>
          </cell>
        </row>
        <row r="115">
          <cell r="B115" t="str">
            <v xml:space="preserve"> ----------------</v>
          </cell>
          <cell r="C115" t="str">
            <v xml:space="preserve"> ----------------</v>
          </cell>
          <cell r="D115" t="str">
            <v xml:space="preserve"> ----------------</v>
          </cell>
          <cell r="E115" t="str">
            <v xml:space="preserve"> ----------------</v>
          </cell>
          <cell r="F115" t="str">
            <v xml:space="preserve"> ----------------</v>
          </cell>
          <cell r="G115" t="str">
            <v xml:space="preserve"> ----------------</v>
          </cell>
        </row>
        <row r="116">
          <cell r="B116">
            <v>7355245.8399999999</v>
          </cell>
          <cell r="C116">
            <v>7355245.8399999999</v>
          </cell>
          <cell r="D116">
            <v>7355245.8399999999</v>
          </cell>
          <cell r="E116">
            <v>7355245.8399999999</v>
          </cell>
          <cell r="F116">
            <v>7355245.8399999999</v>
          </cell>
          <cell r="G116">
            <v>7355245.8399999999</v>
          </cell>
        </row>
        <row r="117">
          <cell r="B117">
            <v>4903497.2266666666</v>
          </cell>
          <cell r="C117">
            <v>4903497.2266666666</v>
          </cell>
          <cell r="D117">
            <v>4903497.2266666666</v>
          </cell>
          <cell r="E117">
            <v>4903497.2266666666</v>
          </cell>
          <cell r="F117">
            <v>4903497.2266666666</v>
          </cell>
          <cell r="G117">
            <v>4903497.2266666666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B119">
            <v>4903497.2266666666</v>
          </cell>
          <cell r="C119">
            <v>4903497.2266666666</v>
          </cell>
          <cell r="D119">
            <v>4903497.2266666666</v>
          </cell>
          <cell r="E119">
            <v>4903497.2266666666</v>
          </cell>
          <cell r="F119">
            <v>4903497.2266666666</v>
          </cell>
          <cell r="G119">
            <v>4903497.2266666666</v>
          </cell>
        </row>
        <row r="120"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</row>
        <row r="121">
          <cell r="B121">
            <v>0.13429000000000002</v>
          </cell>
          <cell r="C121">
            <v>0.13429000000000002</v>
          </cell>
          <cell r="D121">
            <v>0.13429000000000002</v>
          </cell>
          <cell r="E121">
            <v>0.13429000000000002</v>
          </cell>
          <cell r="F121">
            <v>0.13429000000000002</v>
          </cell>
          <cell r="G121">
            <v>0.13429000000000002</v>
          </cell>
        </row>
        <row r="122">
          <cell r="B122">
            <v>7.8880000000000006E-2</v>
          </cell>
          <cell r="C122">
            <v>7.8880000000000006E-2</v>
          </cell>
          <cell r="D122">
            <v>7.8880000000000006E-2</v>
          </cell>
          <cell r="E122">
            <v>7.8880000000000006E-2</v>
          </cell>
          <cell r="F122">
            <v>7.8880000000000006E-2</v>
          </cell>
          <cell r="G122">
            <v>7.8880000000000006E-2</v>
          </cell>
        </row>
        <row r="123">
          <cell r="B123">
            <v>2.222E-2</v>
          </cell>
          <cell r="C123">
            <v>2.222E-2</v>
          </cell>
          <cell r="D123">
            <v>2.222E-2</v>
          </cell>
          <cell r="E123">
            <v>2.222E-2</v>
          </cell>
          <cell r="F123">
            <v>2.222E-2</v>
          </cell>
          <cell r="G123">
            <v>2.222E-2</v>
          </cell>
        </row>
        <row r="124">
          <cell r="B124">
            <v>3.3189999999999997E-2</v>
          </cell>
          <cell r="C124">
            <v>3.3189999999999997E-2</v>
          </cell>
          <cell r="D124">
            <v>3.3189999999999997E-2</v>
          </cell>
          <cell r="E124">
            <v>3.3189999999999997E-2</v>
          </cell>
          <cell r="F124">
            <v>3.3189999999999997E-2</v>
          </cell>
          <cell r="G124">
            <v>3.3189999999999997E-2</v>
          </cell>
        </row>
        <row r="125">
          <cell r="B125">
            <v>5.5999999999999999E-3</v>
          </cell>
          <cell r="C125">
            <v>5.5999999999999999E-3</v>
          </cell>
          <cell r="D125">
            <v>5.5999999999999999E-3</v>
          </cell>
          <cell r="E125">
            <v>5.5999999999999999E-3</v>
          </cell>
          <cell r="F125">
            <v>5.5999999999999999E-3</v>
          </cell>
          <cell r="G125">
            <v>5.5999999999999999E-3</v>
          </cell>
        </row>
        <row r="126">
          <cell r="B126">
            <v>3.47E-3</v>
          </cell>
          <cell r="C126">
            <v>3.47E-3</v>
          </cell>
          <cell r="D126">
            <v>3.47E-3</v>
          </cell>
          <cell r="E126">
            <v>3.47E-3</v>
          </cell>
          <cell r="F126">
            <v>3.47E-3</v>
          </cell>
          <cell r="G126">
            <v>3.47E-3</v>
          </cell>
        </row>
        <row r="127">
          <cell r="B127">
            <v>2.01E-2</v>
          </cell>
          <cell r="C127">
            <v>2.01E-2</v>
          </cell>
          <cell r="D127">
            <v>2.01E-2</v>
          </cell>
          <cell r="E127">
            <v>2.01E-2</v>
          </cell>
          <cell r="F127">
            <v>2.01E-2</v>
          </cell>
          <cell r="G127">
            <v>2.01E-2</v>
          </cell>
        </row>
        <row r="128">
          <cell r="B128">
            <v>4.0600000000000002E-3</v>
          </cell>
          <cell r="C128">
            <v>4.0600000000000002E-3</v>
          </cell>
          <cell r="D128">
            <v>4.0600000000000002E-3</v>
          </cell>
          <cell r="E128">
            <v>4.0600000000000002E-3</v>
          </cell>
          <cell r="F128">
            <v>4.0600000000000002E-3</v>
          </cell>
          <cell r="G128">
            <v>4.0600000000000002E-3</v>
          </cell>
        </row>
        <row r="129">
          <cell r="B129">
            <v>2.15E-3</v>
          </cell>
          <cell r="C129">
            <v>2.15E-3</v>
          </cell>
          <cell r="D129">
            <v>2.15E-3</v>
          </cell>
          <cell r="E129">
            <v>2.15E-3</v>
          </cell>
          <cell r="F129">
            <v>2.15E-3</v>
          </cell>
          <cell r="G129">
            <v>2.15E-3</v>
          </cell>
        </row>
        <row r="130">
          <cell r="B130">
            <v>3.0000000000000001E-3</v>
          </cell>
          <cell r="C130">
            <v>3.0000000000000001E-3</v>
          </cell>
          <cell r="D130">
            <v>3.0000000000000001E-3</v>
          </cell>
          <cell r="E130">
            <v>3.0000000000000001E-3</v>
          </cell>
          <cell r="F130">
            <v>3.0000000000000001E-3</v>
          </cell>
          <cell r="G130">
            <v>3.0000000000000001E-3</v>
          </cell>
        </row>
        <row r="131">
          <cell r="B131" t="str">
            <v xml:space="preserve">      ----------------------</v>
          </cell>
          <cell r="C131" t="str">
            <v xml:space="preserve">      ----------------------</v>
          </cell>
          <cell r="D131" t="str">
            <v xml:space="preserve">      ----------------------</v>
          </cell>
          <cell r="E131" t="str">
            <v xml:space="preserve">      ----------------------</v>
          </cell>
          <cell r="F131" t="str">
            <v xml:space="preserve">      ----------------------</v>
          </cell>
          <cell r="G131" t="str">
            <v xml:space="preserve">      ----------------------</v>
          </cell>
        </row>
        <row r="132">
          <cell r="B132">
            <v>0.17267000000000005</v>
          </cell>
          <cell r="C132">
            <v>0.17267000000000005</v>
          </cell>
          <cell r="D132">
            <v>0.17267000000000005</v>
          </cell>
          <cell r="E132">
            <v>0.17267000000000005</v>
          </cell>
          <cell r="F132">
            <v>0.17267000000000005</v>
          </cell>
          <cell r="G132">
            <v>0.17267000000000005</v>
          </cell>
        </row>
        <row r="133">
          <cell r="B133" t="str">
            <v xml:space="preserve"> ================</v>
          </cell>
          <cell r="C133" t="str">
            <v xml:space="preserve"> ================</v>
          </cell>
          <cell r="D133" t="str">
            <v xml:space="preserve"> ================</v>
          </cell>
          <cell r="E133" t="str">
            <v xml:space="preserve"> ================</v>
          </cell>
          <cell r="F133" t="str">
            <v xml:space="preserve"> ================</v>
          </cell>
          <cell r="G133" t="str">
            <v xml:space="preserve"> ================</v>
          </cell>
        </row>
        <row r="135">
          <cell r="B135">
            <v>1.438916666666667E-2</v>
          </cell>
          <cell r="C135">
            <v>1.438916666666667E-2</v>
          </cell>
          <cell r="D135">
            <v>1.438916666666667E-2</v>
          </cell>
          <cell r="E135">
            <v>1.438916666666667E-2</v>
          </cell>
          <cell r="F135">
            <v>1.438916666666667E-2</v>
          </cell>
          <cell r="G135">
            <v>1.438916666666667E-2</v>
          </cell>
        </row>
        <row r="137">
          <cell r="B137">
            <v>70557.238844044463</v>
          </cell>
          <cell r="C137">
            <v>70557.238844044463</v>
          </cell>
          <cell r="D137">
            <v>70557.238844044463</v>
          </cell>
          <cell r="E137">
            <v>70557.238844044463</v>
          </cell>
          <cell r="F137">
            <v>70557.238844044463</v>
          </cell>
          <cell r="G137">
            <v>70557.238844044463</v>
          </cell>
        </row>
        <row r="139">
          <cell r="G139">
            <v>836708.24927226698</v>
          </cell>
        </row>
      </sheetData>
      <sheetData sheetId="18">
        <row r="3">
          <cell r="C3" t="str">
            <v>T h e    E n d</v>
          </cell>
        </row>
        <row r="15">
          <cell r="B15" t="str">
            <v>= [Clear_Months_Value]</v>
          </cell>
        </row>
        <row r="16">
          <cell r="B16" t="str">
            <v>= [Print_Switch_1]</v>
          </cell>
        </row>
        <row r="17">
          <cell r="B17" t="str">
            <v>= [Print_Switch_2]</v>
          </cell>
        </row>
        <row r="18">
          <cell r="B18" t="str">
            <v>= [Print_Switch_3]</v>
          </cell>
        </row>
        <row r="19">
          <cell r="B19" t="str">
            <v>= [Print_Switch_4]</v>
          </cell>
        </row>
      </sheetData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Inputs"/>
      <sheetName val="Screens"/>
      <sheetName val="Cash Flow"/>
      <sheetName val="Chart1"/>
      <sheetName val="Capital Summary"/>
      <sheetName val="Capital Inputs"/>
      <sheetName val="OandM"/>
      <sheetName val="Labor"/>
      <sheetName val="Revenue"/>
      <sheetName val="Work Space"/>
      <sheetName val="Labor Capital"/>
      <sheetName val="Cap1"/>
      <sheetName val="Cap2"/>
      <sheetName val="Cap3"/>
      <sheetName val="Cap4"/>
      <sheetName val="Cap5"/>
      <sheetName val="Cap6"/>
      <sheetName val="Cap7"/>
      <sheetName val="Cap8"/>
      <sheetName val="Cap9"/>
      <sheetName val="Cap10"/>
      <sheetName val="Capital"/>
      <sheetName val="DBWork"/>
      <sheetName val="MTasks"/>
      <sheetName val="DGraph"/>
      <sheetName val="DViewer"/>
      <sheetName val="DPrinter"/>
      <sheetName val="MCapital"/>
      <sheetName val="DCapital1"/>
      <sheetName val="M_WOF"/>
      <sheetName val="D_WOF"/>
      <sheetName val="DCWins"/>
      <sheetName val="MRevenue"/>
      <sheetName val="DRevenue"/>
      <sheetName val="DRWins"/>
      <sheetName val="MLabor"/>
      <sheetName val="DLabor"/>
      <sheetName val="DLWins"/>
      <sheetName val="MOandM"/>
      <sheetName val="DOandM"/>
      <sheetName val="DOWins"/>
      <sheetName val="MScenario"/>
      <sheetName val="DSave"/>
      <sheetName val="MLoad Fin Inputs"/>
    </sheetNames>
    <sheetDataSet>
      <sheetData sheetId="0" refreshError="1">
        <row r="6">
          <cell r="F6">
            <v>1996</v>
          </cell>
        </row>
        <row r="15">
          <cell r="F15">
            <v>0.39100000000000001</v>
          </cell>
        </row>
        <row r="33">
          <cell r="F33">
            <v>7.744993700000001E-2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 refreshError="1"/>
      <sheetData sheetId="33"/>
      <sheetData sheetId="34"/>
      <sheetData sheetId="35" refreshError="1"/>
      <sheetData sheetId="36"/>
      <sheetData sheetId="37"/>
      <sheetData sheetId="38" refreshError="1"/>
      <sheetData sheetId="39"/>
      <sheetData sheetId="40"/>
      <sheetData sheetId="41" refreshError="1"/>
      <sheetData sheetId="42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Desk Roll"/>
      <sheetName val="Tele Roll "/>
      <sheetName val="Net Rollup"/>
      <sheetName val=" CIS Roll"/>
      <sheetName val="ERP Roll"/>
      <sheetName val="IPO"/>
      <sheetName val="Desktop"/>
      <sheetName val="Graph"/>
      <sheetName val="Trng Detail"/>
      <sheetName val="Trng"/>
      <sheetName val="Monthly CIS Run Rate"/>
      <sheetName val="DESIGNER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Estimation"/>
      <sheetName val="Carry Over"/>
      <sheetName val="Old Exp Business Case"/>
      <sheetName val="Sheet2"/>
      <sheetName val="Sheet3"/>
    </sheetNames>
    <sheetDataSet>
      <sheetData sheetId="0">
        <row r="3">
          <cell r="DQ3" t="str">
            <v>Technology Purchase/SaaS</v>
          </cell>
          <cell r="DR3">
            <v>0</v>
          </cell>
          <cell r="DS3">
            <v>0</v>
          </cell>
          <cell r="DT3">
            <v>0</v>
          </cell>
          <cell r="DU3">
            <v>0.05</v>
          </cell>
          <cell r="DV3">
            <v>0</v>
          </cell>
          <cell r="DW3">
            <v>2.5000000000000001E-2</v>
          </cell>
          <cell r="DX3">
            <v>2.5000000000000001E-2</v>
          </cell>
        </row>
        <row r="4">
          <cell r="DQ4" t="str">
            <v>Technology Build</v>
          </cell>
          <cell r="DR4">
            <v>0</v>
          </cell>
          <cell r="DS4">
            <v>0</v>
          </cell>
          <cell r="DT4">
            <v>0</v>
          </cell>
          <cell r="DU4">
            <v>0.05</v>
          </cell>
          <cell r="DV4">
            <v>0</v>
          </cell>
          <cell r="DW4">
            <v>2.5000000000000001E-2</v>
          </cell>
          <cell r="DX4">
            <v>2.5000000000000001E-2</v>
          </cell>
        </row>
        <row r="5">
          <cell r="DQ5" t="str">
            <v>Technology Upgrade</v>
          </cell>
          <cell r="DR5">
            <v>0</v>
          </cell>
          <cell r="DS5">
            <v>0</v>
          </cell>
          <cell r="DT5">
            <v>0</v>
          </cell>
          <cell r="DU5">
            <v>0.05</v>
          </cell>
          <cell r="DV5">
            <v>0</v>
          </cell>
          <cell r="DW5">
            <v>2.5000000000000001E-2</v>
          </cell>
          <cell r="DX5">
            <v>2.5000000000000001E-2</v>
          </cell>
        </row>
        <row r="6">
          <cell r="DQ6" t="str">
            <v>Technology Enhancement/Small Effort</v>
          </cell>
          <cell r="DR6">
            <v>0</v>
          </cell>
          <cell r="DS6">
            <v>0</v>
          </cell>
          <cell r="DT6">
            <v>0</v>
          </cell>
          <cell r="DU6">
            <v>0.05</v>
          </cell>
          <cell r="DV6">
            <v>0</v>
          </cell>
          <cell r="DW6">
            <v>2.5000000000000001E-2</v>
          </cell>
          <cell r="DX6">
            <v>2.5000000000000001E-2</v>
          </cell>
        </row>
        <row r="7">
          <cell r="DQ7" t="str">
            <v>Other 1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</row>
        <row r="8">
          <cell r="DQ8" t="str">
            <v>Other 2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3"/>
      <sheetName val="Page 4"/>
      <sheetName val="Page 5"/>
      <sheetName val="Page 7"/>
      <sheetName val="Page 9"/>
      <sheetName val="Page 10"/>
      <sheetName val="Page 12"/>
      <sheetName val="Page 13"/>
      <sheetName val="Page 14"/>
      <sheetName val="Pages 15 &amp; 16"/>
      <sheetName val="Page 17"/>
      <sheetName val="Page 18"/>
      <sheetName val="Page 19"/>
      <sheetName val="Page 20"/>
      <sheetName val="Page 22"/>
      <sheetName val="Page 23"/>
      <sheetName val="Page 24"/>
      <sheetName val="Page 25."/>
      <sheetName val="Page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loan, Aubrae" id="{EFF60AA9-D58D-4D26-B98D-1FC5B2718FAC}" userId="Sloan, Aubrae" providerId="None"/>
  <person displayName="Sloan, Aubrae" id="{19E644FF-4A20-4BAF-B854-E742D1435706}" userId="S::ASloan@idahopower.com::9f5c0481-5138-4244-bde4-5001a2e7bfc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81" dT="2022-06-29T20:49:09.13" personId="{19E644FF-4A20-4BAF-B854-E742D1435706}" id="{158275F2-4074-45DB-B946-A9003BA0C8F4}">
    <text>Info pulled from the PCA data warehouse report; updated 06/29/22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W5" dT="2020-02-10T19:34:04.77" personId="{EFF60AA9-D58D-4D26-B98D-1FC5B2718FAC}" id="{163EA6C0-0DA9-4B22-9B4D-AA3E3CB1BF14}">
    <text>These need re-linked when the PCA year rolls over</text>
  </threadedComment>
  <threadedComment ref="CJ5" dT="2020-02-10T19:34:04.77" personId="{EFF60AA9-D58D-4D26-B98D-1FC5B2718FAC}" id="{8F0F178B-DEC2-4E3F-AB52-A191B64ED34B}">
    <text>These need re-linked when the PCA year rolls over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C1DF-4E2D-4189-BD5C-BCC5779F4CC3}">
  <sheetPr>
    <tabColor theme="6" tint="0.39997558519241921"/>
  </sheetPr>
  <dimension ref="A1:CE110"/>
  <sheetViews>
    <sheetView tabSelected="1" topLeftCell="B64" workbookViewId="0">
      <selection activeCell="F71" sqref="F71"/>
    </sheetView>
  </sheetViews>
  <sheetFormatPr defaultColWidth="9.140625" defaultRowHeight="12.75" outlineLevelRow="1"/>
  <cols>
    <col min="1" max="1" width="69.7109375" style="306" customWidth="1"/>
    <col min="2" max="2" width="8.140625" style="306" customWidth="1"/>
    <col min="3" max="3" width="18" style="306" bestFit="1" customWidth="1"/>
    <col min="4" max="4" width="17" style="306" bestFit="1" customWidth="1"/>
    <col min="5" max="5" width="15.85546875" style="306" bestFit="1" customWidth="1"/>
    <col min="6" max="6" width="15.7109375" style="306" bestFit="1" customWidth="1"/>
    <col min="7" max="7" width="16.140625" style="306" bestFit="1" customWidth="1"/>
    <col min="8" max="8" width="15.42578125" style="306" bestFit="1" customWidth="1"/>
    <col min="9" max="9" width="15.5703125" style="306" bestFit="1" customWidth="1"/>
    <col min="10" max="10" width="15.28515625" style="306" bestFit="1" customWidth="1"/>
    <col min="11" max="11" width="15.7109375" style="306" bestFit="1" customWidth="1"/>
    <col min="12" max="12" width="15.42578125" style="306" bestFit="1" customWidth="1"/>
    <col min="13" max="13" width="16.28515625" style="306" bestFit="1" customWidth="1"/>
    <col min="14" max="14" width="16.7109375" style="306" bestFit="1" customWidth="1"/>
    <col min="15" max="15" width="17.5703125" style="306" bestFit="1" customWidth="1"/>
    <col min="16" max="16" width="12.85546875" style="306" bestFit="1" customWidth="1"/>
    <col min="17" max="17" width="13.5703125" style="306" bestFit="1" customWidth="1"/>
    <col min="18" max="16384" width="9.140625" style="306"/>
  </cols>
  <sheetData>
    <row r="1" spans="1:83" ht="15">
      <c r="A1" s="461"/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</row>
    <row r="2" spans="1:83" ht="15.75">
      <c r="A2" s="307" t="s">
        <v>26</v>
      </c>
      <c r="E2" s="207" t="s">
        <v>194</v>
      </c>
      <c r="F2" s="413"/>
      <c r="G2" s="207"/>
      <c r="H2" s="207"/>
      <c r="P2" s="22"/>
      <c r="Q2" s="308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</row>
    <row r="3" spans="1:83" ht="15.75">
      <c r="A3" s="310" t="s">
        <v>197</v>
      </c>
      <c r="B3" s="305"/>
      <c r="C3" s="23"/>
      <c r="D3" s="23"/>
      <c r="E3" s="23"/>
      <c r="F3" s="311"/>
      <c r="G3" s="23"/>
      <c r="H3" s="24"/>
      <c r="I3" s="24"/>
      <c r="J3" s="24"/>
      <c r="K3" s="24"/>
      <c r="L3" s="24"/>
      <c r="M3" s="24"/>
      <c r="N3" s="24"/>
      <c r="O3" s="312"/>
      <c r="P3" s="22"/>
      <c r="Q3" s="308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</row>
    <row r="4" spans="1:83" ht="13.5" customHeight="1">
      <c r="A4" s="313"/>
      <c r="B4" s="212"/>
      <c r="C4" s="314" t="s">
        <v>0</v>
      </c>
      <c r="D4" s="314" t="s">
        <v>1</v>
      </c>
      <c r="E4" s="314" t="s">
        <v>2</v>
      </c>
      <c r="F4" s="315" t="s">
        <v>3</v>
      </c>
      <c r="G4" s="314" t="s">
        <v>4</v>
      </c>
      <c r="H4" s="316" t="s">
        <v>5</v>
      </c>
      <c r="I4" s="316" t="s">
        <v>6</v>
      </c>
      <c r="J4" s="316" t="s">
        <v>7</v>
      </c>
      <c r="K4" s="316" t="s">
        <v>8</v>
      </c>
      <c r="L4" s="316" t="s">
        <v>9</v>
      </c>
      <c r="M4" s="316" t="s">
        <v>10</v>
      </c>
      <c r="N4" s="316" t="s">
        <v>11</v>
      </c>
      <c r="O4" s="317" t="s">
        <v>12</v>
      </c>
      <c r="P4" s="22"/>
      <c r="Q4" s="308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  <c r="BS4" s="309"/>
      <c r="BT4" s="309"/>
      <c r="BU4" s="309"/>
      <c r="BV4" s="309"/>
      <c r="BW4" s="309"/>
      <c r="BX4" s="309"/>
      <c r="BY4" s="309"/>
      <c r="BZ4" s="309"/>
      <c r="CA4" s="309"/>
      <c r="CB4" s="309"/>
      <c r="CC4" s="309"/>
      <c r="CD4" s="309"/>
      <c r="CE4" s="309"/>
    </row>
    <row r="5" spans="1:83">
      <c r="A5" s="228" t="s">
        <v>66</v>
      </c>
      <c r="B5" s="22"/>
      <c r="C5" s="318"/>
      <c r="D5" s="318"/>
      <c r="E5" s="318"/>
      <c r="F5" s="318"/>
      <c r="G5" s="318"/>
      <c r="H5" s="319"/>
      <c r="I5" s="319"/>
      <c r="J5" s="319"/>
      <c r="K5" s="319"/>
      <c r="L5" s="319"/>
      <c r="M5" s="319"/>
      <c r="N5" s="319"/>
      <c r="O5" s="319"/>
      <c r="P5" s="22"/>
      <c r="Q5" s="308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</row>
    <row r="6" spans="1:83">
      <c r="A6" s="320" t="s">
        <v>62</v>
      </c>
      <c r="B6" s="25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9"/>
      <c r="P6" s="22"/>
      <c r="Q6" s="308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  <c r="AT6" s="309"/>
      <c r="AU6" s="309"/>
      <c r="AV6" s="309"/>
      <c r="AW6" s="309"/>
      <c r="AX6" s="309"/>
      <c r="AY6" s="309"/>
      <c r="AZ6" s="309"/>
      <c r="BA6" s="309"/>
      <c r="BB6" s="309"/>
      <c r="BC6" s="309"/>
      <c r="BD6" s="309"/>
      <c r="BE6" s="309"/>
      <c r="BF6" s="309"/>
      <c r="BG6" s="309"/>
      <c r="BH6" s="309"/>
      <c r="BI6" s="309"/>
      <c r="BJ6" s="309"/>
      <c r="BK6" s="309"/>
      <c r="BL6" s="309"/>
      <c r="BM6" s="309"/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</row>
    <row r="7" spans="1:83" outlineLevel="1">
      <c r="A7" s="36" t="s">
        <v>24</v>
      </c>
      <c r="B7" s="36"/>
      <c r="C7" s="321">
        <f>Input!C29</f>
        <v>10847106.68</v>
      </c>
      <c r="D7" s="321">
        <f>Input!D29</f>
        <v>7386836.0999999996</v>
      </c>
      <c r="E7" s="321">
        <f>Input!E29</f>
        <v>4111571.46</v>
      </c>
      <c r="F7" s="321">
        <f>Input!F29</f>
        <v>11388060.41</v>
      </c>
      <c r="G7" s="321">
        <f>Input!G29</f>
        <v>12934149.359999999</v>
      </c>
      <c r="H7" s="321">
        <f>Input!H29</f>
        <v>10862858.85</v>
      </c>
      <c r="I7" s="321">
        <f>Input!I29</f>
        <v>4311322.6900000004</v>
      </c>
      <c r="J7" s="321">
        <f>Input!J29</f>
        <v>7381229.7800000003</v>
      </c>
      <c r="K7" s="321">
        <f>Input!K29</f>
        <v>8669673.6099999994</v>
      </c>
      <c r="L7" s="321">
        <f>Input!L29</f>
        <v>7626241.6500000004</v>
      </c>
      <c r="M7" s="321">
        <f>Input!M29</f>
        <v>7359669.8399999999</v>
      </c>
      <c r="N7" s="321">
        <f>Input!N29</f>
        <v>2077275.31</v>
      </c>
      <c r="O7" s="31">
        <f t="shared" ref="O7:O11" si="0">SUM(C7:N7)</f>
        <v>94955995.74000001</v>
      </c>
      <c r="P7" s="22"/>
      <c r="Q7" s="308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09"/>
      <c r="BF7" s="309"/>
      <c r="BG7" s="309"/>
      <c r="BH7" s="309"/>
      <c r="BI7" s="309"/>
      <c r="BJ7" s="309"/>
      <c r="BK7" s="309"/>
      <c r="BL7" s="309"/>
      <c r="BM7" s="309"/>
      <c r="BN7" s="309"/>
      <c r="BO7" s="309"/>
      <c r="BP7" s="309"/>
      <c r="BQ7" s="309"/>
      <c r="BR7" s="309"/>
      <c r="BS7" s="309"/>
      <c r="BT7" s="309"/>
      <c r="BU7" s="309"/>
      <c r="BV7" s="309"/>
      <c r="BW7" s="309"/>
      <c r="BX7" s="309"/>
      <c r="BY7" s="309"/>
      <c r="BZ7" s="309"/>
      <c r="CA7" s="309"/>
      <c r="CB7" s="309"/>
      <c r="CC7" s="309"/>
      <c r="CD7" s="309"/>
      <c r="CE7" s="309"/>
    </row>
    <row r="8" spans="1:83" outlineLevel="1">
      <c r="A8" s="36" t="s">
        <v>29</v>
      </c>
      <c r="B8" s="36"/>
      <c r="C8" s="321">
        <f>Input!C30</f>
        <v>5526950.5700000003</v>
      </c>
      <c r="D8" s="321">
        <f>Input!D30</f>
        <v>4507824.7</v>
      </c>
      <c r="E8" s="321">
        <f>Input!E30</f>
        <v>1959307.24</v>
      </c>
      <c r="F8" s="321">
        <f>Input!F30</f>
        <v>10394443.73</v>
      </c>
      <c r="G8" s="321">
        <f>Input!G30</f>
        <v>6195389.7199999997</v>
      </c>
      <c r="H8" s="321">
        <f>Input!H30</f>
        <v>11777878.939999999</v>
      </c>
      <c r="I8" s="321">
        <f>Input!I30</f>
        <v>8000984.3600000003</v>
      </c>
      <c r="J8" s="321">
        <f>Input!J30</f>
        <v>21045163.640000001</v>
      </c>
      <c r="K8" s="321">
        <f>Input!K30</f>
        <v>36970792.159999996</v>
      </c>
      <c r="L8" s="321">
        <f>Input!L30</f>
        <v>27818545.940000001</v>
      </c>
      <c r="M8" s="321">
        <f>Input!M30</f>
        <v>19969889.010000002</v>
      </c>
      <c r="N8" s="321">
        <f>Input!N30</f>
        <v>24150144.27</v>
      </c>
      <c r="O8" s="31">
        <f t="shared" si="0"/>
        <v>178317314.28</v>
      </c>
      <c r="P8" s="22"/>
      <c r="Q8" s="308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09"/>
      <c r="BD8" s="309"/>
      <c r="BE8" s="309"/>
      <c r="BF8" s="309"/>
      <c r="BG8" s="309"/>
      <c r="BH8" s="309"/>
      <c r="BI8" s="309"/>
      <c r="BJ8" s="309"/>
      <c r="BK8" s="309"/>
      <c r="BL8" s="309"/>
      <c r="BM8" s="309"/>
      <c r="BN8" s="309"/>
      <c r="BO8" s="309"/>
      <c r="BP8" s="309"/>
      <c r="BQ8" s="309"/>
      <c r="BR8" s="309"/>
      <c r="BS8" s="309"/>
      <c r="BT8" s="309"/>
      <c r="BU8" s="309"/>
      <c r="BV8" s="309"/>
      <c r="BW8" s="309"/>
      <c r="BX8" s="309"/>
      <c r="BY8" s="309"/>
      <c r="BZ8" s="309"/>
      <c r="CA8" s="309"/>
      <c r="CB8" s="309"/>
      <c r="CC8" s="309"/>
      <c r="CD8" s="309"/>
      <c r="CE8" s="309"/>
    </row>
    <row r="9" spans="1:83" outlineLevel="1">
      <c r="A9" s="36" t="s">
        <v>15</v>
      </c>
      <c r="B9" s="36"/>
      <c r="C9" s="321">
        <f>Input!C14+Input!C15+Input!C16</f>
        <v>11864206.439999998</v>
      </c>
      <c r="D9" s="321">
        <f>Input!D14+Input!D15+Input!D16</f>
        <v>14536346.52</v>
      </c>
      <c r="E9" s="321">
        <f>Input!E14+Input!E15+Input!E16</f>
        <v>12238491.619999999</v>
      </c>
      <c r="F9" s="321">
        <f>Input!F14+Input!F15+Input!F16</f>
        <v>32596901.520000003</v>
      </c>
      <c r="G9" s="321">
        <f>Input!G14+Input!G15+Input!G16</f>
        <v>38083529.369999997</v>
      </c>
      <c r="H9" s="321">
        <f>Input!H14+Input!H15+Input!H16</f>
        <v>53257026.950000003</v>
      </c>
      <c r="I9" s="321">
        <f>Input!I14+Input!I15+Input!I16</f>
        <v>18727713.66</v>
      </c>
      <c r="J9" s="321">
        <f>Input!J14+Input!J15+Input!J16</f>
        <v>28902479</v>
      </c>
      <c r="K9" s="321">
        <f>Input!K14+Input!K15+Input!K16</f>
        <v>76331498</v>
      </c>
      <c r="L9" s="321">
        <f>Input!L14+Input!L15+Input!L16</f>
        <v>71159607.640000015</v>
      </c>
      <c r="M9" s="321">
        <f>Input!M14+Input!M15+Input!M16</f>
        <v>20756484.689999998</v>
      </c>
      <c r="N9" s="321">
        <f>Input!N14+Input!N15+Input!N16</f>
        <v>26483985.390000001</v>
      </c>
      <c r="O9" s="31">
        <f t="shared" si="0"/>
        <v>404938270.80000001</v>
      </c>
      <c r="P9" s="22"/>
      <c r="Q9" s="308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09"/>
      <c r="BF9" s="309"/>
      <c r="BG9" s="309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</row>
    <row r="10" spans="1:83" outlineLevel="1">
      <c r="A10" s="36" t="s">
        <v>33</v>
      </c>
      <c r="B10" s="36"/>
      <c r="C10" s="321">
        <f>Input!C27</f>
        <v>590965.52</v>
      </c>
      <c r="D10" s="321">
        <f>Input!D27</f>
        <v>1005756.94</v>
      </c>
      <c r="E10" s="321">
        <f>Input!E27</f>
        <v>1365288.83</v>
      </c>
      <c r="F10" s="321">
        <f>Input!F27</f>
        <v>1915820.21</v>
      </c>
      <c r="G10" s="321">
        <f>Input!G27</f>
        <v>1790013.35</v>
      </c>
      <c r="H10" s="321">
        <f>Input!H27</f>
        <v>1018981.81</v>
      </c>
      <c r="I10" s="321">
        <f>Input!I27</f>
        <v>884839.05</v>
      </c>
      <c r="J10" s="321">
        <f>Input!J27</f>
        <v>682107.44</v>
      </c>
      <c r="K10" s="321">
        <f>Input!K27</f>
        <v>822136.83</v>
      </c>
      <c r="L10" s="321">
        <f>Input!L27</f>
        <v>875468.43</v>
      </c>
      <c r="M10" s="321">
        <f>Input!M27</f>
        <v>962712.15</v>
      </c>
      <c r="N10" s="321">
        <f>Input!N27</f>
        <v>905086.65</v>
      </c>
      <c r="O10" s="31">
        <f t="shared" si="0"/>
        <v>12819177.210000001</v>
      </c>
      <c r="P10" s="22"/>
      <c r="Q10" s="308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</row>
    <row r="11" spans="1:83" outlineLevel="1">
      <c r="A11" s="37" t="s">
        <v>16</v>
      </c>
      <c r="B11" s="37"/>
      <c r="C11" s="322">
        <f>Input!C10</f>
        <v>-3054903.66</v>
      </c>
      <c r="D11" s="322">
        <f>Input!D10</f>
        <v>-8394562.4800000004</v>
      </c>
      <c r="E11" s="322">
        <f>Input!E10</f>
        <v>-2261691.94</v>
      </c>
      <c r="F11" s="322">
        <f>Input!F10</f>
        <v>116995.03</v>
      </c>
      <c r="G11" s="322">
        <f>Input!G10</f>
        <v>-227238.62</v>
      </c>
      <c r="H11" s="322">
        <f>Input!H10</f>
        <v>-37093105.640000001</v>
      </c>
      <c r="I11" s="322">
        <f>Input!I10</f>
        <v>-5653754.7300000004</v>
      </c>
      <c r="J11" s="322">
        <f>Input!J10</f>
        <v>-9143789.1999999993</v>
      </c>
      <c r="K11" s="322">
        <f>Input!K10</f>
        <v>-42268447.57</v>
      </c>
      <c r="L11" s="322">
        <f>Input!L10</f>
        <v>-41177195.119999997</v>
      </c>
      <c r="M11" s="322">
        <f>Input!M10</f>
        <v>-14320861.02</v>
      </c>
      <c r="N11" s="322">
        <f>Input!N10</f>
        <v>-6746427.2199999997</v>
      </c>
      <c r="O11" s="32">
        <f t="shared" si="0"/>
        <v>-170224982.17000002</v>
      </c>
      <c r="P11" s="22"/>
      <c r="Q11" s="308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</row>
    <row r="12" spans="1:83" outlineLevel="1">
      <c r="A12" s="37" t="s">
        <v>35</v>
      </c>
      <c r="B12" s="37"/>
      <c r="C12" s="321">
        <f>Input!C32</f>
        <v>0</v>
      </c>
      <c r="D12" s="321">
        <f>Input!D32</f>
        <v>0</v>
      </c>
      <c r="E12" s="321">
        <f>Input!E32</f>
        <v>0</v>
      </c>
      <c r="F12" s="321">
        <f>Input!F32</f>
        <v>0</v>
      </c>
      <c r="G12" s="321">
        <f>Input!G32</f>
        <v>0</v>
      </c>
      <c r="H12" s="321">
        <f>Input!H32</f>
        <v>0</v>
      </c>
      <c r="I12" s="321">
        <f>Input!I32</f>
        <v>0</v>
      </c>
      <c r="J12" s="321">
        <f>Input!J32</f>
        <v>0</v>
      </c>
      <c r="K12" s="321">
        <f>Input!K32</f>
        <v>0</v>
      </c>
      <c r="L12" s="321">
        <f>Input!L32</f>
        <v>0</v>
      </c>
      <c r="M12" s="321">
        <f>Input!M32</f>
        <v>0</v>
      </c>
      <c r="N12" s="321">
        <f>Input!N32</f>
        <v>0</v>
      </c>
      <c r="O12" s="31">
        <f>SUM(C12:N12)</f>
        <v>0</v>
      </c>
      <c r="P12" s="22"/>
      <c r="Q12" s="308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</row>
    <row r="13" spans="1:83">
      <c r="A13" s="323" t="s">
        <v>83</v>
      </c>
      <c r="B13" s="324" t="s">
        <v>14</v>
      </c>
      <c r="C13" s="321">
        <f t="shared" ref="C13:O13" si="1">SUM(C7:C12)</f>
        <v>25774325.549999997</v>
      </c>
      <c r="D13" s="321">
        <f t="shared" si="1"/>
        <v>19042201.780000001</v>
      </c>
      <c r="E13" s="321">
        <f t="shared" si="1"/>
        <v>17412967.209999997</v>
      </c>
      <c r="F13" s="321">
        <f t="shared" si="1"/>
        <v>56412220.900000006</v>
      </c>
      <c r="G13" s="321">
        <f t="shared" si="1"/>
        <v>58775843.18</v>
      </c>
      <c r="H13" s="321">
        <f t="shared" si="1"/>
        <v>39823640.910000011</v>
      </c>
      <c r="I13" s="321">
        <f t="shared" si="1"/>
        <v>26271105.030000001</v>
      </c>
      <c r="J13" s="321">
        <f>SUM(J7:J12)</f>
        <v>48867190.659999996</v>
      </c>
      <c r="K13" s="321">
        <f t="shared" si="1"/>
        <v>80525653.030000001</v>
      </c>
      <c r="L13" s="321">
        <f t="shared" si="1"/>
        <v>66302668.540000029</v>
      </c>
      <c r="M13" s="321">
        <f t="shared" si="1"/>
        <v>34727894.670000002</v>
      </c>
      <c r="N13" s="321">
        <f t="shared" si="1"/>
        <v>46870064.399999999</v>
      </c>
      <c r="O13" s="321">
        <f t="shared" si="1"/>
        <v>520805775.85999995</v>
      </c>
      <c r="P13" s="38"/>
      <c r="Q13" s="30"/>
      <c r="R13" s="22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09"/>
      <c r="BJ13" s="309"/>
      <c r="BK13" s="309"/>
      <c r="BL13" s="309"/>
      <c r="BM13" s="309"/>
      <c r="BN13" s="309"/>
      <c r="BO13" s="309"/>
      <c r="BP13" s="309"/>
      <c r="BQ13" s="309"/>
      <c r="BR13" s="309"/>
      <c r="BS13" s="309"/>
      <c r="BT13" s="309"/>
      <c r="BU13" s="309"/>
      <c r="BV13" s="309"/>
      <c r="BW13" s="309"/>
      <c r="BX13" s="309"/>
      <c r="BY13" s="309"/>
      <c r="BZ13" s="309"/>
      <c r="CA13" s="309"/>
      <c r="CB13" s="309"/>
      <c r="CC13" s="309"/>
      <c r="CD13" s="309"/>
      <c r="CE13" s="309"/>
    </row>
    <row r="14" spans="1:83">
      <c r="A14" s="325" t="s">
        <v>19</v>
      </c>
      <c r="B14" s="326"/>
      <c r="C14" s="327">
        <f t="shared" ref="C14:N14" si="2">IF(C13=0,"",C107)</f>
        <v>0.95599999999999996</v>
      </c>
      <c r="D14" s="327">
        <f t="shared" si="2"/>
        <v>0.95399999999999996</v>
      </c>
      <c r="E14" s="327">
        <f t="shared" si="2"/>
        <v>0.95699999999999996</v>
      </c>
      <c r="F14" s="327">
        <f t="shared" si="2"/>
        <v>0.96</v>
      </c>
      <c r="G14" s="327">
        <f t="shared" si="2"/>
        <v>0.95899999999999996</v>
      </c>
      <c r="H14" s="327">
        <f t="shared" si="2"/>
        <v>0.95799999999999996</v>
      </c>
      <c r="I14" s="327">
        <f t="shared" si="2"/>
        <v>0.95699999999999996</v>
      </c>
      <c r="J14" s="327">
        <f t="shared" si="2"/>
        <v>0.95299999999999996</v>
      </c>
      <c r="K14" s="327">
        <f t="shared" si="2"/>
        <v>0.95199999999999996</v>
      </c>
      <c r="L14" s="327">
        <f t="shared" si="2"/>
        <v>0.95299999999999996</v>
      </c>
      <c r="M14" s="327">
        <f t="shared" si="2"/>
        <v>0.95599999999999996</v>
      </c>
      <c r="N14" s="327">
        <f t="shared" si="2"/>
        <v>0.96</v>
      </c>
      <c r="O14" s="328"/>
      <c r="P14" s="22"/>
      <c r="Q14" s="308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  <c r="AS14" s="309"/>
      <c r="AT14" s="309"/>
      <c r="AU14" s="309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09"/>
      <c r="BI14" s="309"/>
      <c r="BJ14" s="309"/>
      <c r="BK14" s="309"/>
      <c r="BL14" s="309"/>
      <c r="BM14" s="309"/>
      <c r="BN14" s="309"/>
      <c r="BO14" s="309"/>
      <c r="BP14" s="309"/>
      <c r="BQ14" s="309"/>
      <c r="BR14" s="309"/>
      <c r="BS14" s="309"/>
      <c r="BT14" s="309"/>
      <c r="BU14" s="309"/>
      <c r="BV14" s="309"/>
      <c r="BW14" s="309"/>
      <c r="BX14" s="309"/>
      <c r="BY14" s="309"/>
      <c r="BZ14" s="309"/>
      <c r="CA14" s="309"/>
      <c r="CB14" s="309"/>
      <c r="CC14" s="309"/>
      <c r="CD14" s="309"/>
      <c r="CE14" s="309"/>
    </row>
    <row r="15" spans="1:83">
      <c r="A15" s="329" t="s">
        <v>72</v>
      </c>
      <c r="B15" s="330" t="s">
        <v>14</v>
      </c>
      <c r="C15" s="331">
        <f>IF(C13=0,0,ROUND(C13*C14,2))</f>
        <v>24640255.23</v>
      </c>
      <c r="D15" s="331">
        <f>IF(D13=0,0,ROUND(D13*D14,2))</f>
        <v>18166260.5</v>
      </c>
      <c r="E15" s="331">
        <f t="shared" ref="E15:N15" si="3">IF(E13=0,0,ROUND(E13*E14,2))</f>
        <v>16664209.619999999</v>
      </c>
      <c r="F15" s="331">
        <f t="shared" si="3"/>
        <v>54155732.060000002</v>
      </c>
      <c r="G15" s="331">
        <f t="shared" si="3"/>
        <v>56366033.609999999</v>
      </c>
      <c r="H15" s="331">
        <f t="shared" si="3"/>
        <v>38151047.990000002</v>
      </c>
      <c r="I15" s="331">
        <f t="shared" si="3"/>
        <v>25141447.510000002</v>
      </c>
      <c r="J15" s="331">
        <f t="shared" si="3"/>
        <v>46570432.700000003</v>
      </c>
      <c r="K15" s="331">
        <f t="shared" si="3"/>
        <v>76660421.680000007</v>
      </c>
      <c r="L15" s="331">
        <f t="shared" si="3"/>
        <v>63186443.119999997</v>
      </c>
      <c r="M15" s="331">
        <f t="shared" si="3"/>
        <v>33199867.300000001</v>
      </c>
      <c r="N15" s="331">
        <f t="shared" si="3"/>
        <v>44995261.82</v>
      </c>
      <c r="O15" s="332">
        <f>SUM(C15:N15)</f>
        <v>497897413.13999999</v>
      </c>
      <c r="P15" s="22"/>
      <c r="Q15" s="308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</row>
    <row r="16" spans="1:83">
      <c r="A16" s="329"/>
      <c r="B16" s="326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9"/>
      <c r="P16" s="22"/>
      <c r="Q16" s="308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  <c r="AT16" s="309"/>
      <c r="AU16" s="309"/>
      <c r="AV16" s="309"/>
      <c r="AW16" s="309"/>
      <c r="AX16" s="309"/>
      <c r="AY16" s="309"/>
      <c r="AZ16" s="309"/>
      <c r="BA16" s="309"/>
      <c r="BB16" s="309"/>
      <c r="BC16" s="309"/>
      <c r="BD16" s="309"/>
      <c r="BE16" s="309"/>
      <c r="BF16" s="309"/>
      <c r="BG16" s="309"/>
      <c r="BH16" s="309"/>
      <c r="BI16" s="309"/>
      <c r="BJ16" s="309"/>
      <c r="BK16" s="309"/>
      <c r="BL16" s="309"/>
      <c r="BM16" s="309"/>
      <c r="BN16" s="309"/>
      <c r="BO16" s="309"/>
      <c r="BP16" s="309"/>
      <c r="BQ16" s="309"/>
      <c r="BR16" s="309"/>
      <c r="BS16" s="309"/>
      <c r="BT16" s="309"/>
      <c r="BU16" s="309"/>
      <c r="BV16" s="309"/>
      <c r="BW16" s="309"/>
      <c r="BX16" s="309"/>
      <c r="BY16" s="309"/>
      <c r="BZ16" s="309"/>
      <c r="CA16" s="309"/>
      <c r="CB16" s="309"/>
      <c r="CC16" s="309"/>
      <c r="CD16" s="309"/>
      <c r="CE16" s="309"/>
    </row>
    <row r="17" spans="1:83">
      <c r="A17" s="320" t="s">
        <v>63</v>
      </c>
      <c r="B17" s="326"/>
      <c r="C17" s="318"/>
      <c r="D17" s="318"/>
      <c r="E17" s="318"/>
      <c r="F17" s="318"/>
      <c r="G17" s="318"/>
      <c r="H17" s="319"/>
      <c r="I17" s="319"/>
      <c r="J17" s="319"/>
      <c r="K17" s="319"/>
      <c r="L17" s="319"/>
      <c r="M17" s="319"/>
      <c r="N17" s="319"/>
      <c r="O17" s="319"/>
      <c r="P17" s="22"/>
      <c r="Q17" s="308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09"/>
      <c r="BD17" s="309"/>
      <c r="BE17" s="309"/>
      <c r="BF17" s="309"/>
      <c r="BG17" s="309"/>
      <c r="BH17" s="309"/>
      <c r="BI17" s="309"/>
      <c r="BJ17" s="309"/>
      <c r="BK17" s="309"/>
      <c r="BL17" s="309"/>
      <c r="BM17" s="309"/>
      <c r="BN17" s="309"/>
      <c r="BO17" s="309"/>
      <c r="BP17" s="309"/>
      <c r="BQ17" s="309"/>
      <c r="BR17" s="309"/>
      <c r="BS17" s="309"/>
      <c r="BT17" s="309"/>
      <c r="BU17" s="309"/>
      <c r="BV17" s="309"/>
      <c r="BW17" s="309"/>
      <c r="BX17" s="309"/>
      <c r="BY17" s="309"/>
      <c r="BZ17" s="309"/>
      <c r="CA17" s="309"/>
      <c r="CB17" s="309"/>
      <c r="CC17" s="309"/>
      <c r="CD17" s="309"/>
      <c r="CE17" s="309"/>
    </row>
    <row r="18" spans="1:83" outlineLevel="1">
      <c r="A18" s="22" t="s">
        <v>24</v>
      </c>
      <c r="B18" s="326" t="s">
        <v>14</v>
      </c>
      <c r="C18" s="319">
        <f>IF(C$15=0,"",Input!C49)</f>
        <v>7525242</v>
      </c>
      <c r="D18" s="319">
        <f>IF(D$15=0,"",Input!D49)</f>
        <v>7487643</v>
      </c>
      <c r="E18" s="319">
        <f>IF(E$15=0,"",Input!E49)</f>
        <v>9019153</v>
      </c>
      <c r="F18" s="319">
        <f>IF(F$15=0,"",Input!F49)</f>
        <v>11385255</v>
      </c>
      <c r="G18" s="319">
        <f>IF(G$15=0,"",Input!G49)</f>
        <v>12185412</v>
      </c>
      <c r="H18" s="319">
        <f>IF(H$15=0,"",Input!H49)</f>
        <v>10796845</v>
      </c>
      <c r="I18" s="319">
        <f>IF(I$15=0,"",Input!I49)</f>
        <v>7781442</v>
      </c>
      <c r="J18" s="319">
        <f>IF(J$15=0,"",Input!J49)</f>
        <v>7302324</v>
      </c>
      <c r="K18" s="319">
        <f>IF(K$15=0,"",Input!K49)</f>
        <v>8455019</v>
      </c>
      <c r="L18" s="319">
        <f>IF(L$15=0,"",Input!L49)</f>
        <v>9553773</v>
      </c>
      <c r="M18" s="319">
        <f>IF(M$15=0,"",Input!M49)</f>
        <v>8912994</v>
      </c>
      <c r="N18" s="319">
        <f>IF(N$15=0,"",Input!N49)</f>
        <v>8098078</v>
      </c>
      <c r="O18" s="319">
        <f t="shared" ref="O18:O22" si="4">SUM(C18:N18)</f>
        <v>108503180</v>
      </c>
      <c r="P18" s="22"/>
      <c r="Q18" s="308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  <c r="AS18" s="309"/>
      <c r="AT18" s="309"/>
      <c r="AU18" s="309"/>
      <c r="AV18" s="309"/>
      <c r="AW18" s="309"/>
      <c r="AX18" s="309"/>
      <c r="AY18" s="309"/>
      <c r="AZ18" s="309"/>
      <c r="BA18" s="309"/>
      <c r="BB18" s="309"/>
      <c r="BC18" s="309"/>
      <c r="BD18" s="309"/>
      <c r="BE18" s="309"/>
      <c r="BF18" s="309"/>
      <c r="BG18" s="309"/>
      <c r="BH18" s="309"/>
      <c r="BI18" s="309"/>
      <c r="BJ18" s="309"/>
      <c r="BK18" s="309"/>
      <c r="BL18" s="309"/>
      <c r="BM18" s="309"/>
      <c r="BN18" s="309"/>
      <c r="BO18" s="309"/>
      <c r="BP18" s="309"/>
      <c r="BQ18" s="309"/>
      <c r="BR18" s="309"/>
      <c r="BS18" s="309"/>
      <c r="BT18" s="309"/>
      <c r="BU18" s="309"/>
      <c r="BV18" s="309"/>
      <c r="BW18" s="309"/>
      <c r="BX18" s="309"/>
      <c r="BY18" s="309"/>
      <c r="BZ18" s="309"/>
      <c r="CA18" s="309"/>
      <c r="CB18" s="309"/>
      <c r="CC18" s="309"/>
      <c r="CD18" s="309"/>
      <c r="CE18" s="309"/>
    </row>
    <row r="19" spans="1:83" outlineLevel="1">
      <c r="A19" s="36" t="s">
        <v>29</v>
      </c>
      <c r="B19" s="326" t="s">
        <v>14</v>
      </c>
      <c r="C19" s="319">
        <f>IF(C$15=0,"",Input!C50)</f>
        <v>2314209</v>
      </c>
      <c r="D19" s="319">
        <f>IF(D$15=0,"",Input!D50)</f>
        <v>2302646</v>
      </c>
      <c r="E19" s="319">
        <f>IF(E$15=0,"",Input!E50)</f>
        <v>2773625</v>
      </c>
      <c r="F19" s="319">
        <f>IF(F$15=0,"",Input!F50)</f>
        <v>3501263</v>
      </c>
      <c r="G19" s="319">
        <f>IF(G$15=0,"",Input!G50)</f>
        <v>3747333</v>
      </c>
      <c r="H19" s="319">
        <f>IF(H$15=0,"",Input!H50)</f>
        <v>3320312</v>
      </c>
      <c r="I19" s="319">
        <f>IF(I$15=0,"",Input!I50)</f>
        <v>2392997</v>
      </c>
      <c r="J19" s="319">
        <f>IF(J$15=0,"",Input!J50)</f>
        <v>2245656</v>
      </c>
      <c r="K19" s="319">
        <f>IF(K$15=0,"",Input!K50)</f>
        <v>2600139</v>
      </c>
      <c r="L19" s="319">
        <f>IF(L$15=0,"",Input!L50)</f>
        <v>2938035</v>
      </c>
      <c r="M19" s="319">
        <f>IF(M$15=0,"",Input!M50)</f>
        <v>2740979</v>
      </c>
      <c r="N19" s="319">
        <f>IF(N$15=0,"",Input!N50)</f>
        <v>2490369</v>
      </c>
      <c r="O19" s="319">
        <f t="shared" si="4"/>
        <v>33367563</v>
      </c>
      <c r="P19" s="22"/>
      <c r="Q19" s="308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  <c r="AT19" s="309"/>
      <c r="AU19" s="309"/>
      <c r="AV19" s="309"/>
      <c r="AW19" s="309"/>
      <c r="AX19" s="309"/>
      <c r="AY19" s="309"/>
      <c r="AZ19" s="309"/>
      <c r="BA19" s="309"/>
      <c r="BB19" s="309"/>
      <c r="BC19" s="309"/>
      <c r="BD19" s="309"/>
      <c r="BE19" s="309"/>
      <c r="BF19" s="309"/>
      <c r="BG19" s="309"/>
      <c r="BH19" s="309"/>
      <c r="BI19" s="309"/>
      <c r="BJ19" s="309"/>
      <c r="BK19" s="309"/>
      <c r="BL19" s="309"/>
      <c r="BM19" s="309"/>
      <c r="BN19" s="309"/>
      <c r="BO19" s="309"/>
      <c r="BP19" s="309"/>
      <c r="BQ19" s="309"/>
      <c r="BR19" s="309"/>
      <c r="BS19" s="309"/>
      <c r="BT19" s="309"/>
      <c r="BU19" s="309"/>
      <c r="BV19" s="309"/>
      <c r="BW19" s="309"/>
      <c r="BX19" s="309"/>
      <c r="BY19" s="309"/>
      <c r="BZ19" s="309"/>
      <c r="CA19" s="309"/>
      <c r="CB19" s="309"/>
      <c r="CC19" s="309"/>
      <c r="CD19" s="309"/>
      <c r="CE19" s="309"/>
    </row>
    <row r="20" spans="1:83" outlineLevel="1">
      <c r="A20" s="22" t="s">
        <v>15</v>
      </c>
      <c r="B20" s="326" t="s">
        <v>14</v>
      </c>
      <c r="C20" s="319">
        <f>IF(C$15=0,"",Input!C51)</f>
        <v>4342083</v>
      </c>
      <c r="D20" s="319">
        <f>IF(D$15=0,"",Input!D51)</f>
        <v>4320388</v>
      </c>
      <c r="E20" s="319">
        <f>IF(E$15=0,"",Input!E51)</f>
        <v>5204073</v>
      </c>
      <c r="F20" s="319">
        <f>IF(F$15=0,"",Input!F51)</f>
        <v>6569319</v>
      </c>
      <c r="G20" s="319">
        <f>IF(G$15=0,"",Input!G51)</f>
        <v>7031012</v>
      </c>
      <c r="H20" s="319">
        <f>IF(H$15=0,"",Input!H51)</f>
        <v>6229805</v>
      </c>
      <c r="I20" s="319">
        <f>IF(I$15=0,"",Input!I51)</f>
        <v>4489910</v>
      </c>
      <c r="J20" s="319">
        <f>IF(J$15=0,"",Input!J51)</f>
        <v>4213459</v>
      </c>
      <c r="K20" s="319">
        <f>IF(K$15=0,"",Input!K51)</f>
        <v>4878566</v>
      </c>
      <c r="L20" s="319">
        <f>IF(L$15=0,"",Input!L51)</f>
        <v>5512549</v>
      </c>
      <c r="M20" s="319">
        <f>IF(M$15=0,"",Input!M51)</f>
        <v>5142819</v>
      </c>
      <c r="N20" s="319">
        <f>IF(N$15=0,"",Input!N51)</f>
        <v>4672610</v>
      </c>
      <c r="O20" s="319">
        <f t="shared" si="4"/>
        <v>62606593</v>
      </c>
      <c r="P20" s="22"/>
      <c r="Q20" s="308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09"/>
      <c r="BN20" s="309"/>
      <c r="BO20" s="309"/>
      <c r="BP20" s="309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</row>
    <row r="21" spans="1:83" outlineLevel="1">
      <c r="A21" s="22" t="s">
        <v>33</v>
      </c>
      <c r="B21" s="326" t="s">
        <v>14</v>
      </c>
      <c r="C21" s="319">
        <f>IF(C$15=0,"",Input!C52)</f>
        <v>378398</v>
      </c>
      <c r="D21" s="319">
        <f>IF(D$15=0,"",Input!D52)</f>
        <v>376507</v>
      </c>
      <c r="E21" s="319">
        <f>IF(E$15=0,"",Input!E52)</f>
        <v>453517</v>
      </c>
      <c r="F21" s="319">
        <f>IF(F$15=0,"",Input!F52)</f>
        <v>572494</v>
      </c>
      <c r="G21" s="319">
        <f>IF(G$15=0,"",Input!G52)</f>
        <v>612729</v>
      </c>
      <c r="H21" s="319">
        <f>IF(H$15=0,"",Input!H52)</f>
        <v>542907</v>
      </c>
      <c r="I21" s="319">
        <f>IF(I$15=0,"",Input!I52)</f>
        <v>391281</v>
      </c>
      <c r="J21" s="319">
        <f>IF(J$15=0,"",Input!J52)</f>
        <v>367189</v>
      </c>
      <c r="K21" s="319">
        <f>IF(K$15=0,"",Input!K52)</f>
        <v>425151</v>
      </c>
      <c r="L21" s="319">
        <f>IF(L$15=0,"",Input!L52)</f>
        <v>480400</v>
      </c>
      <c r="M21" s="319">
        <f>IF(M$15=0,"",Input!M52)</f>
        <v>448179</v>
      </c>
      <c r="N21" s="319">
        <f>IF(N$15=0,"",Input!N52)</f>
        <v>407203</v>
      </c>
      <c r="O21" s="319">
        <f t="shared" si="4"/>
        <v>5455955</v>
      </c>
      <c r="P21" s="22"/>
      <c r="Q21" s="308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</row>
    <row r="22" spans="1:83" outlineLevel="1">
      <c r="A22" s="39" t="s">
        <v>16</v>
      </c>
      <c r="B22" s="330" t="s">
        <v>14</v>
      </c>
      <c r="C22" s="319">
        <f>IF(C$15=0,"",Input!C53)</f>
        <v>-3588093</v>
      </c>
      <c r="D22" s="319">
        <f>IF(D$15=0,"",Input!D53)</f>
        <v>-3570166</v>
      </c>
      <c r="E22" s="319">
        <f>IF(E$15=0,"",Input!E53)</f>
        <v>-4300402</v>
      </c>
      <c r="F22" s="319">
        <f>IF(F$15=0,"",Input!F53)</f>
        <v>-5428577</v>
      </c>
      <c r="G22" s="319">
        <f>IF(G$15=0,"",Input!G53)</f>
        <v>-5810099</v>
      </c>
      <c r="H22" s="319">
        <f>IF(H$15=0,"",Input!H53)</f>
        <v>-5148019</v>
      </c>
      <c r="I22" s="319">
        <f>IF(I$15=0,"",Input!I53)</f>
        <v>-3710251</v>
      </c>
      <c r="J22" s="319">
        <f>IF(J$15=0,"",Input!J53)</f>
        <v>-3481805</v>
      </c>
      <c r="K22" s="319">
        <f>IF(K$15=0,"",Input!K53)</f>
        <v>-4031418</v>
      </c>
      <c r="L22" s="319">
        <f>IF(L$15=0,"",Input!L53)</f>
        <v>-4555312</v>
      </c>
      <c r="M22" s="319">
        <f>IF(M$15=0,"",Input!M53)</f>
        <v>-4249784</v>
      </c>
      <c r="N22" s="319">
        <f>IF(N$15=0,"",Input!N53)</f>
        <v>-3861227</v>
      </c>
      <c r="O22" s="319">
        <f t="shared" si="4"/>
        <v>-51735153</v>
      </c>
      <c r="P22" s="49"/>
      <c r="Q22" s="308"/>
      <c r="R22" s="2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09"/>
      <c r="BG22" s="309"/>
      <c r="BH22" s="309"/>
      <c r="BI22" s="309"/>
      <c r="BJ22" s="309"/>
      <c r="BK22" s="309"/>
      <c r="BL22" s="309"/>
      <c r="BM22" s="309"/>
      <c r="BN22" s="309"/>
      <c r="BO22" s="309"/>
      <c r="BP22" s="309"/>
      <c r="BQ22" s="309"/>
      <c r="BR22" s="309"/>
      <c r="BS22" s="309"/>
      <c r="BT22" s="309"/>
      <c r="BU22" s="309"/>
      <c r="BV22" s="309"/>
      <c r="BW22" s="309"/>
      <c r="BX22" s="309"/>
      <c r="BY22" s="309"/>
      <c r="BZ22" s="309"/>
      <c r="CA22" s="309"/>
      <c r="CB22" s="309"/>
      <c r="CC22" s="309"/>
      <c r="CD22" s="309"/>
      <c r="CE22" s="309"/>
    </row>
    <row r="23" spans="1:83" outlineLevel="1">
      <c r="A23" s="22" t="s">
        <v>35</v>
      </c>
      <c r="B23" s="326" t="s">
        <v>14</v>
      </c>
      <c r="C23" s="328">
        <f>IF(C$15=0,"",Input!C54)</f>
        <v>165106</v>
      </c>
      <c r="D23" s="328">
        <f>IF(D$15=0,"",Input!D54)</f>
        <v>164281</v>
      </c>
      <c r="E23" s="328">
        <f>IF(E$15=0,"",Input!E54)</f>
        <v>197883</v>
      </c>
      <c r="F23" s="328">
        <f>IF(F$15=0,"",Input!F54)</f>
        <v>249796</v>
      </c>
      <c r="G23" s="328">
        <f>IF(G$15=0,"",Input!G54)</f>
        <v>267352</v>
      </c>
      <c r="H23" s="328">
        <f>IF(H$15=0,"",Input!H54)</f>
        <v>236886</v>
      </c>
      <c r="I23" s="328">
        <f>IF(I$15=0,"",Input!I54)</f>
        <v>170727</v>
      </c>
      <c r="J23" s="328">
        <f>IF(J$15=0,"",Input!J54)</f>
        <v>160216</v>
      </c>
      <c r="K23" s="328">
        <f>IF(K$15=0,"",Input!K54)</f>
        <v>185506</v>
      </c>
      <c r="L23" s="328">
        <f>IF(L$15=0,"",Input!L54)</f>
        <v>209613</v>
      </c>
      <c r="M23" s="328">
        <f>IF(M$15=0,"",Input!M54)</f>
        <v>195555</v>
      </c>
      <c r="N23" s="328">
        <f>IF(N$15=0,"",Input!N54)</f>
        <v>177676</v>
      </c>
      <c r="O23" s="328">
        <f>SUM(C23:N23)</f>
        <v>2380597</v>
      </c>
      <c r="P23" s="49"/>
      <c r="Q23" s="308"/>
      <c r="R23" s="2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09"/>
      <c r="BG23" s="309"/>
      <c r="BH23" s="309"/>
      <c r="BI23" s="309"/>
      <c r="BJ23" s="309"/>
      <c r="BK23" s="309"/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</row>
    <row r="24" spans="1:83" ht="15" customHeight="1">
      <c r="A24" s="333" t="s">
        <v>82</v>
      </c>
      <c r="B24" s="330" t="s">
        <v>14</v>
      </c>
      <c r="C24" s="31">
        <f t="shared" ref="C24:N24" si="5">IF(C13=0,"",SUM(C18:C23))</f>
        <v>11136945</v>
      </c>
      <c r="D24" s="31">
        <f t="shared" si="5"/>
        <v>11081299</v>
      </c>
      <c r="E24" s="31">
        <f t="shared" si="5"/>
        <v>13347849</v>
      </c>
      <c r="F24" s="31">
        <f t="shared" si="5"/>
        <v>16849550</v>
      </c>
      <c r="G24" s="31">
        <f t="shared" si="5"/>
        <v>18033739</v>
      </c>
      <c r="H24" s="31">
        <f t="shared" si="5"/>
        <v>15978736</v>
      </c>
      <c r="I24" s="31">
        <f t="shared" si="5"/>
        <v>11516106</v>
      </c>
      <c r="J24" s="31">
        <f t="shared" si="5"/>
        <v>10807039</v>
      </c>
      <c r="K24" s="31">
        <f t="shared" si="5"/>
        <v>12512963</v>
      </c>
      <c r="L24" s="31">
        <f t="shared" si="5"/>
        <v>14139058</v>
      </c>
      <c r="M24" s="31">
        <f t="shared" si="5"/>
        <v>13190742</v>
      </c>
      <c r="N24" s="31">
        <f t="shared" si="5"/>
        <v>11984709</v>
      </c>
      <c r="O24" s="40">
        <f>SUM(C24:N24)</f>
        <v>160578735</v>
      </c>
      <c r="P24" s="49"/>
      <c r="Q24" s="308"/>
      <c r="R24" s="2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  <c r="BL24" s="309"/>
      <c r="BM24" s="309"/>
      <c r="BN24" s="309"/>
      <c r="BO24" s="309"/>
      <c r="BP24" s="309"/>
      <c r="BQ24" s="309"/>
      <c r="BR24" s="309"/>
      <c r="BS24" s="309"/>
      <c r="BT24" s="309"/>
      <c r="BU24" s="309"/>
      <c r="BV24" s="309"/>
      <c r="BW24" s="309"/>
      <c r="BX24" s="309"/>
      <c r="BY24" s="309"/>
      <c r="BZ24" s="309"/>
      <c r="CA24" s="309"/>
      <c r="CB24" s="309"/>
      <c r="CC24" s="309"/>
      <c r="CD24" s="309"/>
      <c r="CE24" s="309"/>
    </row>
    <row r="25" spans="1:83" ht="15" customHeight="1">
      <c r="A25" s="334" t="s">
        <v>19</v>
      </c>
      <c r="B25" s="335"/>
      <c r="C25" s="336">
        <v>0.95</v>
      </c>
      <c r="D25" s="336">
        <v>0.95</v>
      </c>
      <c r="E25" s="336">
        <v>0.95</v>
      </c>
      <c r="F25" s="336">
        <v>0.95</v>
      </c>
      <c r="G25" s="336">
        <v>0.95</v>
      </c>
      <c r="H25" s="336">
        <v>0.95</v>
      </c>
      <c r="I25" s="336">
        <v>0.95</v>
      </c>
      <c r="J25" s="336">
        <v>0.95</v>
      </c>
      <c r="K25" s="336">
        <v>0.95</v>
      </c>
      <c r="L25" s="336">
        <v>0.95</v>
      </c>
      <c r="M25" s="336">
        <v>0.95</v>
      </c>
      <c r="N25" s="336">
        <v>0.95</v>
      </c>
      <c r="O25" s="215"/>
      <c r="P25" s="49"/>
      <c r="Q25" s="308"/>
      <c r="R25" s="2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09"/>
      <c r="BD25" s="309"/>
      <c r="BE25" s="309"/>
      <c r="BF25" s="309"/>
      <c r="BG25" s="309"/>
      <c r="BH25" s="309"/>
      <c r="BI25" s="309"/>
      <c r="BJ25" s="309"/>
      <c r="BK25" s="309"/>
      <c r="BL25" s="309"/>
      <c r="BM25" s="309"/>
      <c r="BN25" s="309"/>
      <c r="BO25" s="309"/>
      <c r="BP25" s="309"/>
      <c r="BQ25" s="309"/>
      <c r="BR25" s="309"/>
      <c r="BS25" s="309"/>
      <c r="BT25" s="309"/>
      <c r="BU25" s="309"/>
      <c r="BV25" s="309"/>
      <c r="BW25" s="309"/>
      <c r="BX25" s="309"/>
      <c r="BY25" s="309"/>
      <c r="BZ25" s="309"/>
      <c r="CA25" s="309"/>
      <c r="CB25" s="309"/>
      <c r="CC25" s="309"/>
      <c r="CD25" s="309"/>
      <c r="CE25" s="309"/>
    </row>
    <row r="26" spans="1:83" ht="15" customHeight="1">
      <c r="A26" s="337" t="s">
        <v>73</v>
      </c>
      <c r="B26" s="330" t="s">
        <v>14</v>
      </c>
      <c r="C26" s="338">
        <f t="shared" ref="C26:N26" si="6">IF(C13=0,"",ROUND(C24*C25,2))</f>
        <v>10580097.75</v>
      </c>
      <c r="D26" s="338">
        <f t="shared" si="6"/>
        <v>10527234.050000001</v>
      </c>
      <c r="E26" s="338">
        <f t="shared" si="6"/>
        <v>12680456.550000001</v>
      </c>
      <c r="F26" s="338">
        <f t="shared" si="6"/>
        <v>16007072.5</v>
      </c>
      <c r="G26" s="338">
        <f t="shared" si="6"/>
        <v>17132052.050000001</v>
      </c>
      <c r="H26" s="338">
        <f t="shared" si="6"/>
        <v>15179799.199999999</v>
      </c>
      <c r="I26" s="338">
        <f t="shared" si="6"/>
        <v>10940300.699999999</v>
      </c>
      <c r="J26" s="338">
        <f t="shared" si="6"/>
        <v>10266687.050000001</v>
      </c>
      <c r="K26" s="338">
        <f t="shared" si="6"/>
        <v>11887314.85</v>
      </c>
      <c r="L26" s="338">
        <f t="shared" si="6"/>
        <v>13432105.1</v>
      </c>
      <c r="M26" s="338">
        <f t="shared" si="6"/>
        <v>12531204.9</v>
      </c>
      <c r="N26" s="338">
        <f t="shared" si="6"/>
        <v>11385473.550000001</v>
      </c>
      <c r="O26" s="339">
        <f>SUM(C26:N26)</f>
        <v>152549798.25</v>
      </c>
      <c r="P26" s="49"/>
      <c r="Q26" s="308"/>
      <c r="R26" s="2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09"/>
      <c r="BD26" s="309"/>
      <c r="BE26" s="309"/>
      <c r="BF26" s="309"/>
      <c r="BG26" s="309"/>
      <c r="BH26" s="309"/>
      <c r="BI26" s="309"/>
      <c r="BJ26" s="309"/>
      <c r="BK26" s="309"/>
      <c r="BL26" s="309"/>
      <c r="BM26" s="309"/>
      <c r="BN26" s="309"/>
      <c r="BO26" s="309"/>
      <c r="BP26" s="309"/>
      <c r="BQ26" s="309"/>
      <c r="BR26" s="309"/>
      <c r="BS26" s="309"/>
      <c r="BT26" s="309"/>
      <c r="BU26" s="309"/>
      <c r="BV26" s="309"/>
      <c r="BW26" s="309"/>
      <c r="BX26" s="309"/>
      <c r="BY26" s="309"/>
      <c r="BZ26" s="309"/>
      <c r="CA26" s="309"/>
      <c r="CB26" s="309"/>
      <c r="CC26" s="309"/>
      <c r="CD26" s="309"/>
      <c r="CE26" s="309"/>
    </row>
    <row r="27" spans="1:83" ht="15" customHeight="1">
      <c r="A27" s="41"/>
      <c r="B27" s="330"/>
      <c r="C27" s="318"/>
      <c r="D27" s="318"/>
      <c r="E27" s="318"/>
      <c r="F27" s="42"/>
      <c r="G27" s="42"/>
      <c r="H27" s="42"/>
      <c r="I27" s="42"/>
      <c r="J27" s="42"/>
      <c r="K27" s="42"/>
      <c r="L27" s="42"/>
      <c r="M27" s="42"/>
      <c r="N27" s="42"/>
      <c r="O27" s="40"/>
      <c r="P27" s="49"/>
      <c r="Q27" s="308"/>
      <c r="R27" s="2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09"/>
      <c r="BI27" s="309"/>
      <c r="BJ27" s="309"/>
      <c r="BK27" s="309"/>
      <c r="BL27" s="309"/>
      <c r="BM27" s="309"/>
      <c r="BN27" s="309"/>
      <c r="BO27" s="309"/>
      <c r="BP27" s="309"/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</row>
    <row r="28" spans="1:83">
      <c r="A28" s="229" t="s">
        <v>61</v>
      </c>
      <c r="B28" s="330" t="s">
        <v>14</v>
      </c>
      <c r="C28" s="321">
        <f t="shared" ref="C28:N28" si="7">IF(C13=0,0,C15-C26)</f>
        <v>14060157.48</v>
      </c>
      <c r="D28" s="321">
        <f t="shared" si="7"/>
        <v>7639026.4499999993</v>
      </c>
      <c r="E28" s="321">
        <f t="shared" si="7"/>
        <v>3983753.0699999984</v>
      </c>
      <c r="F28" s="321">
        <f t="shared" si="7"/>
        <v>38148659.560000002</v>
      </c>
      <c r="G28" s="321">
        <f t="shared" si="7"/>
        <v>39233981.560000002</v>
      </c>
      <c r="H28" s="321">
        <f t="shared" si="7"/>
        <v>22971248.790000003</v>
      </c>
      <c r="I28" s="321">
        <f t="shared" si="7"/>
        <v>14201146.810000002</v>
      </c>
      <c r="J28" s="321">
        <f t="shared" si="7"/>
        <v>36303745.650000006</v>
      </c>
      <c r="K28" s="321">
        <f t="shared" si="7"/>
        <v>64773106.830000006</v>
      </c>
      <c r="L28" s="321">
        <f t="shared" si="7"/>
        <v>49754338.019999996</v>
      </c>
      <c r="M28" s="321">
        <f t="shared" si="7"/>
        <v>20668662.399999999</v>
      </c>
      <c r="N28" s="321">
        <f t="shared" si="7"/>
        <v>33609788.269999996</v>
      </c>
      <c r="O28" s="321">
        <f>O15-O26</f>
        <v>345347614.88999999</v>
      </c>
      <c r="P28" s="49"/>
      <c r="Q28" s="308"/>
      <c r="R28" s="22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309"/>
      <c r="AI28" s="309"/>
      <c r="AJ28" s="309"/>
      <c r="AK28" s="309"/>
      <c r="AL28" s="309"/>
      <c r="AM28" s="309"/>
      <c r="AN28" s="309"/>
      <c r="AO28" s="309"/>
      <c r="AP28" s="309"/>
      <c r="AQ28" s="309"/>
      <c r="AR28" s="309"/>
      <c r="AS28" s="309"/>
      <c r="AT28" s="309"/>
      <c r="AU28" s="309"/>
      <c r="AV28" s="309"/>
      <c r="AW28" s="309"/>
      <c r="AX28" s="309"/>
      <c r="AY28" s="309"/>
      <c r="AZ28" s="309"/>
      <c r="BA28" s="309"/>
      <c r="BB28" s="309"/>
      <c r="BC28" s="309"/>
      <c r="BD28" s="309"/>
      <c r="BE28" s="309"/>
      <c r="BF28" s="309"/>
      <c r="BG28" s="309"/>
      <c r="BH28" s="309"/>
      <c r="BI28" s="309"/>
      <c r="BJ28" s="309"/>
      <c r="BK28" s="309"/>
      <c r="BL28" s="309"/>
      <c r="BM28" s="309"/>
      <c r="BN28" s="309"/>
      <c r="BO28" s="309"/>
      <c r="BP28" s="309"/>
      <c r="BQ28" s="309"/>
      <c r="BR28" s="309"/>
      <c r="BS28" s="309"/>
      <c r="BT28" s="309"/>
      <c r="BU28" s="309"/>
      <c r="BV28" s="309"/>
      <c r="BW28" s="309"/>
      <c r="BX28" s="309"/>
      <c r="BY28" s="309"/>
      <c r="BZ28" s="309"/>
      <c r="CA28" s="309"/>
      <c r="CB28" s="309"/>
      <c r="CC28" s="309"/>
      <c r="CD28" s="309"/>
      <c r="CE28" s="309"/>
    </row>
    <row r="29" spans="1:83">
      <c r="A29" s="340" t="s">
        <v>18</v>
      </c>
      <c r="B29" s="335"/>
      <c r="C29" s="42">
        <v>0.95</v>
      </c>
      <c r="D29" s="42">
        <v>0.95</v>
      </c>
      <c r="E29" s="42">
        <v>0.95</v>
      </c>
      <c r="F29" s="42">
        <v>0.95</v>
      </c>
      <c r="G29" s="42">
        <v>0.95</v>
      </c>
      <c r="H29" s="42">
        <v>0.95</v>
      </c>
      <c r="I29" s="42">
        <v>0.95</v>
      </c>
      <c r="J29" s="42">
        <v>0.95</v>
      </c>
      <c r="K29" s="42">
        <v>0.95</v>
      </c>
      <c r="L29" s="42">
        <v>0.95</v>
      </c>
      <c r="M29" s="42">
        <v>0.95</v>
      </c>
      <c r="N29" s="42">
        <v>0.95</v>
      </c>
      <c r="O29" s="319"/>
      <c r="P29" s="43"/>
      <c r="Q29" s="35"/>
      <c r="R29" s="22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09"/>
      <c r="CD29" s="309"/>
      <c r="CE29" s="309"/>
    </row>
    <row r="30" spans="1:83" ht="13.5" thickBot="1">
      <c r="A30" s="231" t="s">
        <v>181</v>
      </c>
      <c r="B30" s="341" t="s">
        <v>14</v>
      </c>
      <c r="C30" s="342">
        <f t="shared" ref="C30:N30" si="8">ROUND(C28*C29,2)</f>
        <v>13357149.609999999</v>
      </c>
      <c r="D30" s="343">
        <f t="shared" si="8"/>
        <v>7257075.1299999999</v>
      </c>
      <c r="E30" s="343">
        <f t="shared" si="8"/>
        <v>3784565.42</v>
      </c>
      <c r="F30" s="343">
        <f t="shared" si="8"/>
        <v>36241226.579999998</v>
      </c>
      <c r="G30" s="343">
        <f t="shared" si="8"/>
        <v>37272282.479999997</v>
      </c>
      <c r="H30" s="343">
        <f t="shared" si="8"/>
        <v>21822686.350000001</v>
      </c>
      <c r="I30" s="343">
        <f t="shared" si="8"/>
        <v>13491089.470000001</v>
      </c>
      <c r="J30" s="343">
        <f t="shared" si="8"/>
        <v>34488558.369999997</v>
      </c>
      <c r="K30" s="343">
        <f t="shared" si="8"/>
        <v>61534451.490000002</v>
      </c>
      <c r="L30" s="343">
        <f t="shared" si="8"/>
        <v>47266621.119999997</v>
      </c>
      <c r="M30" s="343">
        <f t="shared" si="8"/>
        <v>19635229.280000001</v>
      </c>
      <c r="N30" s="343">
        <f t="shared" si="8"/>
        <v>31929298.859999999</v>
      </c>
      <c r="O30" s="342">
        <f>SUM(C30:N30)</f>
        <v>328080234.15999997</v>
      </c>
      <c r="P30" s="49"/>
      <c r="Q30" s="308"/>
      <c r="R30" s="2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</row>
    <row r="31" spans="1:83">
      <c r="A31" s="45"/>
      <c r="B31" s="330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9"/>
      <c r="Q31" s="308"/>
      <c r="R31" s="2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</row>
    <row r="32" spans="1:83">
      <c r="A32" s="234" t="s">
        <v>171</v>
      </c>
      <c r="B32" s="330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319"/>
      <c r="P32" s="49"/>
      <c r="Q32" s="308"/>
      <c r="R32" s="2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09"/>
      <c r="BD32" s="309"/>
      <c r="BE32" s="309"/>
      <c r="BF32" s="309"/>
      <c r="BG32" s="309"/>
      <c r="BH32" s="309"/>
      <c r="BI32" s="309"/>
      <c r="BJ32" s="309"/>
      <c r="BK32" s="309"/>
      <c r="BL32" s="309"/>
      <c r="BM32" s="309"/>
      <c r="BN32" s="309"/>
      <c r="BO32" s="309"/>
      <c r="BP32" s="309"/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09"/>
      <c r="CD32" s="309"/>
      <c r="CE32" s="309"/>
    </row>
    <row r="33" spans="1:83">
      <c r="A33" s="230" t="s">
        <v>48</v>
      </c>
      <c r="B33" s="326" t="s">
        <v>14</v>
      </c>
      <c r="C33" s="40">
        <f>Input!C23</f>
        <v>14958605.050000001</v>
      </c>
      <c r="D33" s="40">
        <f>Input!D23</f>
        <v>16068219.34</v>
      </c>
      <c r="E33" s="40">
        <f>Input!E23</f>
        <v>18990400.710000001</v>
      </c>
      <c r="F33" s="40">
        <f>Input!F23</f>
        <v>21624166.849999998</v>
      </c>
      <c r="G33" s="40">
        <f>Input!G23</f>
        <v>20132150.98</v>
      </c>
      <c r="H33" s="40">
        <f>Input!H23</f>
        <v>16190054.779999999</v>
      </c>
      <c r="I33" s="40">
        <f>Input!I23</f>
        <v>13070143.710000001</v>
      </c>
      <c r="J33" s="40">
        <f>Input!J23</f>
        <v>16510351.76</v>
      </c>
      <c r="K33" s="40">
        <f>Input!K23</f>
        <v>17309716.190000001</v>
      </c>
      <c r="L33" s="40">
        <f>Input!L23</f>
        <v>15523875.98</v>
      </c>
      <c r="M33" s="40">
        <f>Input!M23</f>
        <v>18000196.380000003</v>
      </c>
      <c r="N33" s="40">
        <f>Input!N23</f>
        <v>14949609.43</v>
      </c>
      <c r="O33" s="31">
        <f>SUM(C33:N33)</f>
        <v>203327491.16</v>
      </c>
      <c r="P33" s="22"/>
      <c r="Q33" s="308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R33" s="309"/>
      <c r="BS33" s="309"/>
      <c r="BT33" s="309"/>
      <c r="BU33" s="309"/>
      <c r="BV33" s="309"/>
      <c r="BW33" s="309"/>
      <c r="BX33" s="309"/>
      <c r="BY33" s="309"/>
      <c r="BZ33" s="309"/>
      <c r="CA33" s="309"/>
      <c r="CB33" s="309"/>
      <c r="CC33" s="309"/>
      <c r="CD33" s="309"/>
      <c r="CE33" s="309"/>
    </row>
    <row r="34" spans="1:83">
      <c r="A34" s="344" t="s">
        <v>19</v>
      </c>
      <c r="B34" s="326"/>
      <c r="C34" s="327">
        <f t="shared" ref="C34:N34" si="9">IF(C30=0,"",C107)</f>
        <v>0.95599999999999996</v>
      </c>
      <c r="D34" s="327">
        <f t="shared" si="9"/>
        <v>0.95399999999999996</v>
      </c>
      <c r="E34" s="327">
        <f t="shared" si="9"/>
        <v>0.95699999999999996</v>
      </c>
      <c r="F34" s="327">
        <f t="shared" si="9"/>
        <v>0.96</v>
      </c>
      <c r="G34" s="327">
        <f t="shared" si="9"/>
        <v>0.95899999999999996</v>
      </c>
      <c r="H34" s="327">
        <f t="shared" si="9"/>
        <v>0.95799999999999996</v>
      </c>
      <c r="I34" s="327">
        <f t="shared" si="9"/>
        <v>0.95699999999999996</v>
      </c>
      <c r="J34" s="327">
        <f t="shared" si="9"/>
        <v>0.95299999999999996</v>
      </c>
      <c r="K34" s="327">
        <f t="shared" si="9"/>
        <v>0.95199999999999996</v>
      </c>
      <c r="L34" s="327">
        <f t="shared" si="9"/>
        <v>0.95299999999999996</v>
      </c>
      <c r="M34" s="327">
        <f t="shared" si="9"/>
        <v>0.95599999999999996</v>
      </c>
      <c r="N34" s="327">
        <f t="shared" si="9"/>
        <v>0.96</v>
      </c>
      <c r="O34" s="328"/>
      <c r="P34" s="22"/>
      <c r="Q34" s="308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/>
      <c r="AW34" s="309"/>
      <c r="AX34" s="309"/>
      <c r="AY34" s="309"/>
      <c r="AZ34" s="309"/>
      <c r="BA34" s="309"/>
      <c r="BB34" s="309"/>
      <c r="BC34" s="309"/>
      <c r="BD34" s="309"/>
      <c r="BE34" s="309"/>
      <c r="BF34" s="309"/>
      <c r="BG34" s="309"/>
      <c r="BH34" s="309"/>
      <c r="BI34" s="309"/>
      <c r="BJ34" s="309"/>
      <c r="BK34" s="309"/>
      <c r="BL34" s="309"/>
      <c r="BM34" s="309"/>
      <c r="BN34" s="309"/>
      <c r="BO34" s="309"/>
      <c r="BP34" s="309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09"/>
      <c r="CD34" s="309"/>
      <c r="CE34" s="309"/>
    </row>
    <row r="35" spans="1:83">
      <c r="A35" s="345" t="s">
        <v>59</v>
      </c>
      <c r="B35" s="330" t="s">
        <v>14</v>
      </c>
      <c r="C35" s="338">
        <f t="shared" ref="C35:N35" si="10">IF(C30=0,0,ROUND(C33*C34,2))</f>
        <v>14300426.43</v>
      </c>
      <c r="D35" s="338">
        <f t="shared" si="10"/>
        <v>15329081.25</v>
      </c>
      <c r="E35" s="338">
        <f t="shared" si="10"/>
        <v>18173813.48</v>
      </c>
      <c r="F35" s="338">
        <f t="shared" si="10"/>
        <v>20759200.18</v>
      </c>
      <c r="G35" s="338">
        <f t="shared" si="10"/>
        <v>19306732.789999999</v>
      </c>
      <c r="H35" s="338">
        <f t="shared" si="10"/>
        <v>15510072.48</v>
      </c>
      <c r="I35" s="338">
        <f t="shared" si="10"/>
        <v>12508127.529999999</v>
      </c>
      <c r="J35" s="338">
        <f t="shared" si="10"/>
        <v>15734365.23</v>
      </c>
      <c r="K35" s="338">
        <f t="shared" si="10"/>
        <v>16478849.810000001</v>
      </c>
      <c r="L35" s="338">
        <f t="shared" si="10"/>
        <v>14794253.810000001</v>
      </c>
      <c r="M35" s="338">
        <f t="shared" si="10"/>
        <v>17208187.739999998</v>
      </c>
      <c r="N35" s="338">
        <f t="shared" si="10"/>
        <v>14351625.050000001</v>
      </c>
      <c r="O35" s="332">
        <f>SUM(C35:N35)</f>
        <v>194454735.78000003</v>
      </c>
      <c r="P35" s="22"/>
      <c r="Q35" s="308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09"/>
      <c r="BD35" s="309"/>
      <c r="BE35" s="309"/>
      <c r="BF35" s="309"/>
      <c r="BG35" s="309"/>
      <c r="BH35" s="309"/>
      <c r="BI35" s="309"/>
      <c r="BJ35" s="309"/>
      <c r="BK35" s="309"/>
      <c r="BL35" s="309"/>
      <c r="BM35" s="309"/>
      <c r="BN35" s="309"/>
      <c r="BO35" s="309"/>
      <c r="BP35" s="30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</row>
    <row r="36" spans="1:83">
      <c r="A36" s="345"/>
      <c r="B36" s="326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319"/>
      <c r="P36" s="22"/>
      <c r="Q36" s="308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  <c r="BL36" s="309"/>
      <c r="BM36" s="309"/>
      <c r="BN36" s="309"/>
      <c r="BO36" s="309"/>
      <c r="BP36" s="309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09"/>
      <c r="CD36" s="309"/>
      <c r="CE36" s="309"/>
    </row>
    <row r="37" spans="1:83">
      <c r="A37" s="230" t="s">
        <v>20</v>
      </c>
      <c r="B37" s="326" t="s">
        <v>14</v>
      </c>
      <c r="C37" s="319">
        <f>IF(C$15=0,0,Input!C59)</f>
        <v>9283440</v>
      </c>
      <c r="D37" s="319">
        <f>IF(D$15=0,0,Input!D59)</f>
        <v>9237057</v>
      </c>
      <c r="E37" s="319">
        <f>IF(E$15=0,0,Input!E59)</f>
        <v>11126388</v>
      </c>
      <c r="F37" s="319">
        <f>IF(F$15=0,0,Input!F59)</f>
        <v>14045307</v>
      </c>
      <c r="G37" s="319">
        <f>IF(G$15=0,0,Input!G59)</f>
        <v>15032413</v>
      </c>
      <c r="H37" s="319">
        <f>IF(H$15=0,0,Input!H59)</f>
        <v>13319420</v>
      </c>
      <c r="I37" s="319">
        <f>IF(I$15=0,0,Input!I59)</f>
        <v>9599498</v>
      </c>
      <c r="J37" s="319">
        <f>IF(J$15=0,0,Input!J59)</f>
        <v>9008440</v>
      </c>
      <c r="K37" s="319">
        <f>IF(K$15=0,0,Input!K59)</f>
        <v>10430450</v>
      </c>
      <c r="L37" s="319">
        <f>IF(L$15=0,0,Input!L59)</f>
        <v>11785917</v>
      </c>
      <c r="M37" s="319">
        <f>IF(M$15=0,0,Input!M59)</f>
        <v>10995427</v>
      </c>
      <c r="N37" s="319">
        <f>IF(N$15=0,0,Input!N59)</f>
        <v>9990113</v>
      </c>
      <c r="O37" s="319">
        <f>SUM(C37:N37)</f>
        <v>133853870</v>
      </c>
      <c r="P37" s="22"/>
      <c r="Q37" s="308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  <c r="AW37" s="309"/>
      <c r="AX37" s="309"/>
      <c r="AY37" s="309"/>
      <c r="AZ37" s="309"/>
      <c r="BA37" s="309"/>
      <c r="BB37" s="309"/>
      <c r="BC37" s="309"/>
      <c r="BD37" s="309"/>
      <c r="BE37" s="309"/>
      <c r="BF37" s="309"/>
      <c r="BG37" s="309"/>
      <c r="BH37" s="309"/>
      <c r="BI37" s="309"/>
      <c r="BJ37" s="309"/>
      <c r="BK37" s="309"/>
      <c r="BL37" s="309"/>
      <c r="BM37" s="309"/>
      <c r="BN37" s="309"/>
      <c r="BO37" s="309"/>
      <c r="BP37" s="309"/>
      <c r="BQ37" s="309"/>
      <c r="BR37" s="309"/>
      <c r="BS37" s="309"/>
      <c r="BT37" s="309"/>
      <c r="BU37" s="309"/>
      <c r="BV37" s="309"/>
      <c r="BW37" s="309"/>
      <c r="BX37" s="309"/>
      <c r="BY37" s="309"/>
      <c r="BZ37" s="309"/>
      <c r="CA37" s="309"/>
      <c r="CB37" s="309"/>
      <c r="CC37" s="309"/>
      <c r="CD37" s="309"/>
      <c r="CE37" s="309"/>
    </row>
    <row r="38" spans="1:83">
      <c r="A38" s="346" t="s">
        <v>19</v>
      </c>
      <c r="B38" s="335"/>
      <c r="C38" s="336">
        <v>0.95</v>
      </c>
      <c r="D38" s="336">
        <v>0.95</v>
      </c>
      <c r="E38" s="336">
        <v>0.95</v>
      </c>
      <c r="F38" s="336">
        <v>0.95</v>
      </c>
      <c r="G38" s="336">
        <v>0.95</v>
      </c>
      <c r="H38" s="336">
        <v>0.95</v>
      </c>
      <c r="I38" s="336">
        <v>0.95</v>
      </c>
      <c r="J38" s="336">
        <v>0.95</v>
      </c>
      <c r="K38" s="336">
        <v>0.95</v>
      </c>
      <c r="L38" s="336">
        <v>0.95</v>
      </c>
      <c r="M38" s="336">
        <v>0.95</v>
      </c>
      <c r="N38" s="336">
        <v>0.95</v>
      </c>
      <c r="O38" s="328"/>
      <c r="P38" s="43"/>
      <c r="Q38" s="35"/>
      <c r="R38" s="22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09"/>
      <c r="BD38" s="309"/>
      <c r="BE38" s="309"/>
      <c r="BF38" s="309"/>
      <c r="BG38" s="309"/>
      <c r="BH38" s="309"/>
      <c r="BI38" s="309"/>
      <c r="BJ38" s="309"/>
      <c r="BK38" s="309"/>
      <c r="BL38" s="309"/>
      <c r="BM38" s="309"/>
      <c r="BN38" s="309"/>
      <c r="BO38" s="309"/>
      <c r="BP38" s="309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</row>
    <row r="39" spans="1:83">
      <c r="A39" s="347" t="s">
        <v>60</v>
      </c>
      <c r="B39" s="326" t="s">
        <v>14</v>
      </c>
      <c r="C39" s="331">
        <f t="shared" ref="C39:N39" si="11">ROUND(C37*C38,2)</f>
        <v>8819268</v>
      </c>
      <c r="D39" s="338">
        <f t="shared" si="11"/>
        <v>8775204.1500000004</v>
      </c>
      <c r="E39" s="338">
        <f t="shared" si="11"/>
        <v>10570068.6</v>
      </c>
      <c r="F39" s="338">
        <f t="shared" si="11"/>
        <v>13343041.65</v>
      </c>
      <c r="G39" s="338">
        <f t="shared" si="11"/>
        <v>14280792.35</v>
      </c>
      <c r="H39" s="338">
        <f t="shared" si="11"/>
        <v>12653449</v>
      </c>
      <c r="I39" s="338">
        <f t="shared" si="11"/>
        <v>9119523.0999999996</v>
      </c>
      <c r="J39" s="338">
        <f t="shared" si="11"/>
        <v>8558018</v>
      </c>
      <c r="K39" s="338">
        <f t="shared" si="11"/>
        <v>9908927.5</v>
      </c>
      <c r="L39" s="338">
        <f t="shared" si="11"/>
        <v>11196621.15</v>
      </c>
      <c r="M39" s="338">
        <f t="shared" si="11"/>
        <v>10445655.65</v>
      </c>
      <c r="N39" s="338">
        <f t="shared" si="11"/>
        <v>9490607.3499999996</v>
      </c>
      <c r="O39" s="332">
        <f>SUM(C39:N39)</f>
        <v>127161176.5</v>
      </c>
      <c r="P39" s="22"/>
      <c r="Q39" s="308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  <c r="BL39" s="309"/>
      <c r="BM39" s="309"/>
      <c r="BN39" s="309"/>
      <c r="BO39" s="309"/>
      <c r="BP39" s="309"/>
      <c r="BQ39" s="309"/>
      <c r="BR39" s="309"/>
      <c r="BS39" s="309"/>
      <c r="BT39" s="309"/>
      <c r="BU39" s="309"/>
      <c r="BV39" s="309"/>
      <c r="BW39" s="309"/>
      <c r="BX39" s="309"/>
      <c r="BY39" s="309"/>
      <c r="BZ39" s="309"/>
      <c r="CA39" s="309"/>
      <c r="CB39" s="309"/>
      <c r="CC39" s="309"/>
      <c r="CD39" s="309"/>
      <c r="CE39" s="309"/>
    </row>
    <row r="40" spans="1:83">
      <c r="A40" s="36"/>
      <c r="B40" s="326"/>
      <c r="C40" s="318"/>
      <c r="D40" s="318"/>
      <c r="E40" s="318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22"/>
      <c r="Q40" s="308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</row>
    <row r="41" spans="1:83">
      <c r="A41" s="340" t="s">
        <v>61</v>
      </c>
      <c r="B41" s="326" t="s">
        <v>14</v>
      </c>
      <c r="C41" s="46">
        <f t="shared" ref="C41:N41" si="12">C35-C39</f>
        <v>5481158.4299999997</v>
      </c>
      <c r="D41" s="321">
        <f t="shared" si="12"/>
        <v>6553877.0999999996</v>
      </c>
      <c r="E41" s="321">
        <f t="shared" si="12"/>
        <v>7603744.8800000008</v>
      </c>
      <c r="F41" s="321">
        <f t="shared" si="12"/>
        <v>7416158.5299999993</v>
      </c>
      <c r="G41" s="321">
        <f t="shared" si="12"/>
        <v>5025940.4399999995</v>
      </c>
      <c r="H41" s="321">
        <f t="shared" si="12"/>
        <v>2856623.4800000004</v>
      </c>
      <c r="I41" s="321">
        <f t="shared" si="12"/>
        <v>3388604.4299999997</v>
      </c>
      <c r="J41" s="321">
        <f t="shared" si="12"/>
        <v>7176347.2300000004</v>
      </c>
      <c r="K41" s="321">
        <f t="shared" si="12"/>
        <v>6569922.3100000005</v>
      </c>
      <c r="L41" s="321">
        <f t="shared" si="12"/>
        <v>3597632.66</v>
      </c>
      <c r="M41" s="321">
        <f t="shared" si="12"/>
        <v>6762532.089999998</v>
      </c>
      <c r="N41" s="321">
        <f t="shared" si="12"/>
        <v>4861017.7000000011</v>
      </c>
      <c r="O41" s="46">
        <f>SUM(C41:N41)</f>
        <v>67293559.279999986</v>
      </c>
      <c r="P41" s="22"/>
      <c r="Q41" s="308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09"/>
      <c r="BD41" s="309"/>
      <c r="BE41" s="309"/>
      <c r="BF41" s="309"/>
      <c r="BG41" s="309"/>
      <c r="BH41" s="309"/>
      <c r="BI41" s="309"/>
      <c r="BJ41" s="309"/>
      <c r="BK41" s="309"/>
      <c r="BL41" s="309"/>
      <c r="BM41" s="309"/>
      <c r="BN41" s="309"/>
      <c r="BO41" s="309"/>
      <c r="BP41" s="309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09"/>
      <c r="CD41" s="309"/>
      <c r="CE41" s="309"/>
    </row>
    <row r="42" spans="1:83">
      <c r="A42" s="348" t="s">
        <v>18</v>
      </c>
      <c r="B42" s="349"/>
      <c r="C42" s="33">
        <v>1</v>
      </c>
      <c r="D42" s="33">
        <v>1</v>
      </c>
      <c r="E42" s="33">
        <v>1</v>
      </c>
      <c r="F42" s="33">
        <v>1</v>
      </c>
      <c r="G42" s="33">
        <v>1</v>
      </c>
      <c r="H42" s="42">
        <v>1</v>
      </c>
      <c r="I42" s="42">
        <v>1</v>
      </c>
      <c r="J42" s="42">
        <v>1</v>
      </c>
      <c r="K42" s="42">
        <v>1</v>
      </c>
      <c r="L42" s="42">
        <v>1</v>
      </c>
      <c r="M42" s="42">
        <v>1</v>
      </c>
      <c r="N42" s="42">
        <v>1</v>
      </c>
      <c r="O42" s="319"/>
      <c r="P42" s="34"/>
      <c r="Q42" s="35"/>
      <c r="R42" s="22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  <c r="BL42" s="309"/>
      <c r="BM42" s="309"/>
      <c r="BN42" s="309"/>
      <c r="BO42" s="309"/>
      <c r="BP42" s="309"/>
      <c r="BQ42" s="309"/>
      <c r="BR42" s="309"/>
      <c r="BS42" s="309"/>
      <c r="BT42" s="309"/>
      <c r="BU42" s="309"/>
      <c r="BV42" s="309"/>
      <c r="BW42" s="309"/>
      <c r="BX42" s="309"/>
      <c r="BY42" s="309"/>
      <c r="BZ42" s="309"/>
      <c r="CA42" s="309"/>
      <c r="CB42" s="309"/>
      <c r="CC42" s="309"/>
      <c r="CD42" s="309"/>
      <c r="CE42" s="309"/>
    </row>
    <row r="43" spans="1:83" ht="13.5" thickBot="1">
      <c r="A43" s="232" t="s">
        <v>182</v>
      </c>
      <c r="B43" s="350" t="s">
        <v>14</v>
      </c>
      <c r="C43" s="342">
        <f t="shared" ref="C43:N43" si="13">ROUND(C41*C42,2)</f>
        <v>5481158.4299999997</v>
      </c>
      <c r="D43" s="343">
        <f t="shared" si="13"/>
        <v>6553877.0999999996</v>
      </c>
      <c r="E43" s="343">
        <f t="shared" si="13"/>
        <v>7603744.8799999999</v>
      </c>
      <c r="F43" s="343">
        <f t="shared" si="13"/>
        <v>7416158.5300000003</v>
      </c>
      <c r="G43" s="343">
        <f t="shared" si="13"/>
        <v>5025940.4400000004</v>
      </c>
      <c r="H43" s="343">
        <f t="shared" si="13"/>
        <v>2856623.48</v>
      </c>
      <c r="I43" s="343">
        <f t="shared" si="13"/>
        <v>3388604.43</v>
      </c>
      <c r="J43" s="343">
        <f t="shared" si="13"/>
        <v>7176347.2300000004</v>
      </c>
      <c r="K43" s="343">
        <f t="shared" si="13"/>
        <v>6569922.3099999996</v>
      </c>
      <c r="L43" s="343">
        <f t="shared" si="13"/>
        <v>3597632.66</v>
      </c>
      <c r="M43" s="343">
        <f t="shared" si="13"/>
        <v>6762532.0899999999</v>
      </c>
      <c r="N43" s="343">
        <f t="shared" si="13"/>
        <v>4861017.7</v>
      </c>
      <c r="O43" s="351">
        <f>SUM(C43:N43)</f>
        <v>67293559.280000001</v>
      </c>
      <c r="P43" s="22"/>
      <c r="Q43" s="308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09"/>
      <c r="AY43" s="309"/>
      <c r="AZ43" s="309"/>
      <c r="BA43" s="309"/>
      <c r="BB43" s="309"/>
      <c r="BC43" s="309"/>
      <c r="BD43" s="309"/>
      <c r="BE43" s="309"/>
      <c r="BF43" s="309"/>
      <c r="BG43" s="309"/>
      <c r="BH43" s="309"/>
      <c r="BI43" s="309"/>
      <c r="BJ43" s="309"/>
      <c r="BK43" s="309"/>
      <c r="BL43" s="309"/>
      <c r="BM43" s="309"/>
      <c r="BN43" s="309"/>
      <c r="BO43" s="309"/>
      <c r="BP43" s="309"/>
      <c r="BQ43" s="309"/>
      <c r="BR43" s="309"/>
      <c r="BS43" s="309"/>
      <c r="BT43" s="309"/>
      <c r="BU43" s="309"/>
      <c r="BV43" s="309"/>
      <c r="BW43" s="309"/>
      <c r="BX43" s="309"/>
      <c r="BY43" s="309"/>
      <c r="BZ43" s="309"/>
      <c r="CA43" s="309"/>
      <c r="CB43" s="309"/>
      <c r="CC43" s="309"/>
      <c r="CD43" s="309"/>
      <c r="CE43" s="309"/>
    </row>
    <row r="44" spans="1:83">
      <c r="A44" s="45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9"/>
      <c r="Q44" s="308"/>
      <c r="R44" s="22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  <c r="BY44" s="309"/>
      <c r="BZ44" s="309"/>
      <c r="CA44" s="309"/>
      <c r="CB44" s="309"/>
      <c r="CC44" s="309"/>
      <c r="CD44" s="309"/>
      <c r="CE44" s="309"/>
    </row>
    <row r="45" spans="1:83">
      <c r="A45" s="228" t="s">
        <v>173</v>
      </c>
      <c r="B45" s="36"/>
      <c r="C45" s="319"/>
      <c r="D45" s="319"/>
      <c r="E45" s="319"/>
      <c r="F45" s="31"/>
      <c r="G45" s="31"/>
      <c r="H45" s="31"/>
      <c r="I45" s="31"/>
      <c r="J45" s="31"/>
      <c r="K45" s="31"/>
      <c r="L45" s="31"/>
      <c r="M45" s="31"/>
      <c r="N45" s="31"/>
      <c r="O45" s="32"/>
      <c r="P45" s="22"/>
      <c r="Q45" s="308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  <c r="BL45" s="309"/>
      <c r="BM45" s="309"/>
      <c r="BN45" s="309"/>
      <c r="BO45" s="309"/>
      <c r="BP45" s="309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</row>
    <row r="46" spans="1:83">
      <c r="A46" s="37" t="s">
        <v>81</v>
      </c>
      <c r="B46" s="326" t="s">
        <v>183</v>
      </c>
      <c r="C46" s="213">
        <f>Input!C4</f>
        <v>1005246</v>
      </c>
      <c r="D46" s="213">
        <f>Input!D4</f>
        <v>1053811.7749999999</v>
      </c>
      <c r="E46" s="213">
        <f>Input!E4</f>
        <v>1178710</v>
      </c>
      <c r="F46" s="213">
        <f>Input!F4</f>
        <v>1548306</v>
      </c>
      <c r="G46" s="213">
        <f>Input!G4</f>
        <v>1721690.503</v>
      </c>
      <c r="H46" s="213">
        <f>Input!H4</f>
        <v>1581973</v>
      </c>
      <c r="I46" s="213">
        <f>Input!I4</f>
        <v>1118643</v>
      </c>
      <c r="J46" s="213">
        <f>Input!J4</f>
        <v>1050588</v>
      </c>
      <c r="K46" s="213">
        <f>Input!K4</f>
        <v>1227997</v>
      </c>
      <c r="L46" s="213">
        <f>Input!L4</f>
        <v>1269362</v>
      </c>
      <c r="M46" s="213">
        <f>Input!M4</f>
        <v>1221424</v>
      </c>
      <c r="N46" s="213">
        <f>Input!N4</f>
        <v>1168370.84825</v>
      </c>
      <c r="O46" s="26">
        <f>SUM(C46:N46)</f>
        <v>15146122.126250001</v>
      </c>
      <c r="P46" s="22"/>
      <c r="Q46" s="308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09"/>
      <c r="BD46" s="309"/>
      <c r="BE46" s="309"/>
      <c r="BF46" s="309"/>
      <c r="BG46" s="309"/>
      <c r="BH46" s="309"/>
      <c r="BI46" s="309"/>
      <c r="BJ46" s="309"/>
      <c r="BK46" s="309"/>
      <c r="BL46" s="309"/>
      <c r="BM46" s="309"/>
      <c r="BN46" s="309"/>
      <c r="BO46" s="309"/>
      <c r="BP46" s="309"/>
      <c r="BQ46" s="309"/>
      <c r="BR46" s="309"/>
      <c r="BS46" s="309"/>
      <c r="BT46" s="309"/>
      <c r="BU46" s="309"/>
      <c r="BV46" s="309"/>
      <c r="BW46" s="309"/>
      <c r="BX46" s="309"/>
      <c r="BY46" s="309"/>
      <c r="BZ46" s="309"/>
      <c r="CA46" s="309"/>
      <c r="CB46" s="309"/>
      <c r="CC46" s="309"/>
      <c r="CD46" s="309"/>
      <c r="CE46" s="309"/>
    </row>
    <row r="47" spans="1:83">
      <c r="A47" s="37" t="s">
        <v>90</v>
      </c>
      <c r="B47" s="326" t="s">
        <v>183</v>
      </c>
      <c r="C47" s="352">
        <f>IF(C13=0,"",Input!C44)</f>
        <v>947192</v>
      </c>
      <c r="D47" s="352">
        <f>IF(D13=0,"",Input!D44)</f>
        <v>953286</v>
      </c>
      <c r="E47" s="352">
        <f>IF(E13=0,"",Input!E44)</f>
        <v>1131686</v>
      </c>
      <c r="F47" s="352">
        <f>IF(F13=0,"",Input!F44)</f>
        <v>1370142</v>
      </c>
      <c r="G47" s="352">
        <f>IF(G13=0,"",Input!G44)</f>
        <v>1428766</v>
      </c>
      <c r="H47" s="352">
        <f>IF(H13=0,"",Input!H44)</f>
        <v>1300608</v>
      </c>
      <c r="I47" s="352">
        <f>IF(I13=0,"",Input!I44)</f>
        <v>1045495</v>
      </c>
      <c r="J47" s="352">
        <f>IF(J13=0,"",Input!J44)</f>
        <v>957864</v>
      </c>
      <c r="K47" s="352">
        <f>IF(K13=0,"",Input!K44)</f>
        <v>1081014</v>
      </c>
      <c r="L47" s="352">
        <f>IF(L13=0,"",Input!L44)</f>
        <v>1177663</v>
      </c>
      <c r="M47" s="352">
        <f>IF(M13=0,"",Input!M44)</f>
        <v>1101149</v>
      </c>
      <c r="N47" s="352">
        <f>IF(N13=0,"",Input!N44)</f>
        <v>1004027</v>
      </c>
      <c r="O47" s="26">
        <f>SUM(C47:N47)</f>
        <v>13498892</v>
      </c>
      <c r="P47" s="22"/>
      <c r="Q47" s="308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09"/>
      <c r="AY47" s="309"/>
      <c r="AZ47" s="309"/>
      <c r="BA47" s="309"/>
      <c r="BB47" s="309"/>
      <c r="BC47" s="309"/>
      <c r="BD47" s="309"/>
      <c r="BE47" s="309"/>
      <c r="BF47" s="309"/>
      <c r="BG47" s="309"/>
      <c r="BH47" s="309"/>
      <c r="BI47" s="309"/>
      <c r="BJ47" s="309"/>
      <c r="BK47" s="309"/>
      <c r="BL47" s="309"/>
      <c r="BM47" s="309"/>
      <c r="BN47" s="309"/>
      <c r="BO47" s="309"/>
      <c r="BP47" s="309"/>
      <c r="BQ47" s="309"/>
      <c r="BR47" s="309"/>
      <c r="BS47" s="309"/>
      <c r="BT47" s="309"/>
      <c r="BU47" s="309"/>
      <c r="BV47" s="309"/>
      <c r="BW47" s="309"/>
      <c r="BX47" s="309"/>
      <c r="BY47" s="309"/>
      <c r="BZ47" s="309"/>
      <c r="CA47" s="309"/>
      <c r="CB47" s="309"/>
      <c r="CC47" s="309"/>
      <c r="CD47" s="309"/>
      <c r="CE47" s="309"/>
    </row>
    <row r="48" spans="1:83">
      <c r="A48" s="344" t="s">
        <v>74</v>
      </c>
      <c r="B48" s="326" t="s">
        <v>183</v>
      </c>
      <c r="C48" s="353">
        <f t="shared" ref="C48:N48" si="14">IF(C13=0,0,C46-C47)</f>
        <v>58054</v>
      </c>
      <c r="D48" s="353">
        <f t="shared" si="14"/>
        <v>100525.77499999991</v>
      </c>
      <c r="E48" s="353">
        <f t="shared" si="14"/>
        <v>47024</v>
      </c>
      <c r="F48" s="353">
        <f t="shared" si="14"/>
        <v>178164</v>
      </c>
      <c r="G48" s="353">
        <f t="shared" si="14"/>
        <v>292924.50300000003</v>
      </c>
      <c r="H48" s="353">
        <f t="shared" si="14"/>
        <v>281365</v>
      </c>
      <c r="I48" s="354">
        <f t="shared" si="14"/>
        <v>73148</v>
      </c>
      <c r="J48" s="353">
        <f t="shared" si="14"/>
        <v>92724</v>
      </c>
      <c r="K48" s="353">
        <f t="shared" si="14"/>
        <v>146983</v>
      </c>
      <c r="L48" s="353">
        <f t="shared" si="14"/>
        <v>91699</v>
      </c>
      <c r="M48" s="353">
        <f t="shared" si="14"/>
        <v>120275</v>
      </c>
      <c r="N48" s="353">
        <f t="shared" si="14"/>
        <v>164343.84825000004</v>
      </c>
      <c r="O48" s="353">
        <f>SUM(C48:N48)</f>
        <v>1647230.12625</v>
      </c>
      <c r="P48" s="22"/>
      <c r="Q48" s="308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  <c r="BL48" s="309"/>
      <c r="BM48" s="309"/>
      <c r="BN48" s="309"/>
      <c r="BO48" s="309"/>
      <c r="BP48" s="309"/>
      <c r="BQ48" s="309"/>
      <c r="BR48" s="309"/>
      <c r="BS48" s="309"/>
      <c r="BT48" s="309"/>
      <c r="BU48" s="309"/>
      <c r="BV48" s="309"/>
      <c r="BW48" s="309"/>
      <c r="BX48" s="309"/>
      <c r="BY48" s="309"/>
      <c r="BZ48" s="309"/>
      <c r="CA48" s="309"/>
      <c r="CB48" s="309"/>
      <c r="CC48" s="309"/>
      <c r="CD48" s="309"/>
      <c r="CE48" s="309"/>
    </row>
    <row r="49" spans="1:83">
      <c r="A49" s="37" t="s">
        <v>75</v>
      </c>
      <c r="B49" s="355">
        <v>0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/>
      <c r="P49" s="22"/>
      <c r="Q49" s="308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09"/>
      <c r="BD49" s="309"/>
      <c r="BE49" s="309"/>
      <c r="BF49" s="309"/>
      <c r="BG49" s="309"/>
      <c r="BH49" s="309"/>
      <c r="BI49" s="309"/>
      <c r="BJ49" s="309"/>
      <c r="BK49" s="309"/>
      <c r="BL49" s="309"/>
      <c r="BM49" s="309"/>
      <c r="BN49" s="309"/>
      <c r="BO49" s="309"/>
      <c r="BP49" s="309"/>
      <c r="BQ49" s="309"/>
      <c r="BR49" s="309"/>
      <c r="BS49" s="309"/>
      <c r="BT49" s="309"/>
      <c r="BU49" s="309"/>
      <c r="BV49" s="309"/>
      <c r="BW49" s="309"/>
      <c r="BX49" s="309"/>
      <c r="BY49" s="309"/>
      <c r="BZ49" s="309"/>
      <c r="CA49" s="309"/>
      <c r="CB49" s="309"/>
      <c r="CC49" s="309"/>
      <c r="CD49" s="309"/>
      <c r="CE49" s="309"/>
    </row>
    <row r="50" spans="1:83">
      <c r="A50" s="37" t="s">
        <v>184</v>
      </c>
      <c r="B50" s="355">
        <v>26.72</v>
      </c>
      <c r="C50" s="27">
        <f>ROUND((1-C49),3)</f>
        <v>1</v>
      </c>
      <c r="D50" s="27">
        <f>[16]PCA!F15</f>
        <v>1</v>
      </c>
      <c r="E50" s="27">
        <f>[16]PCA!G15</f>
        <v>1</v>
      </c>
      <c r="F50" s="27">
        <f>[16]PCA!H15</f>
        <v>1</v>
      </c>
      <c r="G50" s="27">
        <f>[16]PCA!I15</f>
        <v>1</v>
      </c>
      <c r="H50" s="27">
        <f>[16]PCA!J15</f>
        <v>1</v>
      </c>
      <c r="I50" s="27">
        <f>[16]PCA!K15</f>
        <v>1</v>
      </c>
      <c r="J50" s="27">
        <f>[16]PCA!L15</f>
        <v>1</v>
      </c>
      <c r="K50" s="27">
        <f>[16]PCA!M15</f>
        <v>1</v>
      </c>
      <c r="L50" s="27">
        <f>[16]PCA!N15</f>
        <v>1</v>
      </c>
      <c r="M50" s="27">
        <f>[16]PCA!O15</f>
        <v>1</v>
      </c>
      <c r="N50" s="27">
        <f>[16]PCA!P15</f>
        <v>1</v>
      </c>
      <c r="O50" s="27"/>
      <c r="P50" s="22"/>
      <c r="Q50" s="308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  <c r="AZ50" s="309"/>
      <c r="BA50" s="309"/>
      <c r="BB50" s="309"/>
      <c r="BC50" s="309"/>
      <c r="BD50" s="309"/>
      <c r="BE50" s="309"/>
      <c r="BF50" s="309"/>
      <c r="BG50" s="309"/>
      <c r="BH50" s="309"/>
      <c r="BI50" s="309"/>
      <c r="BJ50" s="309"/>
      <c r="BK50" s="309"/>
      <c r="BL50" s="309"/>
      <c r="BM50" s="309"/>
      <c r="BN50" s="309"/>
      <c r="BO50" s="309"/>
      <c r="BP50" s="309"/>
      <c r="BQ50" s="309"/>
      <c r="BR50" s="309"/>
      <c r="BS50" s="309"/>
      <c r="BT50" s="309"/>
      <c r="BU50" s="309"/>
      <c r="BV50" s="309"/>
      <c r="BW50" s="309"/>
      <c r="BX50" s="309"/>
      <c r="BY50" s="309"/>
      <c r="BZ50" s="309"/>
      <c r="CA50" s="309"/>
      <c r="CB50" s="309"/>
      <c r="CC50" s="309"/>
      <c r="CD50" s="309"/>
      <c r="CE50" s="309"/>
    </row>
    <row r="51" spans="1:83">
      <c r="A51" s="325" t="s">
        <v>53</v>
      </c>
      <c r="B51" s="326" t="s">
        <v>14</v>
      </c>
      <c r="C51" s="356">
        <f>ROUND((-$B$49*C48*C49)+(-$B$50*C48*C50),2)</f>
        <v>-1551202.88</v>
      </c>
      <c r="D51" s="356">
        <f t="shared" ref="D51:N51" si="15">ROUND((-$B$49*D48*D49)+(-$B$50*D48*D50),2)</f>
        <v>-2686048.71</v>
      </c>
      <c r="E51" s="356">
        <f t="shared" si="15"/>
        <v>-1256481.28</v>
      </c>
      <c r="F51" s="356">
        <f t="shared" si="15"/>
        <v>-4760542.08</v>
      </c>
      <c r="G51" s="356">
        <f t="shared" si="15"/>
        <v>-7826942.7199999997</v>
      </c>
      <c r="H51" s="356">
        <f t="shared" si="15"/>
        <v>-7518072.7999999998</v>
      </c>
      <c r="I51" s="356">
        <f t="shared" si="15"/>
        <v>-1954514.56</v>
      </c>
      <c r="J51" s="356">
        <f t="shared" si="15"/>
        <v>-2477585.2799999998</v>
      </c>
      <c r="K51" s="356">
        <f t="shared" si="15"/>
        <v>-3927385.76</v>
      </c>
      <c r="L51" s="356">
        <f t="shared" si="15"/>
        <v>-2450197.2799999998</v>
      </c>
      <c r="M51" s="356">
        <f t="shared" si="15"/>
        <v>-3213748</v>
      </c>
      <c r="N51" s="356">
        <f t="shared" si="15"/>
        <v>-4391267.63</v>
      </c>
      <c r="O51" s="356">
        <f>SUM(C51:N51)</f>
        <v>-44013988.980000004</v>
      </c>
      <c r="P51" s="22"/>
      <c r="Q51" s="308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  <c r="BL51" s="309"/>
      <c r="BM51" s="309"/>
      <c r="BN51" s="309"/>
      <c r="BO51" s="309"/>
      <c r="BP51" s="309"/>
      <c r="BQ51" s="309"/>
      <c r="BR51" s="309"/>
      <c r="BS51" s="309"/>
      <c r="BT51" s="309"/>
      <c r="BU51" s="309"/>
      <c r="BV51" s="309"/>
      <c r="BW51" s="309"/>
      <c r="BX51" s="309"/>
      <c r="BY51" s="309"/>
      <c r="BZ51" s="309"/>
      <c r="CA51" s="309"/>
      <c r="CB51" s="309"/>
      <c r="CC51" s="309"/>
      <c r="CD51" s="309"/>
      <c r="CE51" s="309"/>
    </row>
    <row r="52" spans="1:83">
      <c r="A52" s="357" t="s">
        <v>18</v>
      </c>
      <c r="B52" s="349"/>
      <c r="C52" s="33">
        <v>0.95</v>
      </c>
      <c r="D52" s="33">
        <v>0.95</v>
      </c>
      <c r="E52" s="33">
        <v>0.95</v>
      </c>
      <c r="F52" s="33">
        <v>0.95</v>
      </c>
      <c r="G52" s="33">
        <v>0.95</v>
      </c>
      <c r="H52" s="33">
        <v>0.95</v>
      </c>
      <c r="I52" s="33">
        <v>0.95</v>
      </c>
      <c r="J52" s="33">
        <v>0.95</v>
      </c>
      <c r="K52" s="33">
        <v>0.95</v>
      </c>
      <c r="L52" s="33">
        <v>0.95</v>
      </c>
      <c r="M52" s="33">
        <v>0.95</v>
      </c>
      <c r="N52" s="33">
        <v>0.95</v>
      </c>
      <c r="O52" s="33"/>
      <c r="P52" s="34"/>
      <c r="Q52" s="35"/>
      <c r="R52" s="22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09"/>
      <c r="AV52" s="309"/>
      <c r="AW52" s="309"/>
      <c r="AX52" s="309"/>
      <c r="AY52" s="309"/>
      <c r="AZ52" s="309"/>
      <c r="BA52" s="309"/>
      <c r="BB52" s="309"/>
      <c r="BC52" s="309"/>
      <c r="BD52" s="309"/>
      <c r="BE52" s="309"/>
      <c r="BF52" s="309"/>
      <c r="BG52" s="309"/>
      <c r="BH52" s="309"/>
      <c r="BI52" s="309"/>
      <c r="BJ52" s="309"/>
      <c r="BK52" s="309"/>
      <c r="BL52" s="309"/>
      <c r="BM52" s="309"/>
      <c r="BN52" s="309"/>
      <c r="BO52" s="309"/>
      <c r="BP52" s="309"/>
      <c r="BQ52" s="309"/>
      <c r="BR52" s="309"/>
      <c r="BS52" s="309"/>
      <c r="BT52" s="309"/>
      <c r="BU52" s="309"/>
      <c r="BV52" s="309"/>
      <c r="BW52" s="309"/>
      <c r="BX52" s="309"/>
      <c r="BY52" s="309"/>
      <c r="BZ52" s="309"/>
      <c r="CA52" s="309"/>
      <c r="CB52" s="309"/>
      <c r="CC52" s="309"/>
      <c r="CD52" s="309"/>
      <c r="CE52" s="309"/>
    </row>
    <row r="53" spans="1:83" ht="13.5" thickBot="1">
      <c r="A53" s="233" t="s">
        <v>185</v>
      </c>
      <c r="B53" s="350" t="s">
        <v>14</v>
      </c>
      <c r="C53" s="342">
        <f t="shared" ref="C53:N53" si="16">ROUND(C51*C52,2)</f>
        <v>-1473642.74</v>
      </c>
      <c r="D53" s="342">
        <f t="shared" si="16"/>
        <v>-2551746.27</v>
      </c>
      <c r="E53" s="342">
        <f t="shared" si="16"/>
        <v>-1193657.22</v>
      </c>
      <c r="F53" s="342">
        <f t="shared" si="16"/>
        <v>-4522514.9800000004</v>
      </c>
      <c r="G53" s="342">
        <f t="shared" si="16"/>
        <v>-7435595.5800000001</v>
      </c>
      <c r="H53" s="342">
        <f t="shared" si="16"/>
        <v>-7142169.1600000001</v>
      </c>
      <c r="I53" s="342">
        <f t="shared" si="16"/>
        <v>-1856788.83</v>
      </c>
      <c r="J53" s="342">
        <f t="shared" si="16"/>
        <v>-2353706.02</v>
      </c>
      <c r="K53" s="342">
        <f t="shared" si="16"/>
        <v>-3731016.47</v>
      </c>
      <c r="L53" s="342">
        <f t="shared" si="16"/>
        <v>-2327687.42</v>
      </c>
      <c r="M53" s="342">
        <f t="shared" si="16"/>
        <v>-3053060.6</v>
      </c>
      <c r="N53" s="342">
        <f t="shared" si="16"/>
        <v>-4171704.25</v>
      </c>
      <c r="O53" s="342">
        <f>SUM(C53:N53)</f>
        <v>-41813289.539999999</v>
      </c>
      <c r="P53" s="22"/>
      <c r="Q53" s="308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09"/>
      <c r="BI53" s="309"/>
      <c r="BJ53" s="309"/>
      <c r="BK53" s="309"/>
      <c r="BL53" s="309"/>
      <c r="BM53" s="309"/>
      <c r="BN53" s="309"/>
      <c r="BO53" s="309"/>
      <c r="BP53" s="309"/>
      <c r="BQ53" s="309"/>
      <c r="BR53" s="309"/>
      <c r="BS53" s="309"/>
      <c r="BT53" s="309"/>
      <c r="BU53" s="309"/>
      <c r="BV53" s="309"/>
      <c r="BW53" s="309"/>
      <c r="BX53" s="309"/>
      <c r="BY53" s="309"/>
      <c r="BZ53" s="309"/>
      <c r="CA53" s="309"/>
      <c r="CB53" s="309"/>
      <c r="CC53" s="309"/>
      <c r="CD53" s="309"/>
      <c r="CE53" s="309"/>
    </row>
    <row r="54" spans="1:83">
      <c r="A54" s="37"/>
      <c r="B54" s="358"/>
      <c r="C54" s="319"/>
      <c r="D54" s="319"/>
      <c r="E54" s="319"/>
      <c r="F54" s="31"/>
      <c r="G54" s="31"/>
      <c r="H54" s="31"/>
      <c r="I54" s="31"/>
      <c r="J54" s="31"/>
      <c r="K54" s="31"/>
      <c r="L54" s="31"/>
      <c r="M54" s="31"/>
      <c r="N54" s="31"/>
      <c r="O54" s="32"/>
      <c r="P54" s="22"/>
      <c r="Q54" s="308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  <c r="BL54" s="309"/>
      <c r="BM54" s="309"/>
      <c r="BN54" s="309"/>
      <c r="BO54" s="309"/>
      <c r="BP54" s="309"/>
      <c r="BQ54" s="309"/>
      <c r="BR54" s="309"/>
      <c r="BS54" s="309"/>
      <c r="BT54" s="309"/>
      <c r="BU54" s="309"/>
      <c r="BV54" s="309"/>
      <c r="BW54" s="309"/>
      <c r="BX54" s="309"/>
      <c r="BY54" s="309"/>
      <c r="BZ54" s="309"/>
      <c r="CA54" s="309"/>
      <c r="CB54" s="309"/>
      <c r="CC54" s="309"/>
      <c r="CD54" s="309"/>
      <c r="CE54" s="309"/>
    </row>
    <row r="55" spans="1:83">
      <c r="A55" s="234" t="s">
        <v>71</v>
      </c>
      <c r="B55" s="330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319"/>
      <c r="P55" s="49"/>
      <c r="Q55" s="308"/>
      <c r="R55" s="22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09"/>
      <c r="AY55" s="309"/>
      <c r="AZ55" s="309"/>
      <c r="BA55" s="309"/>
      <c r="BB55" s="309"/>
      <c r="BC55" s="309"/>
      <c r="BD55" s="309"/>
      <c r="BE55" s="309"/>
      <c r="BF55" s="309"/>
      <c r="BG55" s="309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09"/>
      <c r="BV55" s="309"/>
      <c r="BW55" s="309"/>
      <c r="BX55" s="309"/>
      <c r="BY55" s="309"/>
      <c r="BZ55" s="309"/>
      <c r="CA55" s="309"/>
      <c r="CB55" s="309"/>
      <c r="CC55" s="309"/>
      <c r="CD55" s="309"/>
      <c r="CE55" s="309"/>
    </row>
    <row r="56" spans="1:83" ht="15" customHeight="1">
      <c r="A56" s="229" t="s">
        <v>174</v>
      </c>
      <c r="B56" s="330" t="s">
        <v>14</v>
      </c>
      <c r="C56" s="31">
        <f>Input!C25</f>
        <v>0</v>
      </c>
      <c r="D56" s="31">
        <f>Input!D25</f>
        <v>0</v>
      </c>
      <c r="E56" s="31">
        <f>Input!E25</f>
        <v>163366.82</v>
      </c>
      <c r="F56" s="31">
        <f>Input!F25</f>
        <v>2073169.22</v>
      </c>
      <c r="G56" s="31">
        <f>Input!G25</f>
        <v>2843974.65</v>
      </c>
      <c r="H56" s="31">
        <f>Input!H25</f>
        <v>2121623.7599999998</v>
      </c>
      <c r="I56" s="31">
        <f>Input!I25</f>
        <v>628735.75</v>
      </c>
      <c r="J56" s="31">
        <f>Input!J25</f>
        <v>479437.58</v>
      </c>
      <c r="K56" s="31">
        <f>Input!K25</f>
        <v>1020</v>
      </c>
      <c r="L56" s="31">
        <f>Input!L25</f>
        <v>14.35</v>
      </c>
      <c r="M56" s="31">
        <f>Input!M25</f>
        <v>85.35</v>
      </c>
      <c r="N56" s="31">
        <f>Input!N25</f>
        <v>101.34</v>
      </c>
      <c r="O56" s="31">
        <f>SUM(C56:N56)</f>
        <v>8311528.8199999984</v>
      </c>
      <c r="P56" s="49"/>
      <c r="Q56" s="308"/>
      <c r="R56" s="22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09"/>
      <c r="AY56" s="309"/>
      <c r="AZ56" s="309"/>
      <c r="BA56" s="309"/>
      <c r="BB56" s="309"/>
      <c r="BC56" s="309"/>
      <c r="BD56" s="309"/>
      <c r="BE56" s="309"/>
      <c r="BF56" s="309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09"/>
      <c r="CD56" s="309"/>
      <c r="CE56" s="309"/>
    </row>
    <row r="57" spans="1:83" ht="15" customHeight="1">
      <c r="A57" s="229" t="s">
        <v>175</v>
      </c>
      <c r="B57" s="330" t="s">
        <v>14</v>
      </c>
      <c r="C57" s="216">
        <f>IF(C30=0,0,Input!C57)</f>
        <v>780401</v>
      </c>
      <c r="D57" s="216">
        <f>IF(D30=0,0,Input!D57)</f>
        <v>776502</v>
      </c>
      <c r="E57" s="216">
        <f>IF(E30=0,0,Input!E57)</f>
        <v>935327</v>
      </c>
      <c r="F57" s="216">
        <f>IF(F30=0,0,Input!F57)</f>
        <v>1180702</v>
      </c>
      <c r="G57" s="216">
        <f>IF(G30=0,0,Input!G57)</f>
        <v>1263682</v>
      </c>
      <c r="H57" s="216">
        <f>IF(H30=0,0,Input!H57)</f>
        <v>1119681</v>
      </c>
      <c r="I57" s="216">
        <f>IF(I30=0,0,Input!I57)</f>
        <v>806970</v>
      </c>
      <c r="J57" s="216">
        <f>IF(J30=0,0,Input!J57)</f>
        <v>757284</v>
      </c>
      <c r="K57" s="216">
        <f>IF(K30=0,0,Input!K57)</f>
        <v>876823</v>
      </c>
      <c r="L57" s="216">
        <f>IF(L30=0,0,Input!L57)</f>
        <v>990769</v>
      </c>
      <c r="M57" s="216">
        <f>IF(M30=0,0,Input!M57)</f>
        <v>924317</v>
      </c>
      <c r="N57" s="216">
        <f>IF(N30=0,0,Input!N57)</f>
        <v>839807</v>
      </c>
      <c r="O57" s="328">
        <f>SUM(C57:N57)</f>
        <v>11252265</v>
      </c>
      <c r="P57" s="49"/>
      <c r="Q57" s="308"/>
      <c r="R57" s="22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09"/>
      <c r="CD57" s="309"/>
      <c r="CE57" s="309"/>
    </row>
    <row r="58" spans="1:83" ht="15" customHeight="1">
      <c r="A58" s="333" t="s">
        <v>17</v>
      </c>
      <c r="B58" s="330" t="s">
        <v>14</v>
      </c>
      <c r="C58" s="359">
        <f t="shared" ref="C58:N58" si="17">C56-C57</f>
        <v>-780401</v>
      </c>
      <c r="D58" s="360">
        <f t="shared" si="17"/>
        <v>-776502</v>
      </c>
      <c r="E58" s="360">
        <f t="shared" si="17"/>
        <v>-771960.17999999993</v>
      </c>
      <c r="F58" s="361">
        <f t="shared" si="17"/>
        <v>892467.22</v>
      </c>
      <c r="G58" s="361">
        <f t="shared" si="17"/>
        <v>1580292.65</v>
      </c>
      <c r="H58" s="360">
        <f t="shared" si="17"/>
        <v>1001942.7599999998</v>
      </c>
      <c r="I58" s="360">
        <f t="shared" si="17"/>
        <v>-178234.25</v>
      </c>
      <c r="J58" s="361">
        <f t="shared" si="17"/>
        <v>-277846.42</v>
      </c>
      <c r="K58" s="361">
        <f t="shared" si="17"/>
        <v>-875803</v>
      </c>
      <c r="L58" s="361">
        <f t="shared" si="17"/>
        <v>-990754.65</v>
      </c>
      <c r="M58" s="361">
        <f t="shared" si="17"/>
        <v>-924231.65</v>
      </c>
      <c r="N58" s="361">
        <f t="shared" si="17"/>
        <v>-839705.66</v>
      </c>
      <c r="O58" s="44">
        <f>SUM(C58:N58)</f>
        <v>-2940736.18</v>
      </c>
      <c r="P58" s="49"/>
      <c r="Q58" s="308"/>
      <c r="R58" s="22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09"/>
      <c r="AY58" s="309"/>
      <c r="AZ58" s="309"/>
      <c r="BA58" s="309"/>
      <c r="BB58" s="309"/>
      <c r="BC58" s="309"/>
      <c r="BD58" s="309"/>
      <c r="BE58" s="309"/>
      <c r="BF58" s="309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</row>
    <row r="59" spans="1:83" ht="15" customHeight="1">
      <c r="A59" s="333" t="s">
        <v>18</v>
      </c>
      <c r="B59" s="330"/>
      <c r="C59" s="42">
        <v>1</v>
      </c>
      <c r="D59" s="42">
        <v>1</v>
      </c>
      <c r="E59" s="42">
        <v>1</v>
      </c>
      <c r="F59" s="42">
        <v>1</v>
      </c>
      <c r="G59" s="42">
        <v>1</v>
      </c>
      <c r="H59" s="42">
        <v>1</v>
      </c>
      <c r="I59" s="42">
        <v>1</v>
      </c>
      <c r="J59" s="42">
        <v>1</v>
      </c>
      <c r="K59" s="42">
        <v>1</v>
      </c>
      <c r="L59" s="42">
        <v>1</v>
      </c>
      <c r="M59" s="42">
        <v>1</v>
      </c>
      <c r="N59" s="42">
        <v>1</v>
      </c>
      <c r="O59" s="319"/>
      <c r="P59" s="49"/>
      <c r="Q59" s="308"/>
      <c r="R59" s="22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</row>
    <row r="60" spans="1:83" ht="15" customHeight="1" thickBot="1">
      <c r="A60" s="231" t="s">
        <v>186</v>
      </c>
      <c r="B60" s="341" t="s">
        <v>14</v>
      </c>
      <c r="C60" s="342">
        <f>ROUND((C58*C59),2)</f>
        <v>-780401</v>
      </c>
      <c r="D60" s="342">
        <f t="shared" ref="D60:N60" si="18">ROUND((D58*D59),2)</f>
        <v>-776502</v>
      </c>
      <c r="E60" s="342">
        <f t="shared" si="18"/>
        <v>-771960.18</v>
      </c>
      <c r="F60" s="342">
        <f t="shared" si="18"/>
        <v>892467.22</v>
      </c>
      <c r="G60" s="342">
        <f t="shared" si="18"/>
        <v>1580292.65</v>
      </c>
      <c r="H60" s="342">
        <f t="shared" si="18"/>
        <v>1001942.76</v>
      </c>
      <c r="I60" s="342">
        <f t="shared" si="18"/>
        <v>-178234.25</v>
      </c>
      <c r="J60" s="342">
        <f t="shared" si="18"/>
        <v>-277846.42</v>
      </c>
      <c r="K60" s="342">
        <f t="shared" si="18"/>
        <v>-875803</v>
      </c>
      <c r="L60" s="342">
        <f t="shared" si="18"/>
        <v>-990754.65</v>
      </c>
      <c r="M60" s="342">
        <f t="shared" si="18"/>
        <v>-924231.65</v>
      </c>
      <c r="N60" s="342">
        <f t="shared" si="18"/>
        <v>-839705.66</v>
      </c>
      <c r="O60" s="342">
        <f>SUM(C60:N60)</f>
        <v>-2940736.18</v>
      </c>
      <c r="P60" s="49"/>
      <c r="Q60" s="308"/>
      <c r="R60" s="22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</row>
    <row r="61" spans="1:83">
      <c r="A61" s="45"/>
      <c r="B61" s="330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319"/>
      <c r="P61" s="49"/>
      <c r="Q61" s="308"/>
      <c r="R61" s="22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</row>
    <row r="62" spans="1:83">
      <c r="A62" s="235" t="s">
        <v>65</v>
      </c>
      <c r="B62" s="330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9"/>
      <c r="Q62" s="308"/>
      <c r="R62" s="22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  <c r="AU62" s="309"/>
      <c r="AV62" s="309"/>
      <c r="AW62" s="309"/>
      <c r="AX62" s="309"/>
      <c r="AY62" s="309"/>
      <c r="AZ62" s="309"/>
      <c r="BA62" s="309"/>
      <c r="BB62" s="309"/>
      <c r="BC62" s="309"/>
      <c r="BD62" s="309"/>
      <c r="BE62" s="309"/>
      <c r="BF62" s="309"/>
      <c r="BG62" s="309"/>
      <c r="BH62" s="309"/>
      <c r="BI62" s="309"/>
      <c r="BJ62" s="309"/>
      <c r="BK62" s="309"/>
      <c r="BL62" s="309"/>
      <c r="BM62" s="309"/>
      <c r="BN62" s="309"/>
      <c r="BO62" s="309"/>
      <c r="BP62" s="309"/>
      <c r="BQ62" s="309"/>
      <c r="BR62" s="309"/>
      <c r="BS62" s="309"/>
      <c r="BT62" s="309"/>
      <c r="BU62" s="309"/>
      <c r="BV62" s="309"/>
      <c r="BW62" s="309"/>
      <c r="BX62" s="309"/>
      <c r="BY62" s="309"/>
      <c r="BZ62" s="309"/>
      <c r="CA62" s="309"/>
      <c r="CB62" s="309"/>
      <c r="CC62" s="309"/>
      <c r="CD62" s="309"/>
      <c r="CE62" s="309"/>
    </row>
    <row r="63" spans="1:83">
      <c r="A63" s="37" t="s">
        <v>76</v>
      </c>
      <c r="B63" s="330" t="s">
        <v>14</v>
      </c>
      <c r="C63" s="40">
        <f>Input!C34</f>
        <v>0</v>
      </c>
      <c r="D63" s="40">
        <f>Input!D34</f>
        <v>0</v>
      </c>
      <c r="E63" s="40">
        <f>Input!E34</f>
        <v>0</v>
      </c>
      <c r="F63" s="40">
        <f>Input!F34</f>
        <v>0</v>
      </c>
      <c r="G63" s="40">
        <f>Input!G34</f>
        <v>0</v>
      </c>
      <c r="H63" s="40">
        <f>Input!H34</f>
        <v>0</v>
      </c>
      <c r="I63" s="40">
        <f>Input!I34</f>
        <v>0</v>
      </c>
      <c r="J63" s="40">
        <f>Input!J34</f>
        <v>0</v>
      </c>
      <c r="K63" s="40">
        <f>Input!K34</f>
        <v>0</v>
      </c>
      <c r="L63" s="40">
        <f>Input!L34</f>
        <v>0</v>
      </c>
      <c r="M63" s="40">
        <f>Input!M34</f>
        <v>0</v>
      </c>
      <c r="N63" s="40">
        <f>Input!N34</f>
        <v>0</v>
      </c>
      <c r="O63" s="31">
        <f>SUM(C63:N63)</f>
        <v>0</v>
      </c>
      <c r="P63" s="22"/>
      <c r="Q63" s="308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  <c r="BL63" s="309"/>
      <c r="BM63" s="309"/>
      <c r="BN63" s="309"/>
      <c r="BO63" s="309"/>
      <c r="BP63" s="309"/>
      <c r="BQ63" s="309"/>
      <c r="BR63" s="309"/>
      <c r="BS63" s="309"/>
      <c r="BT63" s="309"/>
      <c r="BU63" s="309"/>
      <c r="BV63" s="309"/>
      <c r="BW63" s="309"/>
      <c r="BX63" s="309"/>
      <c r="BY63" s="309"/>
      <c r="BZ63" s="309"/>
      <c r="CA63" s="309"/>
      <c r="CB63" s="309"/>
      <c r="CC63" s="309"/>
      <c r="CD63" s="309"/>
      <c r="CE63" s="309"/>
    </row>
    <row r="64" spans="1:83">
      <c r="A64" s="37" t="s">
        <v>77</v>
      </c>
      <c r="B64" s="330" t="s">
        <v>14</v>
      </c>
      <c r="C64" s="362">
        <f>Input!C36</f>
        <v>-1168040.31</v>
      </c>
      <c r="D64" s="362">
        <f>Input!D36</f>
        <v>809.96</v>
      </c>
      <c r="E64" s="362">
        <f>Input!E36</f>
        <v>171.78</v>
      </c>
      <c r="F64" s="362">
        <f>Input!F36</f>
        <v>181.81</v>
      </c>
      <c r="G64" s="362">
        <f>Input!G36</f>
        <v>-1183377.6000000001</v>
      </c>
      <c r="H64" s="362">
        <f>Input!H36</f>
        <v>669.95</v>
      </c>
      <c r="I64" s="362">
        <f>Input!I36</f>
        <v>-83462.81</v>
      </c>
      <c r="J64" s="362">
        <f>Input!J36</f>
        <v>218.59</v>
      </c>
      <c r="K64" s="362">
        <f>Input!K36</f>
        <v>-738019.94</v>
      </c>
      <c r="L64" s="362">
        <f>Input!L36</f>
        <v>-3294293.02</v>
      </c>
      <c r="M64" s="362">
        <f>Input!M36</f>
        <v>-4123273.82</v>
      </c>
      <c r="N64" s="362">
        <f>Input!N36</f>
        <v>-63679.79</v>
      </c>
      <c r="O64" s="363">
        <f>SUM(C64:N64)</f>
        <v>-10652095.199999999</v>
      </c>
      <c r="P64" s="22"/>
      <c r="Q64" s="308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  <c r="AT64" s="309"/>
      <c r="AU64" s="309"/>
      <c r="AV64" s="309"/>
      <c r="AW64" s="309"/>
      <c r="AX64" s="309"/>
      <c r="AY64" s="309"/>
      <c r="AZ64" s="309"/>
      <c r="BA64" s="309"/>
      <c r="BB64" s="309"/>
      <c r="BC64" s="309"/>
      <c r="BD64" s="309"/>
      <c r="BE64" s="309"/>
      <c r="BF64" s="309"/>
      <c r="BG64" s="309"/>
      <c r="BH64" s="309"/>
      <c r="BI64" s="309"/>
      <c r="BJ64" s="309"/>
      <c r="BK64" s="309"/>
      <c r="BL64" s="309"/>
      <c r="BM64" s="309"/>
      <c r="BN64" s="309"/>
      <c r="BO64" s="309"/>
      <c r="BP64" s="309"/>
      <c r="BQ64" s="309"/>
      <c r="BR64" s="309"/>
      <c r="BS64" s="309"/>
      <c r="BT64" s="309"/>
      <c r="BU64" s="309"/>
      <c r="BV64" s="309"/>
      <c r="BW64" s="309"/>
      <c r="BX64" s="309"/>
      <c r="BY64" s="309"/>
      <c r="BZ64" s="309"/>
      <c r="CA64" s="309"/>
      <c r="CB64" s="309"/>
      <c r="CC64" s="309"/>
      <c r="CD64" s="309"/>
      <c r="CE64" s="309"/>
    </row>
    <row r="65" spans="1:83">
      <c r="A65" s="333" t="s">
        <v>78</v>
      </c>
      <c r="B65" s="330" t="s">
        <v>14</v>
      </c>
      <c r="C65" s="44">
        <f>SUM(C63:C64)</f>
        <v>-1168040.31</v>
      </c>
      <c r="D65" s="44">
        <f t="shared" ref="D65:N65" si="19">SUM(D63:D64)</f>
        <v>809.96</v>
      </c>
      <c r="E65" s="44">
        <f t="shared" si="19"/>
        <v>171.78</v>
      </c>
      <c r="F65" s="44">
        <f t="shared" si="19"/>
        <v>181.81</v>
      </c>
      <c r="G65" s="44">
        <f t="shared" si="19"/>
        <v>-1183377.6000000001</v>
      </c>
      <c r="H65" s="44">
        <f t="shared" si="19"/>
        <v>669.95</v>
      </c>
      <c r="I65" s="44">
        <f t="shared" si="19"/>
        <v>-83462.81</v>
      </c>
      <c r="J65" s="44">
        <f t="shared" si="19"/>
        <v>218.59</v>
      </c>
      <c r="K65" s="44">
        <f t="shared" si="19"/>
        <v>-738019.94</v>
      </c>
      <c r="L65" s="44">
        <f t="shared" si="19"/>
        <v>-3294293.02</v>
      </c>
      <c r="M65" s="44">
        <f t="shared" si="19"/>
        <v>-4123273.82</v>
      </c>
      <c r="N65" s="44">
        <f t="shared" si="19"/>
        <v>-63679.79</v>
      </c>
      <c r="O65" s="44">
        <f>SUM(C65:N65)</f>
        <v>-10652095.199999999</v>
      </c>
      <c r="P65" s="49"/>
      <c r="Q65" s="308"/>
      <c r="R65" s="22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  <c r="AT65" s="309"/>
      <c r="AU65" s="309"/>
      <c r="AV65" s="309"/>
      <c r="AW65" s="309"/>
      <c r="AX65" s="309"/>
      <c r="AY65" s="309"/>
      <c r="AZ65" s="309"/>
      <c r="BA65" s="309"/>
      <c r="BB65" s="309"/>
      <c r="BC65" s="309"/>
      <c r="BD65" s="309"/>
      <c r="BE65" s="309"/>
      <c r="BF65" s="309"/>
      <c r="BG65" s="309"/>
      <c r="BH65" s="309"/>
      <c r="BI65" s="309"/>
      <c r="BJ65" s="309"/>
      <c r="BK65" s="309"/>
      <c r="BL65" s="309"/>
      <c r="BM65" s="309"/>
      <c r="BN65" s="309"/>
      <c r="BO65" s="309"/>
      <c r="BP65" s="309"/>
      <c r="BQ65" s="309"/>
      <c r="BR65" s="309"/>
      <c r="BS65" s="309"/>
      <c r="BT65" s="309"/>
      <c r="BU65" s="309"/>
      <c r="BV65" s="309"/>
      <c r="BW65" s="309"/>
      <c r="BX65" s="309"/>
      <c r="BY65" s="309"/>
      <c r="BZ65" s="309"/>
      <c r="CA65" s="309"/>
      <c r="CB65" s="309"/>
      <c r="CC65" s="309"/>
      <c r="CD65" s="309"/>
      <c r="CE65" s="309"/>
    </row>
    <row r="66" spans="1:83">
      <c r="A66" s="325" t="s">
        <v>19</v>
      </c>
      <c r="B66" s="330"/>
      <c r="C66" s="42">
        <f t="shared" ref="C66:N66" si="20">IF(C30=0,"",C107)</f>
        <v>0.95599999999999996</v>
      </c>
      <c r="D66" s="42">
        <f t="shared" si="20"/>
        <v>0.95399999999999996</v>
      </c>
      <c r="E66" s="42">
        <f t="shared" si="20"/>
        <v>0.95699999999999996</v>
      </c>
      <c r="F66" s="42">
        <f t="shared" si="20"/>
        <v>0.96</v>
      </c>
      <c r="G66" s="42">
        <f t="shared" si="20"/>
        <v>0.95899999999999996</v>
      </c>
      <c r="H66" s="42">
        <f t="shared" si="20"/>
        <v>0.95799999999999996</v>
      </c>
      <c r="I66" s="42">
        <f t="shared" si="20"/>
        <v>0.95699999999999996</v>
      </c>
      <c r="J66" s="42">
        <f t="shared" si="20"/>
        <v>0.95299999999999996</v>
      </c>
      <c r="K66" s="42">
        <f t="shared" si="20"/>
        <v>0.95199999999999996</v>
      </c>
      <c r="L66" s="42">
        <f t="shared" si="20"/>
        <v>0.95299999999999996</v>
      </c>
      <c r="M66" s="42">
        <f t="shared" si="20"/>
        <v>0.95599999999999996</v>
      </c>
      <c r="N66" s="42">
        <f t="shared" si="20"/>
        <v>0.96</v>
      </c>
      <c r="O66" s="44"/>
      <c r="P66" s="49"/>
      <c r="Q66" s="308"/>
      <c r="R66" s="22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  <c r="BL66" s="309"/>
      <c r="BM66" s="309"/>
      <c r="BN66" s="309"/>
      <c r="BO66" s="309"/>
      <c r="BP66" s="309"/>
      <c r="BQ66" s="309"/>
      <c r="BR66" s="309"/>
      <c r="BS66" s="309"/>
      <c r="BT66" s="309"/>
      <c r="BU66" s="309"/>
      <c r="BV66" s="309"/>
      <c r="BW66" s="309"/>
      <c r="BX66" s="309"/>
      <c r="BY66" s="309"/>
      <c r="BZ66" s="309"/>
      <c r="CA66" s="309"/>
      <c r="CB66" s="309"/>
      <c r="CC66" s="309"/>
      <c r="CD66" s="309"/>
      <c r="CE66" s="309"/>
    </row>
    <row r="67" spans="1:83">
      <c r="A67" s="333" t="s">
        <v>18</v>
      </c>
      <c r="B67" s="330"/>
      <c r="C67" s="42">
        <v>0.95</v>
      </c>
      <c r="D67" s="42">
        <v>0.95</v>
      </c>
      <c r="E67" s="42">
        <v>0.95</v>
      </c>
      <c r="F67" s="42">
        <v>0.95</v>
      </c>
      <c r="G67" s="42">
        <v>0.95</v>
      </c>
      <c r="H67" s="42">
        <v>0.95</v>
      </c>
      <c r="I67" s="42">
        <v>0.95</v>
      </c>
      <c r="J67" s="42">
        <v>0.95</v>
      </c>
      <c r="K67" s="42">
        <v>0.95</v>
      </c>
      <c r="L67" s="42">
        <v>0.95</v>
      </c>
      <c r="M67" s="42">
        <v>0.95</v>
      </c>
      <c r="N67" s="42">
        <v>0.95</v>
      </c>
      <c r="O67" s="44"/>
      <c r="P67" s="49"/>
      <c r="Q67" s="308"/>
      <c r="R67" s="22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  <c r="AT67" s="309"/>
      <c r="AU67" s="309"/>
      <c r="AV67" s="309"/>
      <c r="AW67" s="309"/>
      <c r="AX67" s="309"/>
      <c r="AY67" s="309"/>
      <c r="AZ67" s="309"/>
      <c r="BA67" s="309"/>
      <c r="BB67" s="309"/>
      <c r="BC67" s="309"/>
      <c r="BD67" s="309"/>
      <c r="BE67" s="309"/>
      <c r="BF67" s="309"/>
      <c r="BG67" s="309"/>
      <c r="BH67" s="309"/>
      <c r="BI67" s="309"/>
      <c r="BJ67" s="309"/>
      <c r="BK67" s="309"/>
      <c r="BL67" s="309"/>
      <c r="BM67" s="309"/>
      <c r="BN67" s="309"/>
      <c r="BO67" s="309"/>
      <c r="BP67" s="309"/>
      <c r="BQ67" s="309"/>
      <c r="BR67" s="309"/>
      <c r="BS67" s="309"/>
      <c r="BT67" s="309"/>
      <c r="BU67" s="309"/>
      <c r="BV67" s="309"/>
      <c r="BW67" s="309"/>
      <c r="BX67" s="309"/>
      <c r="BY67" s="309"/>
      <c r="BZ67" s="309"/>
      <c r="CA67" s="309"/>
      <c r="CB67" s="309"/>
      <c r="CC67" s="309"/>
      <c r="CD67" s="309"/>
      <c r="CE67" s="309"/>
    </row>
    <row r="68" spans="1:83" ht="13.5" thickBot="1">
      <c r="A68" s="365" t="s">
        <v>187</v>
      </c>
      <c r="B68" s="341" t="s">
        <v>14</v>
      </c>
      <c r="C68" s="342">
        <f t="shared" ref="C68:N68" si="21">IF(C30=0,0,ROUND(C65*C66*C67,2))</f>
        <v>-1060814.21</v>
      </c>
      <c r="D68" s="342">
        <f t="shared" si="21"/>
        <v>734.07</v>
      </c>
      <c r="E68" s="342">
        <f t="shared" si="21"/>
        <v>156.16999999999999</v>
      </c>
      <c r="F68" s="342">
        <f t="shared" si="21"/>
        <v>165.81</v>
      </c>
      <c r="G68" s="342">
        <f t="shared" si="21"/>
        <v>-1078116.1599999999</v>
      </c>
      <c r="H68" s="342">
        <f t="shared" si="21"/>
        <v>609.72</v>
      </c>
      <c r="I68" s="342">
        <f t="shared" si="21"/>
        <v>-75880.210000000006</v>
      </c>
      <c r="J68" s="342">
        <f t="shared" si="21"/>
        <v>197.9</v>
      </c>
      <c r="K68" s="342">
        <f t="shared" si="21"/>
        <v>-667465.23</v>
      </c>
      <c r="L68" s="342">
        <f t="shared" si="21"/>
        <v>-2982488.19</v>
      </c>
      <c r="M68" s="342">
        <f t="shared" si="21"/>
        <v>-3744757.28</v>
      </c>
      <c r="N68" s="342">
        <f t="shared" si="21"/>
        <v>-58075.97</v>
      </c>
      <c r="O68" s="342">
        <f>SUM(C68:N68)</f>
        <v>-9665733.5800000001</v>
      </c>
      <c r="P68" s="49"/>
      <c r="Q68" s="308"/>
      <c r="R68" s="22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  <c r="AT68" s="309"/>
      <c r="AU68" s="309"/>
      <c r="AV68" s="309"/>
      <c r="AW68" s="309"/>
      <c r="AX68" s="309"/>
      <c r="AY68" s="309"/>
      <c r="AZ68" s="309"/>
      <c r="BA68" s="309"/>
      <c r="BB68" s="309"/>
      <c r="BC68" s="309"/>
      <c r="BD68" s="309"/>
      <c r="BE68" s="309"/>
      <c r="BF68" s="309"/>
      <c r="BG68" s="309"/>
      <c r="BH68" s="309"/>
      <c r="BI68" s="309"/>
      <c r="BJ68" s="309"/>
      <c r="BK68" s="309"/>
      <c r="BL68" s="309"/>
      <c r="BM68" s="309"/>
      <c r="BN68" s="309"/>
      <c r="BO68" s="309"/>
      <c r="BP68" s="309"/>
      <c r="BQ68" s="309"/>
      <c r="BR68" s="309"/>
      <c r="BS68" s="309"/>
      <c r="BT68" s="309"/>
      <c r="BU68" s="309"/>
      <c r="BV68" s="309"/>
      <c r="BW68" s="309"/>
      <c r="BX68" s="309"/>
      <c r="BY68" s="309"/>
      <c r="BZ68" s="309"/>
      <c r="CA68" s="309"/>
      <c r="CB68" s="309"/>
      <c r="CC68" s="309"/>
      <c r="CD68" s="309"/>
      <c r="CE68" s="309"/>
    </row>
    <row r="69" spans="1:83">
      <c r="A69" s="366"/>
      <c r="B69" s="330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9"/>
      <c r="Q69" s="308"/>
      <c r="R69" s="22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  <c r="BL69" s="309"/>
      <c r="BM69" s="309"/>
      <c r="BN69" s="309"/>
      <c r="BO69" s="309"/>
      <c r="BP69" s="309"/>
      <c r="BQ69" s="309"/>
      <c r="BR69" s="309"/>
      <c r="BS69" s="309"/>
      <c r="BT69" s="309"/>
      <c r="BU69" s="309"/>
      <c r="BV69" s="309"/>
      <c r="BW69" s="309"/>
      <c r="BX69" s="309"/>
      <c r="BY69" s="309"/>
      <c r="BZ69" s="309"/>
      <c r="CA69" s="309"/>
      <c r="CB69" s="309"/>
      <c r="CC69" s="309"/>
      <c r="CD69" s="309"/>
      <c r="CE69" s="309"/>
    </row>
    <row r="70" spans="1:83">
      <c r="A70" s="235" t="s">
        <v>172</v>
      </c>
      <c r="B70" s="330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9"/>
      <c r="Q70" s="308"/>
      <c r="R70" s="22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  <c r="AR70" s="309"/>
      <c r="AS70" s="309"/>
      <c r="AT70" s="309"/>
      <c r="AU70" s="309"/>
      <c r="AV70" s="309"/>
      <c r="AW70" s="309"/>
      <c r="AX70" s="309"/>
      <c r="AY70" s="309"/>
      <c r="AZ70" s="309"/>
      <c r="BA70" s="309"/>
      <c r="BB70" s="309"/>
      <c r="BC70" s="309"/>
      <c r="BD70" s="309"/>
      <c r="BE70" s="309"/>
      <c r="BF70" s="309"/>
      <c r="BG70" s="309"/>
      <c r="BH70" s="309"/>
      <c r="BI70" s="309"/>
      <c r="BJ70" s="309"/>
      <c r="BK70" s="309"/>
      <c r="BL70" s="309"/>
      <c r="BM70" s="309"/>
      <c r="BN70" s="309"/>
      <c r="BO70" s="309"/>
      <c r="BP70" s="309"/>
      <c r="BQ70" s="309"/>
      <c r="BR70" s="309"/>
      <c r="BS70" s="309"/>
      <c r="BT70" s="309"/>
      <c r="BU70" s="309"/>
      <c r="BV70" s="309"/>
      <c r="BW70" s="309"/>
      <c r="BX70" s="309"/>
      <c r="BY70" s="309"/>
      <c r="BZ70" s="309"/>
      <c r="CA70" s="309"/>
      <c r="CB70" s="309"/>
      <c r="CC70" s="309"/>
      <c r="CD70" s="309"/>
      <c r="CE70" s="309"/>
    </row>
    <row r="71" spans="1:83">
      <c r="A71" s="37" t="s">
        <v>112</v>
      </c>
      <c r="B71" s="330" t="s">
        <v>14</v>
      </c>
      <c r="C71" s="31">
        <f>'Apr 2022 Rev Req'!$C$60</f>
        <v>33103.175619065274</v>
      </c>
      <c r="D71" s="31">
        <f>'May 2022 Rev Req'!$C$60</f>
        <v>32402.2954157237</v>
      </c>
      <c r="E71" s="31">
        <f>'June 2022 Rev Req'!$C$60</f>
        <v>31701.415212382126</v>
      </c>
      <c r="F71" s="31">
        <f>'July 2022 Rev Req'!$C$60</f>
        <v>31000.535009040559</v>
      </c>
      <c r="G71" s="31">
        <f>'Aug 2022 Rev Req'!$C$60</f>
        <v>30299.654805698981</v>
      </c>
      <c r="H71" s="31">
        <f>'Sept 2022 Rev Req'!$C$60</f>
        <v>29598.774602357411</v>
      </c>
      <c r="I71" s="31">
        <f>'Oct 2022 Rev Req'!$C$60</f>
        <v>28897.894399015837</v>
      </c>
      <c r="J71" s="31">
        <f>'Nov 2022 Rev Req'!$C$60</f>
        <v>28197.014195674263</v>
      </c>
      <c r="K71" s="31">
        <f>'Dec 2022 Rev Req'!$C$60</f>
        <v>27496.133992332689</v>
      </c>
      <c r="L71" s="31">
        <f>'Jan 2023 Rev Req'!$C$60</f>
        <v>26795.253788991111</v>
      </c>
      <c r="M71" s="31">
        <f>'Feb 2023 Rev Req'!$C$60</f>
        <v>26094.37358564954</v>
      </c>
      <c r="N71" s="31">
        <f>'Mar 2023 Rev Req'!$C$60</f>
        <v>25393.491694682176</v>
      </c>
      <c r="O71" s="31">
        <f>SUM(C71:N71)</f>
        <v>350980.01232061366</v>
      </c>
      <c r="P71" s="49"/>
      <c r="Q71" s="308"/>
      <c r="R71" s="22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  <c r="AT71" s="309"/>
      <c r="AU71" s="309"/>
      <c r="AV71" s="309"/>
      <c r="AW71" s="309"/>
      <c r="AX71" s="309"/>
      <c r="AY71" s="309"/>
      <c r="AZ71" s="309"/>
      <c r="BA71" s="309"/>
      <c r="BB71" s="309"/>
      <c r="BC71" s="309"/>
      <c r="BD71" s="309"/>
      <c r="BE71" s="309"/>
      <c r="BF71" s="309"/>
      <c r="BG71" s="309"/>
      <c r="BH71" s="309"/>
      <c r="BI71" s="309"/>
      <c r="BJ71" s="309"/>
      <c r="BK71" s="309"/>
      <c r="BL71" s="309"/>
      <c r="BM71" s="309"/>
      <c r="BN71" s="309"/>
      <c r="BO71" s="309"/>
      <c r="BP71" s="309"/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09"/>
      <c r="CD71" s="309"/>
      <c r="CE71" s="309"/>
    </row>
    <row r="72" spans="1:83">
      <c r="A72" s="37" t="s">
        <v>111</v>
      </c>
      <c r="B72" s="330" t="s">
        <v>14</v>
      </c>
      <c r="C72" s="31">
        <f>'Apr 2022 Rev Req'!$C$68</f>
        <v>196675.4152237731</v>
      </c>
      <c r="D72" s="31">
        <f>'May 2022 Rev Req'!$C$68</f>
        <v>205717.68091846321</v>
      </c>
      <c r="E72" s="31">
        <f>'June 2022 Rev Req'!$C$68</f>
        <v>167186.10105110056</v>
      </c>
      <c r="F72" s="31">
        <f>'July 2022 Rev Req'!$C$68</f>
        <v>167362.06083257907</v>
      </c>
      <c r="G72" s="31">
        <f>'Aug 2022 Rev Req'!$C$68</f>
        <v>196300.91529383091</v>
      </c>
      <c r="H72" s="31">
        <f>'Sept 2022 Rev Req'!$C$68</f>
        <v>166352.29454700541</v>
      </c>
      <c r="I72" s="31">
        <f>'Oct 2022 Rev Req'!$C$68</f>
        <v>176893.05560410407</v>
      </c>
      <c r="J72" s="31">
        <f>'Nov 2022 Rev Req'!$C$68</f>
        <v>143446.00174281953</v>
      </c>
      <c r="K72" s="31">
        <f>'Dec 2022 Rev Req'!$C$68</f>
        <v>179859.41616654742</v>
      </c>
      <c r="L72" s="31">
        <f>'Jan 2023 Rev Req'!$C$68</f>
        <v>225077.64756558588</v>
      </c>
      <c r="M72" s="31">
        <f>'Feb 2023 Rev Req'!$C$68</f>
        <v>195294.1583516438</v>
      </c>
      <c r="N72" s="31">
        <f>'Mar 2023 Rev Req'!$C$68</f>
        <v>214835.6669247644</v>
      </c>
      <c r="O72" s="216">
        <f>SUM(C72:N72)</f>
        <v>2235000.4142222172</v>
      </c>
      <c r="P72" s="49"/>
      <c r="Q72" s="308"/>
      <c r="R72" s="22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  <c r="BL72" s="309"/>
      <c r="BM72" s="309"/>
      <c r="BN72" s="309"/>
      <c r="BO72" s="309"/>
      <c r="BP72" s="30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</row>
    <row r="73" spans="1:83">
      <c r="A73" s="340" t="s">
        <v>78</v>
      </c>
      <c r="B73" s="330" t="s">
        <v>14</v>
      </c>
      <c r="C73" s="44">
        <f>SUM(C71:C72)</f>
        <v>229778.59084283837</v>
      </c>
      <c r="D73" s="44">
        <f t="shared" ref="D73:N73" si="22">SUM(D71:D72)</f>
        <v>238119.97633418691</v>
      </c>
      <c r="E73" s="44">
        <f t="shared" si="22"/>
        <v>198887.51626348268</v>
      </c>
      <c r="F73" s="44">
        <f t="shared" si="22"/>
        <v>198362.59584161962</v>
      </c>
      <c r="G73" s="44">
        <f t="shared" si="22"/>
        <v>226600.5700995299</v>
      </c>
      <c r="H73" s="44">
        <f t="shared" si="22"/>
        <v>195951.06914936283</v>
      </c>
      <c r="I73" s="44">
        <f t="shared" si="22"/>
        <v>205790.95000311991</v>
      </c>
      <c r="J73" s="44">
        <f t="shared" si="22"/>
        <v>171643.0159384938</v>
      </c>
      <c r="K73" s="44">
        <f t="shared" si="22"/>
        <v>207355.55015888013</v>
      </c>
      <c r="L73" s="44">
        <f t="shared" si="22"/>
        <v>251872.90135457698</v>
      </c>
      <c r="M73" s="44">
        <f t="shared" si="22"/>
        <v>221388.53193729333</v>
      </c>
      <c r="N73" s="44">
        <f t="shared" si="22"/>
        <v>240229.15861944656</v>
      </c>
      <c r="O73" s="31">
        <f>SUM(C73:N73)</f>
        <v>2585980.4265428311</v>
      </c>
      <c r="P73" s="49"/>
      <c r="Q73" s="308"/>
      <c r="R73" s="22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  <c r="AT73" s="309"/>
      <c r="AU73" s="309"/>
      <c r="AV73" s="309"/>
      <c r="AW73" s="309"/>
      <c r="AX73" s="309"/>
      <c r="AY73" s="309"/>
      <c r="AZ73" s="309"/>
      <c r="BA73" s="309"/>
      <c r="BB73" s="309"/>
      <c r="BC73" s="309"/>
      <c r="BD73" s="309"/>
      <c r="BE73" s="309"/>
      <c r="BF73" s="309"/>
      <c r="BG73" s="309"/>
      <c r="BH73" s="309"/>
      <c r="BI73" s="309"/>
      <c r="BJ73" s="309"/>
      <c r="BK73" s="309"/>
      <c r="BL73" s="309"/>
      <c r="BM73" s="309"/>
      <c r="BN73" s="309"/>
      <c r="BO73" s="309"/>
      <c r="BP73" s="309"/>
      <c r="BQ73" s="309"/>
      <c r="BR73" s="309"/>
      <c r="BS73" s="309"/>
      <c r="BT73" s="309"/>
      <c r="BU73" s="309"/>
      <c r="BV73" s="309"/>
      <c r="BW73" s="309"/>
      <c r="BX73" s="309"/>
      <c r="BY73" s="309"/>
      <c r="BZ73" s="309"/>
      <c r="CA73" s="309"/>
      <c r="CB73" s="309"/>
      <c r="CC73" s="309"/>
      <c r="CD73" s="309"/>
      <c r="CE73" s="309"/>
    </row>
    <row r="74" spans="1:83">
      <c r="A74" s="340" t="s">
        <v>18</v>
      </c>
      <c r="B74" s="330"/>
      <c r="C74" s="42">
        <v>0.95</v>
      </c>
      <c r="D74" s="42">
        <v>0.95</v>
      </c>
      <c r="E74" s="42">
        <v>0.95</v>
      </c>
      <c r="F74" s="42">
        <v>0.95</v>
      </c>
      <c r="G74" s="42">
        <v>0.95</v>
      </c>
      <c r="H74" s="42">
        <v>0.95</v>
      </c>
      <c r="I74" s="42">
        <v>0.95</v>
      </c>
      <c r="J74" s="42">
        <v>0.95</v>
      </c>
      <c r="K74" s="42">
        <v>0.95</v>
      </c>
      <c r="L74" s="42">
        <v>0.95</v>
      </c>
      <c r="M74" s="42">
        <v>0.95</v>
      </c>
      <c r="N74" s="42">
        <v>0.95</v>
      </c>
      <c r="O74" s="44"/>
      <c r="P74" s="49"/>
      <c r="Q74" s="308"/>
      <c r="R74" s="22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09"/>
      <c r="AY74" s="309"/>
      <c r="AZ74" s="309"/>
      <c r="BA74" s="309"/>
      <c r="BB74" s="309"/>
      <c r="BC74" s="309"/>
      <c r="BD74" s="309"/>
      <c r="BE74" s="309"/>
      <c r="BF74" s="309"/>
      <c r="BG74" s="309"/>
      <c r="BH74" s="309"/>
      <c r="BI74" s="309"/>
      <c r="BJ74" s="309"/>
      <c r="BK74" s="309"/>
      <c r="BL74" s="309"/>
      <c r="BM74" s="309"/>
      <c r="BN74" s="309"/>
      <c r="BO74" s="309"/>
      <c r="BP74" s="309"/>
      <c r="BQ74" s="309"/>
      <c r="BR74" s="309"/>
      <c r="BS74" s="309"/>
      <c r="BT74" s="309"/>
      <c r="BU74" s="309"/>
      <c r="BV74" s="309"/>
      <c r="BW74" s="309"/>
      <c r="BX74" s="309"/>
      <c r="BY74" s="309"/>
      <c r="BZ74" s="309"/>
      <c r="CA74" s="309"/>
      <c r="CB74" s="309"/>
      <c r="CC74" s="309"/>
      <c r="CD74" s="309"/>
      <c r="CE74" s="309"/>
    </row>
    <row r="75" spans="1:83">
      <c r="A75" s="365" t="s">
        <v>188</v>
      </c>
      <c r="B75" s="330" t="s">
        <v>14</v>
      </c>
      <c r="C75" s="367">
        <f t="shared" ref="C75:N75" si="23">ROUND(C73*C74,2)</f>
        <v>218289.66</v>
      </c>
      <c r="D75" s="367">
        <f t="shared" si="23"/>
        <v>226213.98</v>
      </c>
      <c r="E75" s="367">
        <f t="shared" si="23"/>
        <v>188943.14</v>
      </c>
      <c r="F75" s="367">
        <f t="shared" si="23"/>
        <v>188444.47</v>
      </c>
      <c r="G75" s="367">
        <f t="shared" si="23"/>
        <v>215270.54</v>
      </c>
      <c r="H75" s="367">
        <f t="shared" si="23"/>
        <v>186153.52</v>
      </c>
      <c r="I75" s="367">
        <f t="shared" si="23"/>
        <v>195501.4</v>
      </c>
      <c r="J75" s="367">
        <f t="shared" si="23"/>
        <v>163060.87</v>
      </c>
      <c r="K75" s="367">
        <f t="shared" si="23"/>
        <v>196987.77</v>
      </c>
      <c r="L75" s="367">
        <f t="shared" si="23"/>
        <v>239279.26</v>
      </c>
      <c r="M75" s="367">
        <f t="shared" si="23"/>
        <v>210319.11</v>
      </c>
      <c r="N75" s="367">
        <f t="shared" si="23"/>
        <v>228217.7</v>
      </c>
      <c r="O75" s="367">
        <f>SUM(C75:N75)</f>
        <v>2456681.4200000004</v>
      </c>
      <c r="P75" s="49"/>
      <c r="Q75" s="308"/>
      <c r="R75" s="22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  <c r="BL75" s="309"/>
      <c r="BM75" s="309"/>
      <c r="BN75" s="309"/>
      <c r="BO75" s="309"/>
      <c r="BP75" s="309"/>
      <c r="BQ75" s="309"/>
      <c r="BR75" s="309"/>
      <c r="BS75" s="309"/>
      <c r="BT75" s="309"/>
      <c r="BU75" s="309"/>
      <c r="BV75" s="309"/>
      <c r="BW75" s="309"/>
      <c r="BX75" s="309"/>
      <c r="BY75" s="309"/>
      <c r="BZ75" s="309"/>
      <c r="CA75" s="309"/>
      <c r="CB75" s="309"/>
      <c r="CC75" s="309"/>
      <c r="CD75" s="309"/>
      <c r="CE75" s="309"/>
    </row>
    <row r="76" spans="1:83">
      <c r="A76" s="47"/>
      <c r="B76" s="326"/>
      <c r="C76" s="40"/>
      <c r="D76" s="40"/>
      <c r="E76" s="40"/>
      <c r="F76" s="40"/>
      <c r="G76" s="40"/>
      <c r="H76" s="31"/>
      <c r="I76" s="31"/>
      <c r="J76" s="31"/>
      <c r="K76" s="31"/>
      <c r="L76" s="31"/>
      <c r="M76" s="31"/>
      <c r="N76" s="31"/>
      <c r="O76" s="31"/>
      <c r="P76" s="22"/>
      <c r="Q76" s="308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</row>
    <row r="77" spans="1:83" s="374" customFormat="1">
      <c r="A77" s="368" t="s">
        <v>189</v>
      </c>
      <c r="B77" s="369" t="s">
        <v>14</v>
      </c>
      <c r="C77" s="370">
        <f>ROUND(C30+C43+C53+C60+C68+C75,2)</f>
        <v>15741739.75</v>
      </c>
      <c r="D77" s="370">
        <f t="shared" ref="D77:O77" si="24">ROUND(D30+D43+D53+D60+D68+D75,2)</f>
        <v>10709652.01</v>
      </c>
      <c r="E77" s="370">
        <f t="shared" si="24"/>
        <v>9611792.2100000009</v>
      </c>
      <c r="F77" s="370">
        <f t="shared" si="24"/>
        <v>40215947.630000003</v>
      </c>
      <c r="G77" s="370">
        <f t="shared" si="24"/>
        <v>35580074.369999997</v>
      </c>
      <c r="H77" s="370">
        <f t="shared" si="24"/>
        <v>18725846.670000002</v>
      </c>
      <c r="I77" s="370">
        <f t="shared" si="24"/>
        <v>14964292.01</v>
      </c>
      <c r="J77" s="370">
        <f t="shared" si="24"/>
        <v>39196611.93</v>
      </c>
      <c r="K77" s="370">
        <f t="shared" si="24"/>
        <v>63027076.869999997</v>
      </c>
      <c r="L77" s="370">
        <f t="shared" si="24"/>
        <v>44802602.780000001</v>
      </c>
      <c r="M77" s="370">
        <f t="shared" si="24"/>
        <v>18886030.949999999</v>
      </c>
      <c r="N77" s="370">
        <f t="shared" si="24"/>
        <v>31949048.379999999</v>
      </c>
      <c r="O77" s="370">
        <f t="shared" si="24"/>
        <v>343410715.56</v>
      </c>
      <c r="P77" s="371"/>
      <c r="Q77" s="372"/>
      <c r="R77" s="25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H77" s="373"/>
      <c r="AI77" s="373"/>
      <c r="AJ77" s="373"/>
      <c r="AK77" s="373"/>
      <c r="AL77" s="373"/>
      <c r="AM77" s="373"/>
      <c r="AN77" s="373"/>
      <c r="AO77" s="373"/>
      <c r="AP77" s="373"/>
      <c r="AQ77" s="373"/>
      <c r="AR77" s="373"/>
      <c r="AS77" s="373"/>
      <c r="AT77" s="373"/>
      <c r="AU77" s="373"/>
      <c r="AV77" s="373"/>
      <c r="AW77" s="373"/>
      <c r="AX77" s="373"/>
      <c r="AY77" s="373"/>
      <c r="AZ77" s="373"/>
      <c r="BA77" s="373"/>
      <c r="BB77" s="373"/>
      <c r="BC77" s="373"/>
      <c r="BD77" s="373"/>
      <c r="BE77" s="373"/>
      <c r="BF77" s="373"/>
      <c r="BG77" s="373"/>
      <c r="BH77" s="373"/>
      <c r="BI77" s="373"/>
      <c r="BJ77" s="373"/>
      <c r="BK77" s="373"/>
      <c r="BL77" s="373"/>
      <c r="BM77" s="373"/>
      <c r="BN77" s="373"/>
      <c r="BO77" s="373"/>
      <c r="BP77" s="373"/>
      <c r="BQ77" s="373"/>
      <c r="BR77" s="373"/>
      <c r="BS77" s="373"/>
      <c r="BT77" s="373"/>
      <c r="BU77" s="373"/>
      <c r="BV77" s="373"/>
      <c r="BW77" s="373"/>
      <c r="BX77" s="373"/>
      <c r="BY77" s="373"/>
      <c r="BZ77" s="373"/>
      <c r="CA77" s="373"/>
      <c r="CB77" s="373"/>
      <c r="CC77" s="373"/>
      <c r="CD77" s="373"/>
      <c r="CE77" s="373"/>
    </row>
    <row r="78" spans="1:83" ht="20.25" customHeight="1">
      <c r="A78" s="22"/>
      <c r="B78" s="375"/>
      <c r="C78" s="318"/>
      <c r="D78" s="318"/>
      <c r="E78" s="318"/>
      <c r="F78" s="318"/>
      <c r="G78" s="318"/>
      <c r="H78" s="319"/>
      <c r="I78" s="319"/>
      <c r="J78" s="319"/>
      <c r="K78" s="319"/>
      <c r="L78" s="319"/>
      <c r="M78" s="31"/>
      <c r="N78" s="31"/>
      <c r="O78" s="319"/>
      <c r="P78" s="22"/>
      <c r="Q78" s="308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</row>
    <row r="79" spans="1:83">
      <c r="A79" s="228" t="s">
        <v>47</v>
      </c>
      <c r="B79" s="25"/>
      <c r="C79" s="318"/>
      <c r="D79" s="318"/>
      <c r="E79" s="318"/>
      <c r="F79" s="318"/>
      <c r="G79" s="318"/>
      <c r="H79" s="319"/>
      <c r="I79" s="319"/>
      <c r="J79" s="319"/>
      <c r="K79" s="319"/>
      <c r="L79" s="319"/>
      <c r="M79" s="319"/>
      <c r="N79" s="319"/>
      <c r="O79" s="319"/>
      <c r="P79" s="22"/>
      <c r="Q79" s="308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09"/>
      <c r="BI79" s="309"/>
      <c r="BJ79" s="309"/>
      <c r="BK79" s="309"/>
      <c r="BL79" s="309"/>
      <c r="BM79" s="309"/>
      <c r="BN79" s="309"/>
      <c r="BO79" s="309"/>
      <c r="BP79" s="309"/>
      <c r="BQ79" s="309"/>
      <c r="BR79" s="309"/>
      <c r="BS79" s="309"/>
      <c r="BT79" s="309"/>
      <c r="BU79" s="309"/>
      <c r="BV79" s="309"/>
      <c r="BW79" s="309"/>
      <c r="BX79" s="309"/>
      <c r="BY79" s="309"/>
      <c r="BZ79" s="309"/>
      <c r="CA79" s="309"/>
      <c r="CB79" s="309"/>
      <c r="CC79" s="309"/>
      <c r="CD79" s="309"/>
      <c r="CE79" s="309"/>
    </row>
    <row r="80" spans="1:83">
      <c r="A80" s="37" t="s">
        <v>81</v>
      </c>
      <c r="B80" s="376" t="s">
        <v>183</v>
      </c>
      <c r="C80" s="213">
        <f>Input!C4</f>
        <v>1005246</v>
      </c>
      <c r="D80" s="213">
        <f>Input!D4</f>
        <v>1053811.7749999999</v>
      </c>
      <c r="E80" s="213">
        <f>Input!E4</f>
        <v>1178710</v>
      </c>
      <c r="F80" s="213">
        <f>Input!F4</f>
        <v>1548306</v>
      </c>
      <c r="G80" s="213">
        <f>Input!G4</f>
        <v>1721690.503</v>
      </c>
      <c r="H80" s="213">
        <f>Input!H4</f>
        <v>1581973</v>
      </c>
      <c r="I80" s="213">
        <f>Input!I4</f>
        <v>1118643</v>
      </c>
      <c r="J80" s="213">
        <f>Input!J4</f>
        <v>1050588</v>
      </c>
      <c r="K80" s="213">
        <f>Input!K4</f>
        <v>1227997</v>
      </c>
      <c r="L80" s="213">
        <f>Input!L4</f>
        <v>1269362</v>
      </c>
      <c r="M80" s="213">
        <f>Input!M4</f>
        <v>1221424</v>
      </c>
      <c r="N80" s="213">
        <f>Input!N4</f>
        <v>1168370.84825</v>
      </c>
      <c r="O80" s="26">
        <f>SUM(C80:N80)</f>
        <v>15146122.126250001</v>
      </c>
      <c r="P80" s="22"/>
      <c r="Q80" s="308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  <c r="AU80" s="309"/>
      <c r="AV80" s="309"/>
      <c r="AW80" s="309"/>
      <c r="AX80" s="309"/>
      <c r="AY80" s="309"/>
      <c r="AZ80" s="309"/>
      <c r="BA80" s="309"/>
      <c r="BB80" s="309"/>
      <c r="BC80" s="309"/>
      <c r="BD80" s="309"/>
      <c r="BE80" s="309"/>
      <c r="BF80" s="309"/>
      <c r="BG80" s="309"/>
      <c r="BH80" s="309"/>
      <c r="BI80" s="309"/>
      <c r="BJ80" s="309"/>
      <c r="BK80" s="309"/>
      <c r="BL80" s="309"/>
      <c r="BM80" s="309"/>
      <c r="BN80" s="309"/>
      <c r="BO80" s="309"/>
      <c r="BP80" s="309"/>
      <c r="BQ80" s="309"/>
      <c r="BR80" s="309"/>
      <c r="BS80" s="309"/>
      <c r="BT80" s="309"/>
      <c r="BU80" s="309"/>
      <c r="BV80" s="309"/>
      <c r="BW80" s="309"/>
      <c r="BX80" s="309"/>
      <c r="BY80" s="309"/>
      <c r="BZ80" s="309"/>
      <c r="CA80" s="309"/>
      <c r="CB80" s="309"/>
      <c r="CC80" s="309"/>
      <c r="CD80" s="309"/>
      <c r="CE80" s="309"/>
    </row>
    <row r="81" spans="1:83">
      <c r="A81" s="344" t="s">
        <v>200</v>
      </c>
      <c r="B81" s="355">
        <f>[16]PCA!B8</f>
        <v>7.8330000000000002</v>
      </c>
      <c r="C81" s="27">
        <v>1</v>
      </c>
      <c r="D81" s="27">
        <v>1</v>
      </c>
      <c r="E81" s="412">
        <v>0.60185185185185186</v>
      </c>
      <c r="F81" s="412">
        <v>1.3888888888888888E-2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8"/>
      <c r="P81" s="29"/>
      <c r="Q81" s="30"/>
      <c r="R81" s="2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  <c r="BL81" s="309"/>
      <c r="BM81" s="309"/>
      <c r="BN81" s="309"/>
      <c r="BO81" s="309"/>
      <c r="BP81" s="309"/>
      <c r="BQ81" s="309"/>
      <c r="BR81" s="309"/>
      <c r="BS81" s="309"/>
      <c r="BT81" s="309"/>
      <c r="BU81" s="309"/>
      <c r="BV81" s="309"/>
      <c r="BW81" s="309"/>
      <c r="BX81" s="309"/>
      <c r="BY81" s="309"/>
      <c r="BZ81" s="309"/>
      <c r="CA81" s="309"/>
      <c r="CB81" s="309"/>
      <c r="CC81" s="309"/>
      <c r="CD81" s="309"/>
      <c r="CE81" s="309"/>
    </row>
    <row r="82" spans="1:83">
      <c r="A82" s="344" t="s">
        <v>201</v>
      </c>
      <c r="B82" s="355">
        <f>[16]PCA!C8</f>
        <v>8.7929999999999993</v>
      </c>
      <c r="C82" s="27">
        <f>ROUND((1-C81),3)</f>
        <v>0</v>
      </c>
      <c r="D82" s="27">
        <f t="shared" ref="D82:N82" si="25">ROUND((1-D81),3)</f>
        <v>0</v>
      </c>
      <c r="E82" s="27">
        <f t="shared" si="25"/>
        <v>0.39800000000000002</v>
      </c>
      <c r="F82" s="27">
        <f t="shared" si="25"/>
        <v>0.98599999999999999</v>
      </c>
      <c r="G82" s="27">
        <f t="shared" si="25"/>
        <v>1</v>
      </c>
      <c r="H82" s="27">
        <f t="shared" si="25"/>
        <v>1</v>
      </c>
      <c r="I82" s="27">
        <f t="shared" si="25"/>
        <v>1</v>
      </c>
      <c r="J82" s="27">
        <f t="shared" si="25"/>
        <v>1</v>
      </c>
      <c r="K82" s="27">
        <f t="shared" si="25"/>
        <v>1</v>
      </c>
      <c r="L82" s="27">
        <f t="shared" si="25"/>
        <v>1</v>
      </c>
      <c r="M82" s="27">
        <f t="shared" si="25"/>
        <v>1</v>
      </c>
      <c r="N82" s="27">
        <f t="shared" si="25"/>
        <v>1</v>
      </c>
      <c r="O82" s="28"/>
      <c r="P82" s="29"/>
      <c r="Q82" s="30"/>
      <c r="R82" s="2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  <c r="AT82" s="309"/>
      <c r="AU82" s="309"/>
      <c r="AV82" s="309"/>
      <c r="AW82" s="309"/>
      <c r="AX82" s="309"/>
      <c r="AY82" s="309"/>
      <c r="AZ82" s="309"/>
      <c r="BA82" s="309"/>
      <c r="BB82" s="309"/>
      <c r="BC82" s="309"/>
      <c r="BD82" s="309"/>
      <c r="BE82" s="309"/>
      <c r="BF82" s="309"/>
      <c r="BG82" s="309"/>
      <c r="BH82" s="309"/>
      <c r="BI82" s="309"/>
      <c r="BJ82" s="309"/>
      <c r="BK82" s="309"/>
      <c r="BL82" s="309"/>
      <c r="BM82" s="309"/>
      <c r="BN82" s="309"/>
      <c r="BO82" s="309"/>
      <c r="BP82" s="309"/>
      <c r="BQ82" s="309"/>
      <c r="BR82" s="309"/>
      <c r="BS82" s="309"/>
      <c r="BT82" s="309"/>
      <c r="BU82" s="309"/>
      <c r="BV82" s="309"/>
      <c r="BW82" s="309"/>
      <c r="BX82" s="309"/>
      <c r="BY82" s="309"/>
      <c r="BZ82" s="309"/>
      <c r="CA82" s="309"/>
      <c r="CB82" s="309"/>
      <c r="CC82" s="309"/>
      <c r="CD82" s="309"/>
      <c r="CE82" s="309"/>
    </row>
    <row r="83" spans="1:83" ht="13.5" thickBot="1">
      <c r="A83" s="377" t="s">
        <v>190</v>
      </c>
      <c r="B83" s="378"/>
      <c r="C83" s="379">
        <f>-Input!C40</f>
        <v>-8839128.1999999993</v>
      </c>
      <c r="D83" s="379">
        <f>-Input!D40</f>
        <v>-9266166.9399999995</v>
      </c>
      <c r="E83" s="379">
        <f>-Input!E40</f>
        <v>-11441018.359999999</v>
      </c>
      <c r="F83" s="379">
        <f>-Input!F40</f>
        <v>-17409566.170000002</v>
      </c>
      <c r="G83" s="379">
        <f>-Input!G40</f>
        <v>-19407095.969999999</v>
      </c>
      <c r="H83" s="379">
        <f>-Input!H40</f>
        <v>-17972798.809999999</v>
      </c>
      <c r="I83" s="379">
        <f>-Input!I40</f>
        <v>-12708913.52</v>
      </c>
      <c r="J83" s="379">
        <f>-Input!J40</f>
        <v>-11935736.880000001</v>
      </c>
      <c r="K83" s="379">
        <f>-Input!K40</f>
        <v>-13951273.9</v>
      </c>
      <c r="L83" s="379">
        <f>-Input!L40</f>
        <v>-14421225.91</v>
      </c>
      <c r="M83" s="379">
        <f>-Input!M40</f>
        <v>-13876598.560000001</v>
      </c>
      <c r="N83" s="379">
        <f>-Input!N40</f>
        <v>-13273861.210000001</v>
      </c>
      <c r="O83" s="380">
        <f>SUM(C83:N83)</f>
        <v>-164503384.43000001</v>
      </c>
      <c r="P83" s="22"/>
      <c r="Q83" s="308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  <c r="AT83" s="309"/>
      <c r="AU83" s="309"/>
      <c r="AV83" s="309"/>
      <c r="AW83" s="309"/>
      <c r="AX83" s="309"/>
      <c r="AY83" s="309"/>
      <c r="AZ83" s="309"/>
      <c r="BA83" s="309"/>
      <c r="BB83" s="309"/>
      <c r="BC83" s="309"/>
      <c r="BD83" s="309"/>
      <c r="BE83" s="309"/>
      <c r="BF83" s="309"/>
      <c r="BG83" s="309"/>
      <c r="BH83" s="309"/>
      <c r="BI83" s="309"/>
      <c r="BJ83" s="309"/>
      <c r="BK83" s="309"/>
      <c r="BL83" s="309"/>
      <c r="BM83" s="309"/>
      <c r="BN83" s="309"/>
      <c r="BO83" s="309"/>
      <c r="BP83" s="309"/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</row>
    <row r="84" spans="1:83" ht="13.5" thickBot="1">
      <c r="A84" s="47"/>
      <c r="B84" s="217"/>
      <c r="C84" s="319"/>
      <c r="D84" s="319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1"/>
      <c r="P84" s="22"/>
      <c r="Q84" s="308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  <c r="BL84" s="309"/>
      <c r="BM84" s="309"/>
      <c r="BN84" s="309"/>
      <c r="BO84" s="309"/>
      <c r="BP84" s="309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</row>
    <row r="85" spans="1:83">
      <c r="A85" s="218"/>
      <c r="B85" s="219"/>
      <c r="C85" s="381"/>
      <c r="D85" s="381"/>
      <c r="E85" s="381"/>
      <c r="F85" s="381"/>
      <c r="G85" s="381"/>
      <c r="H85" s="382"/>
      <c r="I85" s="382"/>
      <c r="J85" s="382"/>
      <c r="K85" s="382"/>
      <c r="L85" s="382"/>
      <c r="M85" s="220"/>
      <c r="N85" s="220"/>
      <c r="O85" s="383"/>
      <c r="P85" s="22"/>
      <c r="Q85" s="308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  <c r="AU85" s="309"/>
      <c r="AV85" s="309"/>
      <c r="AW85" s="309"/>
      <c r="AX85" s="309"/>
      <c r="AY85" s="309"/>
      <c r="AZ85" s="309"/>
      <c r="BA85" s="309"/>
      <c r="BB85" s="309"/>
      <c r="BC85" s="309"/>
      <c r="BD85" s="309"/>
      <c r="BE85" s="309"/>
      <c r="BF85" s="309"/>
      <c r="BG85" s="309"/>
      <c r="BH85" s="309"/>
      <c r="BI85" s="309"/>
      <c r="BJ85" s="309"/>
      <c r="BK85" s="309"/>
      <c r="BL85" s="309"/>
      <c r="BM85" s="309"/>
      <c r="BN85" s="309"/>
      <c r="BO85" s="309"/>
      <c r="BP85" s="309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09"/>
      <c r="CD85" s="309"/>
      <c r="CE85" s="309"/>
    </row>
    <row r="86" spans="1:83" ht="15.75">
      <c r="A86" s="384" t="s">
        <v>176</v>
      </c>
      <c r="B86" s="48"/>
      <c r="C86" s="318"/>
      <c r="D86" s="318"/>
      <c r="E86" s="318"/>
      <c r="F86" s="318"/>
      <c r="G86" s="318"/>
      <c r="H86" s="319"/>
      <c r="I86" s="319"/>
      <c r="J86" s="319"/>
      <c r="K86" s="319"/>
      <c r="L86" s="319"/>
      <c r="M86" s="31"/>
      <c r="N86" s="31"/>
      <c r="O86" s="385"/>
      <c r="P86" s="22"/>
      <c r="Q86" s="308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  <c r="AT86" s="309"/>
      <c r="AU86" s="309"/>
      <c r="AV86" s="309"/>
      <c r="AW86" s="309"/>
      <c r="AX86" s="309"/>
      <c r="AY86" s="309"/>
      <c r="AZ86" s="309"/>
      <c r="BA86" s="309"/>
      <c r="BB86" s="309"/>
      <c r="BC86" s="309"/>
      <c r="BD86" s="309"/>
      <c r="BE86" s="309"/>
      <c r="BF86" s="309"/>
      <c r="BG86" s="309"/>
      <c r="BH86" s="309"/>
      <c r="BI86" s="309"/>
      <c r="BJ86" s="309"/>
      <c r="BK86" s="309"/>
      <c r="BL86" s="309"/>
      <c r="BM86" s="309"/>
      <c r="BN86" s="309"/>
      <c r="BO86" s="309"/>
      <c r="BP86" s="309"/>
      <c r="BQ86" s="309"/>
      <c r="BR86" s="309"/>
      <c r="BS86" s="309"/>
      <c r="BT86" s="309"/>
      <c r="BU86" s="309"/>
      <c r="BV86" s="309"/>
      <c r="BW86" s="309"/>
      <c r="BX86" s="309"/>
      <c r="BY86" s="309"/>
      <c r="BZ86" s="309"/>
      <c r="CA86" s="309"/>
      <c r="CB86" s="309"/>
      <c r="CC86" s="309"/>
      <c r="CD86" s="309"/>
      <c r="CE86" s="309"/>
    </row>
    <row r="87" spans="1:83">
      <c r="A87" s="221" t="s">
        <v>209</v>
      </c>
      <c r="B87" s="414" t="s">
        <v>67</v>
      </c>
      <c r="C87" s="50">
        <f>0.01/12</f>
        <v>8.3333333333333339E-4</v>
      </c>
      <c r="D87" s="50">
        <f t="shared" ref="D87:K87" si="26">0.01/12</f>
        <v>8.3333333333333339E-4</v>
      </c>
      <c r="E87" s="50">
        <f t="shared" si="26"/>
        <v>8.3333333333333339E-4</v>
      </c>
      <c r="F87" s="50">
        <f t="shared" si="26"/>
        <v>8.3333333333333339E-4</v>
      </c>
      <c r="G87" s="50">
        <f t="shared" si="26"/>
        <v>8.3333333333333339E-4</v>
      </c>
      <c r="H87" s="50">
        <f t="shared" si="26"/>
        <v>8.3333333333333339E-4</v>
      </c>
      <c r="I87" s="50">
        <f t="shared" si="26"/>
        <v>8.3333333333333339E-4</v>
      </c>
      <c r="J87" s="50">
        <f t="shared" si="26"/>
        <v>8.3333333333333339E-4</v>
      </c>
      <c r="K87" s="50">
        <f t="shared" si="26"/>
        <v>8.3333333333333339E-4</v>
      </c>
      <c r="L87" s="50">
        <f>0.02/12</f>
        <v>1.6666666666666668E-3</v>
      </c>
      <c r="M87" s="50">
        <f>0.02/12</f>
        <v>1.6666666666666668E-3</v>
      </c>
      <c r="N87" s="50">
        <f>0.02/12</f>
        <v>1.6666666666666668E-3</v>
      </c>
      <c r="O87" s="222">
        <f>SUM(C87:N87)</f>
        <v>1.2500000000000001E-2</v>
      </c>
      <c r="P87" s="22"/>
      <c r="Q87" s="308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09"/>
      <c r="BE87" s="309"/>
      <c r="BF87" s="309"/>
      <c r="BG87" s="309"/>
      <c r="BH87" s="309"/>
      <c r="BI87" s="309"/>
      <c r="BJ87" s="309"/>
      <c r="BK87" s="309"/>
      <c r="BL87" s="309"/>
      <c r="BM87" s="309"/>
      <c r="BN87" s="309"/>
      <c r="BO87" s="309"/>
      <c r="BP87" s="309"/>
      <c r="BQ87" s="309"/>
      <c r="BR87" s="309"/>
      <c r="BS87" s="309"/>
      <c r="BT87" s="309"/>
      <c r="BU87" s="309"/>
      <c r="BV87" s="309"/>
      <c r="BW87" s="309"/>
      <c r="BX87" s="309"/>
      <c r="BY87" s="309"/>
      <c r="BZ87" s="309"/>
      <c r="CA87" s="309"/>
      <c r="CB87" s="309"/>
      <c r="CC87" s="309"/>
      <c r="CD87" s="309"/>
      <c r="CE87" s="309"/>
    </row>
    <row r="88" spans="1:83">
      <c r="A88" s="223"/>
      <c r="B88" s="48"/>
      <c r="C88" s="318"/>
      <c r="D88" s="318"/>
      <c r="E88" s="318"/>
      <c r="F88" s="318"/>
      <c r="G88" s="318"/>
      <c r="H88" s="319"/>
      <c r="I88" s="319"/>
      <c r="J88" s="319"/>
      <c r="K88" s="319"/>
      <c r="L88" s="319"/>
      <c r="M88" s="31"/>
      <c r="N88" s="31"/>
      <c r="O88" s="385"/>
      <c r="P88" s="22"/>
      <c r="Q88" s="308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  <c r="AT88" s="309"/>
      <c r="AU88" s="309"/>
      <c r="AV88" s="309"/>
      <c r="AW88" s="309"/>
      <c r="AX88" s="309"/>
      <c r="AY88" s="309"/>
      <c r="AZ88" s="309"/>
      <c r="BA88" s="309"/>
      <c r="BB88" s="309"/>
      <c r="BC88" s="309"/>
      <c r="BD88" s="309"/>
      <c r="BE88" s="309"/>
      <c r="BF88" s="309"/>
      <c r="BG88" s="309"/>
      <c r="BH88" s="309"/>
      <c r="BI88" s="309"/>
      <c r="BJ88" s="309"/>
      <c r="BK88" s="309"/>
      <c r="BL88" s="309"/>
      <c r="BM88" s="309"/>
      <c r="BN88" s="309"/>
      <c r="BO88" s="309"/>
      <c r="BP88" s="309"/>
      <c r="BQ88" s="309"/>
      <c r="BR88" s="309"/>
      <c r="BS88" s="309"/>
      <c r="BT88" s="309"/>
      <c r="BU88" s="309"/>
      <c r="BV88" s="309"/>
      <c r="BW88" s="309"/>
      <c r="BX88" s="309"/>
      <c r="BY88" s="309"/>
      <c r="BZ88" s="309"/>
      <c r="CA88" s="309"/>
      <c r="CB88" s="309"/>
      <c r="CC88" s="309"/>
      <c r="CD88" s="309"/>
      <c r="CE88" s="309"/>
    </row>
    <row r="89" spans="1:83" hidden="1" outlineLevel="1">
      <c r="A89" s="386" t="s">
        <v>202</v>
      </c>
      <c r="B89" s="48"/>
      <c r="C89" s="318"/>
      <c r="D89" s="318"/>
      <c r="E89" s="318"/>
      <c r="F89" s="318"/>
      <c r="G89" s="318"/>
      <c r="H89" s="319"/>
      <c r="I89" s="319"/>
      <c r="J89" s="319"/>
      <c r="K89" s="319"/>
      <c r="L89" s="319"/>
      <c r="M89" s="31"/>
      <c r="N89" s="31"/>
      <c r="O89" s="385"/>
      <c r="P89" s="22"/>
      <c r="Q89" s="308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  <c r="AT89" s="309"/>
      <c r="AU89" s="309"/>
      <c r="AV89" s="309"/>
      <c r="AW89" s="309"/>
      <c r="AX89" s="309"/>
      <c r="AY89" s="309"/>
      <c r="AZ89" s="309"/>
      <c r="BA89" s="309"/>
      <c r="BB89" s="309"/>
      <c r="BC89" s="309"/>
      <c r="BD89" s="309"/>
      <c r="BE89" s="309"/>
      <c r="BF89" s="309"/>
      <c r="BG89" s="309"/>
      <c r="BH89" s="309"/>
      <c r="BI89" s="309"/>
      <c r="BJ89" s="309"/>
      <c r="BK89" s="309"/>
      <c r="BL89" s="309"/>
      <c r="BM89" s="309"/>
      <c r="BN89" s="309"/>
      <c r="BO89" s="309"/>
      <c r="BP89" s="309"/>
      <c r="BQ89" s="309"/>
      <c r="BR89" s="309"/>
      <c r="BS89" s="309"/>
      <c r="BT89" s="309"/>
      <c r="BU89" s="309"/>
      <c r="BV89" s="309"/>
      <c r="BW89" s="309"/>
      <c r="BX89" s="309"/>
      <c r="BY89" s="309"/>
      <c r="BZ89" s="309"/>
      <c r="CA89" s="309"/>
      <c r="CB89" s="309"/>
      <c r="CC89" s="309"/>
      <c r="CD89" s="309"/>
      <c r="CE89" s="309"/>
    </row>
    <row r="90" spans="1:83" hidden="1" outlineLevel="1">
      <c r="A90" s="427" t="s">
        <v>203</v>
      </c>
      <c r="B90" s="48"/>
      <c r="C90" s="416">
        <v>38669525.549999997</v>
      </c>
      <c r="D90" s="318"/>
      <c r="E90" s="318"/>
      <c r="F90" s="318"/>
      <c r="G90" s="318"/>
      <c r="H90" s="319"/>
      <c r="I90" s="319"/>
      <c r="J90" s="319"/>
      <c r="K90" s="319"/>
      <c r="L90" s="319"/>
      <c r="M90" s="31"/>
      <c r="N90" s="31"/>
      <c r="O90" s="385">
        <f>SUM(C90:N90)</f>
        <v>38669525.549999997</v>
      </c>
      <c r="P90" s="22"/>
      <c r="Q90" s="308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  <c r="BL90" s="309"/>
      <c r="BM90" s="309"/>
      <c r="BN90" s="309"/>
      <c r="BO90" s="309"/>
      <c r="BP90" s="309"/>
      <c r="BQ90" s="309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09"/>
      <c r="CC90" s="309"/>
      <c r="CD90" s="309"/>
      <c r="CE90" s="309"/>
    </row>
    <row r="91" spans="1:83" hidden="1" outlineLevel="1">
      <c r="A91" s="223" t="s">
        <v>68</v>
      </c>
      <c r="B91" s="48"/>
      <c r="C91" s="417"/>
      <c r="D91" s="388"/>
      <c r="E91" s="388"/>
      <c r="F91" s="388"/>
      <c r="G91" s="388"/>
      <c r="H91" s="328"/>
      <c r="I91" s="328"/>
      <c r="J91" s="328"/>
      <c r="K91" s="328"/>
      <c r="L91" s="328"/>
      <c r="M91" s="216"/>
      <c r="N91" s="216"/>
      <c r="O91" s="392">
        <f>SUM(C91:N91)</f>
        <v>0</v>
      </c>
      <c r="P91" s="22"/>
      <c r="Q91" s="308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  <c r="AT91" s="309"/>
      <c r="AU91" s="309"/>
      <c r="AV91" s="309"/>
      <c r="AW91" s="309"/>
      <c r="AX91" s="309"/>
      <c r="AY91" s="309"/>
      <c r="AZ91" s="309"/>
      <c r="BA91" s="309"/>
      <c r="BB91" s="309"/>
      <c r="BC91" s="309"/>
      <c r="BD91" s="309"/>
      <c r="BE91" s="309"/>
      <c r="BF91" s="309"/>
      <c r="BG91" s="309"/>
      <c r="BH91" s="309"/>
      <c r="BI91" s="309"/>
      <c r="BJ91" s="309"/>
      <c r="BK91" s="309"/>
      <c r="BL91" s="309"/>
      <c r="BM91" s="309"/>
      <c r="BN91" s="309"/>
      <c r="BO91" s="309"/>
      <c r="BP91" s="309"/>
      <c r="BQ91" s="309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09"/>
      <c r="CC91" s="309"/>
      <c r="CD91" s="309"/>
      <c r="CE91" s="309"/>
    </row>
    <row r="92" spans="1:83" collapsed="1">
      <c r="A92" s="386" t="s">
        <v>21</v>
      </c>
      <c r="B92" s="48"/>
      <c r="C92" s="387">
        <f>SUM(C90:C91)</f>
        <v>38669525.549999997</v>
      </c>
      <c r="D92" s="40">
        <f t="shared" ref="D92:N92" si="27">IF(D30=0,0,C100)</f>
        <v>46832766.339999996</v>
      </c>
      <c r="E92" s="40">
        <f t="shared" si="27"/>
        <v>49603036.479999997</v>
      </c>
      <c r="F92" s="40">
        <f t="shared" si="27"/>
        <v>47089846.289999999</v>
      </c>
      <c r="G92" s="40">
        <f t="shared" si="27"/>
        <v>65914170.359999999</v>
      </c>
      <c r="H92" s="40">
        <f t="shared" si="27"/>
        <v>77522098.469999999</v>
      </c>
      <c r="I92" s="40">
        <f t="shared" si="27"/>
        <v>74442372.539999992</v>
      </c>
      <c r="J92" s="40">
        <f t="shared" si="27"/>
        <v>73918880.540000007</v>
      </c>
      <c r="K92" s="40">
        <f t="shared" si="27"/>
        <v>98574262.099999994</v>
      </c>
      <c r="L92" s="40">
        <f t="shared" si="27"/>
        <v>144614010.88999999</v>
      </c>
      <c r="M92" s="40">
        <f t="shared" si="27"/>
        <v>172012445.47</v>
      </c>
      <c r="N92" s="40">
        <f t="shared" si="27"/>
        <v>174207820.06999999</v>
      </c>
      <c r="O92" s="389">
        <f>SUM(O90:O91)</f>
        <v>38669525.549999997</v>
      </c>
      <c r="P92" s="22"/>
      <c r="Q92" s="308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  <c r="AU92" s="309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09"/>
      <c r="BI92" s="309"/>
      <c r="BJ92" s="309"/>
      <c r="BK92" s="309"/>
      <c r="BL92" s="309"/>
      <c r="BM92" s="309"/>
      <c r="BN92" s="309"/>
      <c r="BO92" s="309"/>
      <c r="BP92" s="309"/>
      <c r="BQ92" s="309"/>
      <c r="BR92" s="309"/>
      <c r="BS92" s="309"/>
      <c r="BT92" s="309"/>
      <c r="BU92" s="309"/>
      <c r="BV92" s="309"/>
      <c r="BW92" s="309"/>
      <c r="BX92" s="309"/>
      <c r="BY92" s="309"/>
      <c r="BZ92" s="309"/>
      <c r="CA92" s="309"/>
      <c r="CB92" s="309"/>
      <c r="CC92" s="309"/>
      <c r="CD92" s="309"/>
      <c r="CE92" s="309"/>
    </row>
    <row r="93" spans="1:83">
      <c r="A93" s="221" t="s">
        <v>204</v>
      </c>
      <c r="B93" s="48"/>
      <c r="C93" s="318">
        <f>C77</f>
        <v>15741739.75</v>
      </c>
      <c r="D93" s="318">
        <f t="shared" ref="D93:N93" si="28">D77</f>
        <v>10709652.01</v>
      </c>
      <c r="E93" s="40">
        <f t="shared" si="28"/>
        <v>9611792.2100000009</v>
      </c>
      <c r="F93" s="40">
        <f t="shared" si="28"/>
        <v>40215947.630000003</v>
      </c>
      <c r="G93" s="40">
        <f t="shared" si="28"/>
        <v>35580074.369999997</v>
      </c>
      <c r="H93" s="40">
        <f t="shared" si="28"/>
        <v>18725846.670000002</v>
      </c>
      <c r="I93" s="40">
        <f t="shared" si="28"/>
        <v>14964292.01</v>
      </c>
      <c r="J93" s="40">
        <f t="shared" si="28"/>
        <v>39196611.93</v>
      </c>
      <c r="K93" s="40">
        <f t="shared" si="28"/>
        <v>63027076.869999997</v>
      </c>
      <c r="L93" s="40">
        <f t="shared" si="28"/>
        <v>44802602.780000001</v>
      </c>
      <c r="M93" s="40">
        <f t="shared" si="28"/>
        <v>18886030.949999999</v>
      </c>
      <c r="N93" s="214">
        <f t="shared" si="28"/>
        <v>31949048.379999999</v>
      </c>
      <c r="O93" s="385">
        <f>SUM(C93:N93)</f>
        <v>343410715.56</v>
      </c>
      <c r="P93" s="22"/>
      <c r="Q93" s="308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  <c r="BL93" s="309"/>
      <c r="BM93" s="309"/>
      <c r="BN93" s="309"/>
      <c r="BO93" s="309"/>
      <c r="BP93" s="309"/>
      <c r="BQ93" s="309"/>
      <c r="BR93" s="309"/>
      <c r="BS93" s="309"/>
      <c r="BT93" s="309"/>
      <c r="BU93" s="309"/>
      <c r="BV93" s="309"/>
      <c r="BW93" s="309"/>
      <c r="BX93" s="309"/>
      <c r="BY93" s="309"/>
      <c r="BZ93" s="309"/>
      <c r="CA93" s="309"/>
      <c r="CB93" s="309"/>
      <c r="CC93" s="309"/>
      <c r="CD93" s="309"/>
      <c r="CE93" s="309"/>
    </row>
    <row r="94" spans="1:83">
      <c r="A94" s="221" t="s">
        <v>205</v>
      </c>
      <c r="B94" s="48"/>
      <c r="C94" s="318">
        <f>C83</f>
        <v>-8839128.1999999993</v>
      </c>
      <c r="D94" s="214">
        <f t="shared" ref="D94:N94" si="29">D83</f>
        <v>-9266166.9399999995</v>
      </c>
      <c r="E94" s="214">
        <f t="shared" si="29"/>
        <v>-11441018.359999999</v>
      </c>
      <c r="F94" s="214">
        <f t="shared" si="29"/>
        <v>-17409566.170000002</v>
      </c>
      <c r="G94" s="214">
        <f t="shared" si="29"/>
        <v>-19407095.969999999</v>
      </c>
      <c r="H94" s="214">
        <f t="shared" si="29"/>
        <v>-17972798.809999999</v>
      </c>
      <c r="I94" s="214">
        <f t="shared" si="29"/>
        <v>-12708913.52</v>
      </c>
      <c r="J94" s="214">
        <f t="shared" si="29"/>
        <v>-11935736.880000001</v>
      </c>
      <c r="K94" s="214">
        <f t="shared" si="29"/>
        <v>-13951273.9</v>
      </c>
      <c r="L94" s="214">
        <f t="shared" si="29"/>
        <v>-14421225.91</v>
      </c>
      <c r="M94" s="214">
        <f t="shared" si="29"/>
        <v>-13876598.560000001</v>
      </c>
      <c r="N94" s="214">
        <f t="shared" si="29"/>
        <v>-13273861.210000001</v>
      </c>
      <c r="O94" s="385">
        <f>SUM(C94:N94)</f>
        <v>-164503384.43000001</v>
      </c>
      <c r="P94" s="22"/>
      <c r="Q94" s="308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  <c r="AT94" s="309"/>
      <c r="AU94" s="309"/>
      <c r="AV94" s="309"/>
      <c r="AW94" s="309"/>
      <c r="AX94" s="309"/>
      <c r="AY94" s="309"/>
      <c r="AZ94" s="309"/>
      <c r="BA94" s="309"/>
      <c r="BB94" s="309"/>
      <c r="BC94" s="309"/>
      <c r="BD94" s="309"/>
      <c r="BE94" s="309"/>
      <c r="BF94" s="309"/>
      <c r="BG94" s="309"/>
      <c r="BH94" s="309"/>
      <c r="BI94" s="309"/>
      <c r="BJ94" s="309"/>
      <c r="BK94" s="309"/>
      <c r="BL94" s="309"/>
      <c r="BM94" s="309"/>
      <c r="BN94" s="309"/>
      <c r="BO94" s="309"/>
      <c r="BP94" s="309"/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</row>
    <row r="95" spans="1:83">
      <c r="A95" s="221" t="s">
        <v>206</v>
      </c>
      <c r="B95" s="48"/>
      <c r="C95" s="318">
        <f>-Input!C38</f>
        <v>1228404.6399999999</v>
      </c>
      <c r="D95" s="318">
        <f>-Input!D38</f>
        <v>1287757.76</v>
      </c>
      <c r="E95" s="318">
        <f>-Input!E38</f>
        <v>-153917.98000000001</v>
      </c>
      <c r="F95" s="318">
        <f>-Input!F38</f>
        <v>-4021298.93</v>
      </c>
      <c r="G95" s="318">
        <f>-Input!G38</f>
        <v>-4619978.7699999996</v>
      </c>
      <c r="H95" s="318">
        <f>-Input!H38</f>
        <v>-3897375.54</v>
      </c>
      <c r="I95" s="318">
        <f>-Input!I38</f>
        <v>-2840905.8</v>
      </c>
      <c r="J95" s="318">
        <f>-Input!J38</f>
        <v>-2667092.56</v>
      </c>
      <c r="K95" s="318">
        <f>-Input!K38</f>
        <v>-3118199.4</v>
      </c>
      <c r="L95" s="318">
        <f>-Input!L38</f>
        <v>-3223965.64</v>
      </c>
      <c r="M95" s="318">
        <f>-Input!M38</f>
        <v>-3100745.2</v>
      </c>
      <c r="N95" s="318">
        <f>-Input!N38</f>
        <v>-2967784.9899999998</v>
      </c>
      <c r="O95" s="385">
        <f>SUM(C95:N95)</f>
        <v>-28095102.41</v>
      </c>
      <c r="P95" s="22"/>
      <c r="Q95" s="308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09"/>
      <c r="AY95" s="309"/>
      <c r="AZ95" s="309"/>
      <c r="BA95" s="309"/>
      <c r="BB95" s="309"/>
      <c r="BC95" s="309"/>
      <c r="BD95" s="309"/>
      <c r="BE95" s="309"/>
      <c r="BF95" s="309"/>
      <c r="BG95" s="309"/>
      <c r="BH95" s="309"/>
      <c r="BI95" s="309"/>
      <c r="BJ95" s="309"/>
      <c r="BK95" s="309"/>
      <c r="BL95" s="309"/>
      <c r="BM95" s="309"/>
      <c r="BN95" s="309"/>
      <c r="BO95" s="309"/>
      <c r="BP95" s="309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09"/>
      <c r="CD95" s="309"/>
      <c r="CE95" s="309"/>
    </row>
    <row r="96" spans="1:83">
      <c r="A96" s="221" t="s">
        <v>191</v>
      </c>
      <c r="B96" s="48"/>
      <c r="C96" s="32">
        <v>0</v>
      </c>
      <c r="D96" s="214">
        <v>0</v>
      </c>
      <c r="E96" s="429">
        <f>-568771-2610.92</f>
        <v>-571381.92000000004</v>
      </c>
      <c r="F96" s="214">
        <v>0</v>
      </c>
      <c r="G96" s="214">
        <v>0</v>
      </c>
      <c r="H96" s="214">
        <v>0</v>
      </c>
      <c r="I96" s="214">
        <v>0</v>
      </c>
      <c r="J96" s="214">
        <v>0</v>
      </c>
      <c r="K96" s="214">
        <v>0</v>
      </c>
      <c r="L96" s="214">
        <v>0</v>
      </c>
      <c r="M96" s="214">
        <v>0</v>
      </c>
      <c r="N96" s="214">
        <v>0</v>
      </c>
      <c r="O96" s="236">
        <f t="shared" ref="O96:O97" si="30">SUM(C96:N96)</f>
        <v>-571381.92000000004</v>
      </c>
      <c r="P96" s="22"/>
      <c r="Q96" s="308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  <c r="BL96" s="309"/>
      <c r="BM96" s="309"/>
      <c r="BN96" s="309"/>
      <c r="BO96" s="309"/>
      <c r="BP96" s="309"/>
      <c r="BQ96" s="309"/>
      <c r="BR96" s="309"/>
      <c r="BS96" s="309"/>
      <c r="BT96" s="309"/>
      <c r="BU96" s="309"/>
      <c r="BV96" s="309"/>
      <c r="BW96" s="309"/>
      <c r="BX96" s="309"/>
      <c r="BY96" s="309"/>
      <c r="BZ96" s="309"/>
      <c r="CA96" s="309"/>
      <c r="CB96" s="309"/>
      <c r="CC96" s="309"/>
      <c r="CD96" s="309"/>
      <c r="CE96" s="309"/>
    </row>
    <row r="97" spans="1:83">
      <c r="A97" s="221" t="s">
        <v>192</v>
      </c>
      <c r="B97" s="48"/>
      <c r="C97" s="428">
        <v>0</v>
      </c>
      <c r="D97" s="362">
        <v>0</v>
      </c>
      <c r="E97" s="362">
        <v>0</v>
      </c>
      <c r="F97" s="362">
        <v>0</v>
      </c>
      <c r="G97" s="362">
        <v>0</v>
      </c>
      <c r="H97" s="362">
        <v>0</v>
      </c>
      <c r="I97" s="362">
        <v>0</v>
      </c>
      <c r="J97" s="362">
        <v>0</v>
      </c>
      <c r="K97" s="362">
        <v>0</v>
      </c>
      <c r="L97" s="362">
        <v>0</v>
      </c>
      <c r="M97" s="362">
        <v>0</v>
      </c>
      <c r="N97" s="362">
        <v>0</v>
      </c>
      <c r="O97" s="390">
        <f t="shared" si="30"/>
        <v>0</v>
      </c>
      <c r="P97" s="22"/>
      <c r="Q97" s="308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  <c r="AS97" s="309"/>
      <c r="AT97" s="309"/>
      <c r="AU97" s="309"/>
      <c r="AV97" s="309"/>
      <c r="AW97" s="309"/>
      <c r="AX97" s="309"/>
      <c r="AY97" s="309"/>
      <c r="AZ97" s="309"/>
      <c r="BA97" s="309"/>
      <c r="BB97" s="309"/>
      <c r="BC97" s="309"/>
      <c r="BD97" s="309"/>
      <c r="BE97" s="309"/>
      <c r="BF97" s="309"/>
      <c r="BG97" s="309"/>
      <c r="BH97" s="309"/>
      <c r="BI97" s="309"/>
      <c r="BJ97" s="309"/>
      <c r="BK97" s="309"/>
      <c r="BL97" s="309"/>
      <c r="BM97" s="309"/>
      <c r="BN97" s="309"/>
      <c r="BO97" s="309"/>
      <c r="BP97" s="309"/>
      <c r="BQ97" s="309"/>
      <c r="BR97" s="309"/>
      <c r="BS97" s="309"/>
      <c r="BT97" s="309"/>
      <c r="BU97" s="309"/>
      <c r="BV97" s="309"/>
      <c r="BW97" s="309"/>
      <c r="BX97" s="309"/>
      <c r="BY97" s="309"/>
      <c r="BZ97" s="309"/>
      <c r="CA97" s="309"/>
      <c r="CB97" s="309"/>
      <c r="CC97" s="309"/>
      <c r="CD97" s="309"/>
      <c r="CE97" s="309"/>
    </row>
    <row r="98" spans="1:83">
      <c r="A98" s="391" t="s">
        <v>207</v>
      </c>
      <c r="B98" s="48"/>
      <c r="C98" s="318">
        <f>SUM(C92:C97)</f>
        <v>46800541.739999995</v>
      </c>
      <c r="D98" s="318">
        <f>SUM(D92:D97)</f>
        <v>49564009.169999994</v>
      </c>
      <c r="E98" s="318">
        <f t="shared" ref="E98:N98" si="31">SUM(E92:E97)</f>
        <v>47048510.43</v>
      </c>
      <c r="F98" s="318">
        <f t="shared" si="31"/>
        <v>65874928.82</v>
      </c>
      <c r="G98" s="318">
        <f t="shared" si="31"/>
        <v>77467169.989999995</v>
      </c>
      <c r="H98" s="318">
        <f t="shared" si="31"/>
        <v>74377770.789999992</v>
      </c>
      <c r="I98" s="318">
        <f t="shared" si="31"/>
        <v>73856845.230000004</v>
      </c>
      <c r="J98" s="318">
        <f t="shared" si="31"/>
        <v>98512663.030000001</v>
      </c>
      <c r="K98" s="318">
        <f t="shared" si="31"/>
        <v>144531865.66999999</v>
      </c>
      <c r="L98" s="318">
        <f t="shared" si="31"/>
        <v>171771422.12</v>
      </c>
      <c r="M98" s="318">
        <f t="shared" si="31"/>
        <v>173921132.66</v>
      </c>
      <c r="N98" s="318">
        <f t="shared" si="31"/>
        <v>189915222.24999997</v>
      </c>
      <c r="O98" s="389">
        <f>SUM(O92:O97)</f>
        <v>188910372.35000002</v>
      </c>
      <c r="P98" s="22"/>
      <c r="Q98" s="308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  <c r="AS98" s="309"/>
      <c r="AT98" s="309"/>
      <c r="AU98" s="309"/>
      <c r="AV98" s="309"/>
      <c r="AW98" s="309"/>
      <c r="AX98" s="309"/>
      <c r="AY98" s="309"/>
      <c r="AZ98" s="309"/>
      <c r="BA98" s="309"/>
      <c r="BB98" s="309"/>
      <c r="BC98" s="309"/>
      <c r="BD98" s="309"/>
      <c r="BE98" s="309"/>
      <c r="BF98" s="309"/>
      <c r="BG98" s="309"/>
      <c r="BH98" s="309"/>
      <c r="BI98" s="309"/>
      <c r="BJ98" s="309"/>
      <c r="BK98" s="309"/>
      <c r="BL98" s="309"/>
      <c r="BM98" s="309"/>
      <c r="BN98" s="309"/>
      <c r="BO98" s="309"/>
      <c r="BP98" s="309"/>
      <c r="BQ98" s="309"/>
      <c r="BR98" s="309"/>
      <c r="BS98" s="309"/>
      <c r="BT98" s="309"/>
      <c r="BU98" s="309"/>
      <c r="BV98" s="309"/>
      <c r="BW98" s="309"/>
      <c r="BX98" s="309"/>
      <c r="BY98" s="309"/>
      <c r="BZ98" s="309"/>
      <c r="CA98" s="309"/>
      <c r="CB98" s="309"/>
      <c r="CC98" s="309"/>
      <c r="CD98" s="309"/>
      <c r="CE98" s="309"/>
    </row>
    <row r="99" spans="1:83">
      <c r="A99" s="391" t="s">
        <v>193</v>
      </c>
      <c r="B99" s="318"/>
      <c r="C99" s="388">
        <f>ROUND((C92*C87),2)</f>
        <v>32224.6</v>
      </c>
      <c r="D99" s="388">
        <f>ROUND((D92*D87),2)</f>
        <v>39027.31</v>
      </c>
      <c r="E99" s="388">
        <f t="shared" ref="E99:N99" si="32">ROUND((E92*E87),2)</f>
        <v>41335.86</v>
      </c>
      <c r="F99" s="388">
        <f t="shared" si="32"/>
        <v>39241.54</v>
      </c>
      <c r="G99" s="388">
        <f t="shared" si="32"/>
        <v>54928.480000000003</v>
      </c>
      <c r="H99" s="388">
        <f t="shared" si="32"/>
        <v>64601.75</v>
      </c>
      <c r="I99" s="388">
        <f t="shared" si="32"/>
        <v>62035.31</v>
      </c>
      <c r="J99" s="388">
        <f t="shared" si="32"/>
        <v>61599.07</v>
      </c>
      <c r="K99" s="388">
        <f t="shared" si="32"/>
        <v>82145.22</v>
      </c>
      <c r="L99" s="388">
        <f t="shared" si="32"/>
        <v>241023.35</v>
      </c>
      <c r="M99" s="388">
        <f t="shared" si="32"/>
        <v>286687.40999999997</v>
      </c>
      <c r="N99" s="388">
        <f t="shared" si="32"/>
        <v>290346.37</v>
      </c>
      <c r="O99" s="392">
        <f>SUM(C99:N99)</f>
        <v>1295196.27</v>
      </c>
      <c r="P99" s="22"/>
      <c r="Q99" s="418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  <c r="AS99" s="309"/>
      <c r="AT99" s="309"/>
      <c r="AU99" s="309"/>
      <c r="AV99" s="309"/>
      <c r="AW99" s="309"/>
      <c r="AX99" s="309"/>
      <c r="AY99" s="309"/>
      <c r="AZ99" s="309"/>
      <c r="BA99" s="309"/>
      <c r="BB99" s="309"/>
      <c r="BC99" s="309"/>
      <c r="BD99" s="309"/>
      <c r="BE99" s="309"/>
      <c r="BF99" s="309"/>
      <c r="BG99" s="309"/>
      <c r="BH99" s="309"/>
      <c r="BI99" s="309"/>
      <c r="BJ99" s="309"/>
      <c r="BK99" s="309"/>
      <c r="BL99" s="309"/>
      <c r="BM99" s="309"/>
      <c r="BN99" s="309"/>
      <c r="BO99" s="309"/>
      <c r="BP99" s="309"/>
      <c r="BQ99" s="309"/>
      <c r="BR99" s="309"/>
      <c r="BS99" s="309"/>
      <c r="BT99" s="309"/>
      <c r="BU99" s="309"/>
      <c r="BV99" s="309"/>
      <c r="BW99" s="309"/>
      <c r="BX99" s="309"/>
      <c r="BY99" s="309"/>
      <c r="BZ99" s="309"/>
      <c r="CA99" s="309"/>
      <c r="CB99" s="309"/>
      <c r="CC99" s="309"/>
      <c r="CD99" s="309"/>
      <c r="CE99" s="309"/>
    </row>
    <row r="100" spans="1:83" s="374" customFormat="1" ht="13.5" thickBot="1">
      <c r="A100" s="393" t="s">
        <v>208</v>
      </c>
      <c r="B100" s="415"/>
      <c r="C100" s="394">
        <f>SUM(C98:C99)</f>
        <v>46832766.339999996</v>
      </c>
      <c r="D100" s="395">
        <f t="shared" ref="D100:N100" si="33">SUM(D98:D99)</f>
        <v>49603036.479999997</v>
      </c>
      <c r="E100" s="395">
        <f t="shared" si="33"/>
        <v>47089846.289999999</v>
      </c>
      <c r="F100" s="395">
        <f t="shared" si="33"/>
        <v>65914170.359999999</v>
      </c>
      <c r="G100" s="395">
        <f t="shared" si="33"/>
        <v>77522098.469999999</v>
      </c>
      <c r="H100" s="395">
        <f t="shared" si="33"/>
        <v>74442372.539999992</v>
      </c>
      <c r="I100" s="395">
        <f t="shared" si="33"/>
        <v>73918880.540000007</v>
      </c>
      <c r="J100" s="395">
        <f t="shared" si="33"/>
        <v>98574262.099999994</v>
      </c>
      <c r="K100" s="395">
        <f t="shared" si="33"/>
        <v>144614010.88999999</v>
      </c>
      <c r="L100" s="395">
        <f t="shared" si="33"/>
        <v>172012445.47</v>
      </c>
      <c r="M100" s="395">
        <f t="shared" si="33"/>
        <v>174207820.06999999</v>
      </c>
      <c r="N100" s="395">
        <f t="shared" si="33"/>
        <v>190205568.61999997</v>
      </c>
      <c r="O100" s="396">
        <f>SUM(O98:O99)</f>
        <v>190205568.62000003</v>
      </c>
      <c r="P100" s="25"/>
      <c r="Q100" s="418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373"/>
      <c r="AI100" s="373"/>
      <c r="AJ100" s="373"/>
      <c r="AK100" s="373"/>
      <c r="AL100" s="373"/>
      <c r="AM100" s="373"/>
      <c r="AN100" s="373"/>
      <c r="AO100" s="373"/>
      <c r="AP100" s="373"/>
      <c r="AQ100" s="373"/>
      <c r="AR100" s="373"/>
      <c r="AS100" s="373"/>
      <c r="AT100" s="373"/>
      <c r="AU100" s="373"/>
      <c r="AV100" s="373"/>
      <c r="AW100" s="373"/>
      <c r="AX100" s="373"/>
      <c r="AY100" s="373"/>
      <c r="AZ100" s="373"/>
      <c r="BA100" s="373"/>
      <c r="BB100" s="373"/>
      <c r="BC100" s="373"/>
      <c r="BD100" s="373"/>
      <c r="BE100" s="373"/>
      <c r="BF100" s="373"/>
      <c r="BG100" s="373"/>
      <c r="BH100" s="373"/>
      <c r="BI100" s="373"/>
      <c r="BJ100" s="373"/>
      <c r="BK100" s="373"/>
      <c r="BL100" s="373"/>
      <c r="BM100" s="373"/>
      <c r="BN100" s="373"/>
      <c r="BO100" s="373"/>
      <c r="BP100" s="373"/>
      <c r="BQ100" s="373"/>
      <c r="BR100" s="373"/>
      <c r="BS100" s="373"/>
      <c r="BT100" s="373"/>
      <c r="BU100" s="373"/>
      <c r="BV100" s="373"/>
      <c r="BW100" s="373"/>
      <c r="BX100" s="373"/>
      <c r="BY100" s="373"/>
      <c r="BZ100" s="373"/>
      <c r="CA100" s="373"/>
      <c r="CB100" s="373"/>
      <c r="CC100" s="373"/>
      <c r="CD100" s="373"/>
      <c r="CE100" s="373"/>
    </row>
    <row r="101" spans="1:83" ht="14.25" thickTop="1" thickBot="1">
      <c r="A101" s="224"/>
      <c r="B101" s="225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  <c r="O101" s="398"/>
      <c r="P101" s="22"/>
      <c r="Q101" s="308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  <c r="AR101" s="309"/>
      <c r="AS101" s="309"/>
      <c r="AT101" s="309"/>
      <c r="AU101" s="309"/>
      <c r="AV101" s="309"/>
      <c r="AW101" s="309"/>
      <c r="AX101" s="309"/>
      <c r="AY101" s="309"/>
      <c r="AZ101" s="309"/>
      <c r="BA101" s="309"/>
      <c r="BB101" s="309"/>
      <c r="BC101" s="309"/>
      <c r="BD101" s="309"/>
      <c r="BE101" s="309"/>
      <c r="BF101" s="309"/>
      <c r="BG101" s="309"/>
      <c r="BH101" s="309"/>
      <c r="BI101" s="309"/>
      <c r="BJ101" s="309"/>
      <c r="BK101" s="309"/>
      <c r="BL101" s="309"/>
      <c r="BM101" s="309"/>
      <c r="BN101" s="309"/>
      <c r="BO101" s="309"/>
      <c r="BP101" s="309"/>
      <c r="BQ101" s="309"/>
      <c r="BR101" s="309"/>
      <c r="BS101" s="309"/>
      <c r="BT101" s="309"/>
      <c r="BU101" s="309"/>
      <c r="BV101" s="309"/>
      <c r="BW101" s="309"/>
      <c r="BX101" s="309"/>
      <c r="BY101" s="309"/>
      <c r="BZ101" s="309"/>
      <c r="CA101" s="309"/>
      <c r="CB101" s="309"/>
      <c r="CC101" s="309"/>
      <c r="CD101" s="309"/>
      <c r="CE101" s="309"/>
    </row>
    <row r="102" spans="1:83" ht="13.5" thickBot="1">
      <c r="A102" s="22" t="s">
        <v>195</v>
      </c>
      <c r="B102" s="22"/>
      <c r="C102" s="318"/>
      <c r="D102" s="318"/>
      <c r="E102" s="318"/>
      <c r="F102" s="318"/>
      <c r="G102" s="318"/>
      <c r="H102" s="319"/>
      <c r="I102" s="319"/>
      <c r="J102" s="319"/>
      <c r="K102" s="319"/>
      <c r="L102" s="319"/>
      <c r="M102" s="31"/>
      <c r="N102" s="31"/>
      <c r="O102" s="319"/>
      <c r="P102" s="22"/>
      <c r="Q102" s="308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  <c r="BL102" s="309"/>
      <c r="BM102" s="309"/>
      <c r="BN102" s="309"/>
      <c r="BO102" s="309"/>
      <c r="BP102" s="309"/>
      <c r="BQ102" s="309"/>
      <c r="BR102" s="309"/>
      <c r="BS102" s="309"/>
      <c r="BT102" s="309"/>
      <c r="BU102" s="309"/>
      <c r="BV102" s="309"/>
      <c r="BW102" s="309"/>
      <c r="BX102" s="309"/>
      <c r="BY102" s="309"/>
      <c r="BZ102" s="309"/>
      <c r="CA102" s="309"/>
      <c r="CB102" s="309"/>
      <c r="CC102" s="309"/>
      <c r="CD102" s="309"/>
      <c r="CE102" s="309"/>
    </row>
    <row r="103" spans="1:83">
      <c r="A103" s="226"/>
      <c r="B103" s="14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399"/>
      <c r="P103" s="22"/>
      <c r="Q103" s="22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9"/>
      <c r="BZ103" s="309"/>
      <c r="CA103" s="309"/>
      <c r="CB103" s="309"/>
      <c r="CC103" s="309"/>
      <c r="CD103" s="309"/>
      <c r="CE103" s="309"/>
    </row>
    <row r="104" spans="1:83">
      <c r="A104" s="400" t="s">
        <v>54</v>
      </c>
      <c r="B104" s="401" t="s">
        <v>183</v>
      </c>
      <c r="C104" s="402">
        <f>Input!C4</f>
        <v>1005246</v>
      </c>
      <c r="D104" s="402">
        <f>Input!D4</f>
        <v>1053811.7749999999</v>
      </c>
      <c r="E104" s="402">
        <f>Input!E4</f>
        <v>1178710</v>
      </c>
      <c r="F104" s="402">
        <f>Input!F4</f>
        <v>1548306</v>
      </c>
      <c r="G104" s="402">
        <f>Input!G4</f>
        <v>1721690.503</v>
      </c>
      <c r="H104" s="402">
        <f>Input!H4</f>
        <v>1581973</v>
      </c>
      <c r="I104" s="402">
        <f>Input!I4</f>
        <v>1118643</v>
      </c>
      <c r="J104" s="402">
        <f>Input!J4</f>
        <v>1050588</v>
      </c>
      <c r="K104" s="402">
        <f>Input!K4</f>
        <v>1227997</v>
      </c>
      <c r="L104" s="402">
        <f>Input!L4</f>
        <v>1269362</v>
      </c>
      <c r="M104" s="402">
        <f>Input!M4</f>
        <v>1221424</v>
      </c>
      <c r="N104" s="402">
        <f>Input!N4</f>
        <v>1168370.84825</v>
      </c>
      <c r="O104" s="403">
        <f>SUM(C104:N104)</f>
        <v>15146122.126250001</v>
      </c>
    </row>
    <row r="105" spans="1:83">
      <c r="A105" s="400" t="s">
        <v>55</v>
      </c>
      <c r="B105" s="401" t="s">
        <v>183</v>
      </c>
      <c r="C105" s="402">
        <f>Input!C8</f>
        <v>46427</v>
      </c>
      <c r="D105" s="402">
        <f>Input!D8</f>
        <v>50552.554799999998</v>
      </c>
      <c r="E105" s="402">
        <f>Input!E8</f>
        <v>53082</v>
      </c>
      <c r="F105" s="402">
        <f>Input!F8</f>
        <v>63743</v>
      </c>
      <c r="G105" s="402">
        <f>Input!G8</f>
        <v>72726.779899999994</v>
      </c>
      <c r="H105" s="402">
        <f>Input!H8</f>
        <v>68968</v>
      </c>
      <c r="I105" s="402">
        <f>Input!I8</f>
        <v>50421</v>
      </c>
      <c r="J105" s="402">
        <f>Input!J8</f>
        <v>51906</v>
      </c>
      <c r="K105" s="402">
        <f>Input!K8</f>
        <v>62339</v>
      </c>
      <c r="L105" s="402">
        <f>Input!L8</f>
        <v>62037</v>
      </c>
      <c r="M105" s="402">
        <f>Input!M8</f>
        <v>56639</v>
      </c>
      <c r="N105" s="402">
        <f>Input!N8</f>
        <v>49302.098429999998</v>
      </c>
      <c r="O105" s="403">
        <f>SUM(C105:N105)</f>
        <v>688143.43313000002</v>
      </c>
    </row>
    <row r="106" spans="1:83" ht="13.5" thickBot="1">
      <c r="A106" s="400" t="s">
        <v>56</v>
      </c>
      <c r="B106" s="401" t="s">
        <v>183</v>
      </c>
      <c r="C106" s="404">
        <f>SUM(C104:C105)</f>
        <v>1051673</v>
      </c>
      <c r="D106" s="404">
        <f t="shared" ref="D106:O106" si="34">SUM(D104:D105)</f>
        <v>1104364.3297999999</v>
      </c>
      <c r="E106" s="404">
        <f t="shared" si="34"/>
        <v>1231792</v>
      </c>
      <c r="F106" s="404">
        <f t="shared" si="34"/>
        <v>1612049</v>
      </c>
      <c r="G106" s="404">
        <f t="shared" si="34"/>
        <v>1794417.2829</v>
      </c>
      <c r="H106" s="404">
        <f t="shared" si="34"/>
        <v>1650941</v>
      </c>
      <c r="I106" s="404">
        <f t="shared" si="34"/>
        <v>1169064</v>
      </c>
      <c r="J106" s="404">
        <f t="shared" si="34"/>
        <v>1102494</v>
      </c>
      <c r="K106" s="404">
        <f t="shared" si="34"/>
        <v>1290336</v>
      </c>
      <c r="L106" s="404">
        <f t="shared" si="34"/>
        <v>1331399</v>
      </c>
      <c r="M106" s="404">
        <f t="shared" si="34"/>
        <v>1278063</v>
      </c>
      <c r="N106" s="404">
        <f t="shared" si="34"/>
        <v>1217672.9466800001</v>
      </c>
      <c r="O106" s="405">
        <f t="shared" si="34"/>
        <v>15834265.55938</v>
      </c>
    </row>
    <row r="107" spans="1:83" ht="13.5" thickTop="1">
      <c r="A107" s="400" t="s">
        <v>57</v>
      </c>
      <c r="B107" s="401"/>
      <c r="C107" s="406">
        <f t="shared" ref="C107:J107" si="35">IF(C106=0,"",ROUND((C104/C106),3))</f>
        <v>0.95599999999999996</v>
      </c>
      <c r="D107" s="406">
        <f t="shared" si="35"/>
        <v>0.95399999999999996</v>
      </c>
      <c r="E107" s="406">
        <f t="shared" si="35"/>
        <v>0.95699999999999996</v>
      </c>
      <c r="F107" s="406">
        <f t="shared" si="35"/>
        <v>0.96</v>
      </c>
      <c r="G107" s="406">
        <f t="shared" si="35"/>
        <v>0.95899999999999996</v>
      </c>
      <c r="H107" s="406">
        <f t="shared" si="35"/>
        <v>0.95799999999999996</v>
      </c>
      <c r="I107" s="406">
        <f t="shared" si="35"/>
        <v>0.95699999999999996</v>
      </c>
      <c r="J107" s="406">
        <f t="shared" si="35"/>
        <v>0.95299999999999996</v>
      </c>
      <c r="K107" s="406">
        <f>IF(K106=0,"",ROUND((K104/K106),3))</f>
        <v>0.95199999999999996</v>
      </c>
      <c r="L107" s="406">
        <f t="shared" ref="L107:N107" si="36">IF(L106=0,"",ROUND((L104/L106),3))</f>
        <v>0.95299999999999996</v>
      </c>
      <c r="M107" s="406">
        <f t="shared" si="36"/>
        <v>0.95599999999999996</v>
      </c>
      <c r="N107" s="406">
        <f t="shared" si="36"/>
        <v>0.96</v>
      </c>
      <c r="O107" s="407"/>
    </row>
    <row r="108" spans="1:83">
      <c r="A108" s="400" t="s">
        <v>58</v>
      </c>
      <c r="B108" s="401"/>
      <c r="C108" s="406">
        <f t="shared" ref="C108:J108" si="37">IF(C106=0,0,ROUND((C105/C106),3))</f>
        <v>4.3999999999999997E-2</v>
      </c>
      <c r="D108" s="406">
        <f t="shared" si="37"/>
        <v>4.5999999999999999E-2</v>
      </c>
      <c r="E108" s="406">
        <f t="shared" si="37"/>
        <v>4.2999999999999997E-2</v>
      </c>
      <c r="F108" s="406">
        <f t="shared" si="37"/>
        <v>0.04</v>
      </c>
      <c r="G108" s="406">
        <f t="shared" si="37"/>
        <v>4.1000000000000002E-2</v>
      </c>
      <c r="H108" s="406">
        <f t="shared" si="37"/>
        <v>4.2000000000000003E-2</v>
      </c>
      <c r="I108" s="406">
        <f t="shared" si="37"/>
        <v>4.2999999999999997E-2</v>
      </c>
      <c r="J108" s="406">
        <f t="shared" si="37"/>
        <v>4.7E-2</v>
      </c>
      <c r="K108" s="406">
        <f>IF(K106=0,0,ROUND((K105/K106),3))</f>
        <v>4.8000000000000001E-2</v>
      </c>
      <c r="L108" s="406">
        <f t="shared" ref="L108:N108" si="38">IF(L106=0,0,ROUND((L105/L106),3))</f>
        <v>4.7E-2</v>
      </c>
      <c r="M108" s="406">
        <f t="shared" si="38"/>
        <v>4.3999999999999997E-2</v>
      </c>
      <c r="N108" s="406">
        <f t="shared" si="38"/>
        <v>0.04</v>
      </c>
      <c r="O108" s="407"/>
    </row>
    <row r="109" spans="1:83" ht="13.5" thickBot="1">
      <c r="A109" s="408"/>
      <c r="B109" s="51"/>
      <c r="C109" s="409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  <c r="O109" s="410"/>
    </row>
    <row r="110" spans="1:83">
      <c r="B110" s="22"/>
      <c r="C110" s="411"/>
    </row>
  </sheetData>
  <sheetProtection algorithmName="SHA-512" hashValue="bRAPD+3We+CAxroptE2Ojn8p3fdku46riQlRGIz26TDe90ygWdKmWqACX7lL22vg+qBYhnBZnbtLmTpUJ5FHiA==" saltValue="MCiPsjXDnVp6KSBHhIMJaQ==" spinCount="100000" sheet="1" objects="1" scenarios="1"/>
  <mergeCells count="1">
    <mergeCell ref="A1:O1"/>
  </mergeCells>
  <pageMargins left="0.25" right="0.25" top="0.5" bottom="0.5" header="0.3" footer="0.3"/>
  <pageSetup paperSize="5" scale="60" orientation="landscape" verticalDpi="1200" r:id="rId1"/>
  <headerFooter>
    <oddFooter>&amp;C&amp;1#&amp;"Calibri"&amp;10&amp;K000000Internal Use Only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2"/>
  <sheetViews>
    <sheetView workbookViewId="0">
      <selection activeCell="C7" sqref="C7:C71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43" t="s">
        <v>122</v>
      </c>
      <c r="B6" s="243"/>
    </row>
    <row r="7" spans="1:3">
      <c r="A7" s="244" t="s">
        <v>123</v>
      </c>
      <c r="B7" s="244"/>
      <c r="C7" s="174">
        <f>[22]JSS_EIM!G48</f>
        <v>5792701.6736001233</v>
      </c>
    </row>
    <row r="8" spans="1:3">
      <c r="A8" s="244" t="s">
        <v>124</v>
      </c>
      <c r="B8" s="244"/>
      <c r="C8" s="191">
        <f>[22]JSS_EIM!G49</f>
        <v>1153936.8736521911</v>
      </c>
    </row>
    <row r="9" spans="1:3">
      <c r="A9" s="244" t="s">
        <v>125</v>
      </c>
      <c r="B9" s="244"/>
      <c r="C9" s="191">
        <f>[22]JSS_EIM!G50</f>
        <v>1204191.6911792285</v>
      </c>
    </row>
    <row r="10" spans="1:3">
      <c r="A10" s="244" t="s">
        <v>126</v>
      </c>
      <c r="B10" s="244"/>
      <c r="C10" s="191">
        <f>[22]JSS_EIM!G51</f>
        <v>0</v>
      </c>
    </row>
    <row r="11" spans="1:3">
      <c r="A11" s="244" t="s">
        <v>127</v>
      </c>
      <c r="B11" s="244"/>
      <c r="C11" s="436">
        <f>[22]JSS_EIM!G52</f>
        <v>0</v>
      </c>
    </row>
    <row r="12" spans="1:3">
      <c r="A12" s="243" t="s">
        <v>128</v>
      </c>
      <c r="B12" s="243"/>
      <c r="C12" s="191">
        <f>SUM(C7:C11)</f>
        <v>8150830.2384315431</v>
      </c>
    </row>
    <row r="13" spans="1:3">
      <c r="A13" s="243" t="s">
        <v>129</v>
      </c>
      <c r="B13" s="243"/>
      <c r="C13" s="191">
        <f>[22]JSS_EIM!G54</f>
        <v>244295.97359846439</v>
      </c>
    </row>
    <row r="14" spans="1:3">
      <c r="A14" s="243" t="s">
        <v>130</v>
      </c>
      <c r="B14" s="243"/>
      <c r="C14" s="436">
        <f>[22]JSS_EIM!G55</f>
        <v>4397755.9413168496</v>
      </c>
    </row>
    <row r="15" spans="1:3">
      <c r="A15" s="243" t="s">
        <v>131</v>
      </c>
      <c r="B15" s="243"/>
      <c r="C15" s="191">
        <f>[22]JSS_EIM!G56</f>
        <v>3508778.3235162292</v>
      </c>
    </row>
    <row r="16" spans="1:3">
      <c r="A16" s="243" t="s">
        <v>132</v>
      </c>
      <c r="B16" s="243"/>
      <c r="C16" s="191">
        <f>[22]JSS_EIM!G57</f>
        <v>0</v>
      </c>
    </row>
    <row r="17" spans="1:3">
      <c r="A17" s="243" t="s">
        <v>133</v>
      </c>
      <c r="B17" s="243"/>
      <c r="C17" s="191">
        <f>[22]JSS_EIM!G58</f>
        <v>311968.78299127077</v>
      </c>
    </row>
    <row r="18" spans="1:3">
      <c r="A18" s="243" t="s">
        <v>134</v>
      </c>
      <c r="B18" s="243"/>
      <c r="C18" s="191">
        <f>[22]JSS_EIM!G59</f>
        <v>0</v>
      </c>
    </row>
    <row r="19" spans="1:3">
      <c r="A19" s="243" t="s">
        <v>135</v>
      </c>
      <c r="B19" s="243"/>
      <c r="C19" s="191">
        <f>[22]JSS_EIM!G60</f>
        <v>0</v>
      </c>
    </row>
    <row r="20" spans="1:3">
      <c r="A20" s="243" t="s">
        <v>136</v>
      </c>
      <c r="B20" s="243"/>
      <c r="C20" s="191">
        <f>[22]JSS_EIM!G61</f>
        <v>0</v>
      </c>
    </row>
    <row r="21" spans="1:3">
      <c r="A21" s="243" t="s">
        <v>137</v>
      </c>
      <c r="B21" s="243"/>
      <c r="C21" s="436"/>
    </row>
    <row r="22" spans="1:3">
      <c r="A22" s="189" t="s">
        <v>138</v>
      </c>
      <c r="B22" s="189"/>
      <c r="C22" s="174">
        <f>C15-C16-C17+C18+C19+C20+C21</f>
        <v>3196809.5405249586</v>
      </c>
    </row>
    <row r="23" spans="1:3">
      <c r="A23" s="243"/>
      <c r="B23" s="243"/>
    </row>
    <row r="24" spans="1:3">
      <c r="A24" s="243"/>
      <c r="B24" s="243"/>
    </row>
    <row r="25" spans="1:3">
      <c r="A25" s="188" t="s">
        <v>139</v>
      </c>
      <c r="B25" s="189"/>
    </row>
    <row r="26" spans="1:3">
      <c r="A26" s="243" t="s">
        <v>140</v>
      </c>
      <c r="B26" s="243"/>
    </row>
    <row r="27" spans="1:3">
      <c r="A27" s="244" t="s">
        <v>141</v>
      </c>
      <c r="B27" s="244"/>
      <c r="C27" s="191">
        <f>[22]JSS_EIM!G68</f>
        <v>0</v>
      </c>
    </row>
    <row r="28" spans="1:3">
      <c r="A28" s="244" t="s">
        <v>142</v>
      </c>
      <c r="B28" s="244"/>
      <c r="C28" s="191">
        <f>[22]JSS_EIM!G69</f>
        <v>0</v>
      </c>
    </row>
    <row r="29" spans="1:3">
      <c r="A29" s="243" t="s">
        <v>143</v>
      </c>
      <c r="B29" s="243"/>
      <c r="C29" s="174">
        <f>SUM(C27:C28)</f>
        <v>0</v>
      </c>
    </row>
    <row r="30" spans="1:3">
      <c r="A30" s="243"/>
      <c r="B30" s="243"/>
    </row>
    <row r="31" spans="1:3">
      <c r="A31" s="243" t="s">
        <v>111</v>
      </c>
      <c r="B31" s="243"/>
    </row>
    <row r="32" spans="1:3">
      <c r="A32" s="244" t="s">
        <v>144</v>
      </c>
      <c r="B32" s="244"/>
      <c r="C32" s="174">
        <f>[22]JSS_EIM!G71</f>
        <v>104826.73344078468</v>
      </c>
    </row>
    <row r="33" spans="1:3">
      <c r="A33" s="244" t="s">
        <v>145</v>
      </c>
      <c r="B33" s="244"/>
      <c r="C33" s="175">
        <f>[22]JSS_EIM!G72</f>
        <v>5498.9763046398657</v>
      </c>
    </row>
    <row r="34" spans="1:3">
      <c r="A34" s="244" t="s">
        <v>146</v>
      </c>
      <c r="B34" s="244"/>
      <c r="C34" s="175">
        <f>[22]JSS_EIM!G73</f>
        <v>34966.549142942757</v>
      </c>
    </row>
    <row r="35" spans="1:3">
      <c r="A35" s="244" t="s">
        <v>147</v>
      </c>
      <c r="B35" s="244"/>
      <c r="C35" s="175">
        <f>[22]JSS_EIM!G74</f>
        <v>3429.0196833615782</v>
      </c>
    </row>
    <row r="36" spans="1:3">
      <c r="A36" s="243" t="s">
        <v>148</v>
      </c>
      <c r="B36" s="243"/>
      <c r="C36" s="174"/>
    </row>
    <row r="37" spans="1:3">
      <c r="A37" s="244" t="s">
        <v>149</v>
      </c>
      <c r="B37" s="244"/>
      <c r="C37" s="175">
        <f>[22]JSS_EIM!G76</f>
        <v>-5277.8783747524158</v>
      </c>
    </row>
    <row r="38" spans="1:3">
      <c r="A38" s="244" t="s">
        <v>150</v>
      </c>
      <c r="B38" s="244"/>
      <c r="C38" s="175">
        <f>[22]JSS_EIM!G77</f>
        <v>0</v>
      </c>
    </row>
    <row r="39" spans="1:3">
      <c r="A39" s="244" t="s">
        <v>151</v>
      </c>
      <c r="B39" s="244"/>
      <c r="C39" s="175">
        <f>[22]JSS_EIM!G78</f>
        <v>-28314.246599441518</v>
      </c>
    </row>
    <row r="40" spans="1:3">
      <c r="A40" s="244" t="s">
        <v>152</v>
      </c>
      <c r="B40" s="244"/>
      <c r="C40" s="437">
        <f>[22]JSS_EIM!G79</f>
        <v>-8606.1539815931665</v>
      </c>
    </row>
    <row r="41" spans="1:3">
      <c r="A41" s="243" t="s">
        <v>153</v>
      </c>
      <c r="B41" s="243"/>
      <c r="C41" s="421">
        <f>SUM(C32:C40)</f>
        <v>106522.99961594179</v>
      </c>
    </row>
    <row r="42" spans="1:3">
      <c r="A42" s="243" t="s">
        <v>154</v>
      </c>
      <c r="B42" s="243"/>
      <c r="C42" s="191">
        <f>C29-C41</f>
        <v>-106522.99961594179</v>
      </c>
    </row>
    <row r="43" spans="1:3">
      <c r="A43" s="243" t="s">
        <v>155</v>
      </c>
      <c r="B43" s="243"/>
      <c r="C43" s="436">
        <v>0</v>
      </c>
    </row>
    <row r="44" spans="1:3">
      <c r="A44" s="189" t="s">
        <v>156</v>
      </c>
      <c r="B44" s="189"/>
      <c r="C44" s="177">
        <f>C42+C43</f>
        <v>-106522.99961594179</v>
      </c>
    </row>
    <row r="45" spans="1:3">
      <c r="A45" s="243"/>
      <c r="B45" s="243"/>
    </row>
    <row r="46" spans="1:3">
      <c r="A46" s="243" t="s">
        <v>157</v>
      </c>
      <c r="B46" s="243"/>
      <c r="C46" s="180">
        <f>+C44/C22</f>
        <v>-3.3321659694011456E-2</v>
      </c>
    </row>
    <row r="47" spans="1:3">
      <c r="A47" s="243"/>
      <c r="B47" s="243"/>
    </row>
    <row r="48" spans="1:3">
      <c r="A48" s="243" t="s">
        <v>158</v>
      </c>
      <c r="B48" s="243"/>
      <c r="C48" s="180">
        <v>7.8600000000000003E-2</v>
      </c>
    </row>
    <row r="49" spans="1:3">
      <c r="A49" s="243"/>
      <c r="B49" s="243"/>
    </row>
    <row r="50" spans="1:3">
      <c r="A50" s="243" t="s">
        <v>159</v>
      </c>
      <c r="B50" s="243"/>
      <c r="C50" s="191">
        <f>[22]JSS_EIM!G36</f>
        <v>127462.10210638028</v>
      </c>
    </row>
    <row r="51" spans="1:3">
      <c r="A51" s="243" t="s">
        <v>160</v>
      </c>
      <c r="B51" s="243"/>
      <c r="C51" s="193">
        <v>1.3466199999999999</v>
      </c>
    </row>
    <row r="52" spans="1:3">
      <c r="A52" s="189" t="s">
        <v>161</v>
      </c>
      <c r="B52" s="189"/>
      <c r="C52" s="178">
        <f>C51*C50</f>
        <v>171643.0159384938</v>
      </c>
    </row>
    <row r="53" spans="1:3" ht="16.5" customHeight="1">
      <c r="A53" s="243"/>
      <c r="B53" s="243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[22]JSS_EIM!G33</f>
        <v>20939.102490438479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28197.014195674263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[22]JSS_EIM!G674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106522.99961594179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143446.00174281953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171643.0159384938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72"/>
  <sheetViews>
    <sheetView workbookViewId="0">
      <selection activeCell="J34" sqref="J34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440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  <c r="C1" s="438"/>
    </row>
    <row r="2" spans="1:3" s="186" customFormat="1" ht="15.75">
      <c r="A2" s="185" t="s">
        <v>119</v>
      </c>
      <c r="C2" s="438"/>
    </row>
    <row r="3" spans="1:3" s="186" customFormat="1" ht="15.75">
      <c r="A3" s="185" t="s">
        <v>120</v>
      </c>
      <c r="C3" s="438"/>
    </row>
    <row r="4" spans="1:3" s="186" customFormat="1" ht="15.75">
      <c r="A4" s="187"/>
      <c r="C4" s="438"/>
    </row>
    <row r="5" spans="1:3">
      <c r="A5" s="188" t="s">
        <v>121</v>
      </c>
      <c r="B5" s="189"/>
      <c r="C5" s="439"/>
    </row>
    <row r="6" spans="1:3">
      <c r="A6" s="303" t="s">
        <v>122</v>
      </c>
      <c r="B6" s="303"/>
    </row>
    <row r="7" spans="1:3">
      <c r="A7" s="304" t="s">
        <v>123</v>
      </c>
      <c r="B7" s="304"/>
      <c r="C7" s="441">
        <f>[23]JSS_EIM!G48</f>
        <v>5792701.6736001233</v>
      </c>
    </row>
    <row r="8" spans="1:3">
      <c r="A8" s="304" t="s">
        <v>124</v>
      </c>
      <c r="B8" s="304"/>
      <c r="C8" s="440">
        <f>[23]JSS_EIM!G49</f>
        <v>1153936.8736521911</v>
      </c>
    </row>
    <row r="9" spans="1:3">
      <c r="A9" s="304" t="s">
        <v>125</v>
      </c>
      <c r="B9" s="304"/>
      <c r="C9" s="440">
        <f>[23]JSS_EIM!G50</f>
        <v>1204191.6911792285</v>
      </c>
    </row>
    <row r="10" spans="1:3">
      <c r="A10" s="304" t="s">
        <v>126</v>
      </c>
      <c r="B10" s="304"/>
      <c r="C10" s="440">
        <f>[23]JSS_EIM!G51</f>
        <v>0</v>
      </c>
    </row>
    <row r="11" spans="1:3">
      <c r="A11" s="304" t="s">
        <v>127</v>
      </c>
      <c r="B11" s="304"/>
      <c r="C11" s="442">
        <f>[23]JSS_EIM!G52</f>
        <v>0</v>
      </c>
    </row>
    <row r="12" spans="1:3">
      <c r="A12" s="303" t="s">
        <v>128</v>
      </c>
      <c r="B12" s="303"/>
      <c r="C12" s="440">
        <f>SUM(C7:C11)</f>
        <v>8150830.2384315431</v>
      </c>
    </row>
    <row r="13" spans="1:3">
      <c r="A13" s="303" t="s">
        <v>129</v>
      </c>
      <c r="B13" s="303"/>
      <c r="C13" s="440">
        <f>[23]JSS_EIM!G54</f>
        <v>249794.94990310422</v>
      </c>
    </row>
    <row r="14" spans="1:3">
      <c r="A14" s="303" t="s">
        <v>130</v>
      </c>
      <c r="B14" s="303"/>
      <c r="C14" s="442">
        <f>[23]JSS_EIM!G55</f>
        <v>4432722.4904597923</v>
      </c>
    </row>
    <row r="15" spans="1:3">
      <c r="A15" s="303" t="s">
        <v>131</v>
      </c>
      <c r="B15" s="303"/>
      <c r="C15" s="440">
        <f>[23]JSS_EIM!G56</f>
        <v>3468312.7980686463</v>
      </c>
    </row>
    <row r="16" spans="1:3">
      <c r="A16" s="303" t="s">
        <v>132</v>
      </c>
      <c r="B16" s="303"/>
      <c r="C16" s="440">
        <f>[23]JSS_EIM!G57</f>
        <v>0</v>
      </c>
    </row>
    <row r="17" spans="1:3">
      <c r="A17" s="303" t="s">
        <v>133</v>
      </c>
      <c r="B17" s="303"/>
      <c r="C17" s="440">
        <f>[23]JSS_EIM!G58</f>
        <v>350964.88086517958</v>
      </c>
    </row>
    <row r="18" spans="1:3">
      <c r="A18" s="303" t="s">
        <v>134</v>
      </c>
      <c r="B18" s="303"/>
      <c r="C18" s="440">
        <f>[23]JSS_EIM!G59</f>
        <v>0</v>
      </c>
    </row>
    <row r="19" spans="1:3">
      <c r="A19" s="303" t="s">
        <v>135</v>
      </c>
      <c r="B19" s="303"/>
      <c r="C19" s="440">
        <f>[23]JSS_EIM!G60</f>
        <v>0</v>
      </c>
    </row>
    <row r="20" spans="1:3">
      <c r="A20" s="303" t="s">
        <v>136</v>
      </c>
      <c r="B20" s="303"/>
      <c r="C20" s="440">
        <f>[23]JSS_EIM!G61</f>
        <v>0</v>
      </c>
    </row>
    <row r="21" spans="1:3">
      <c r="A21" s="303" t="s">
        <v>137</v>
      </c>
      <c r="B21" s="303"/>
      <c r="C21" s="442"/>
    </row>
    <row r="22" spans="1:3">
      <c r="A22" s="189" t="s">
        <v>138</v>
      </c>
      <c r="B22" s="189"/>
      <c r="C22" s="441">
        <f>C15-C16-C17+C18+C19+C20+C21</f>
        <v>3117347.9172034669</v>
      </c>
    </row>
    <row r="23" spans="1:3">
      <c r="A23" s="303"/>
      <c r="B23" s="303"/>
    </row>
    <row r="24" spans="1:3">
      <c r="A24" s="303"/>
      <c r="B24" s="303"/>
    </row>
    <row r="25" spans="1:3">
      <c r="A25" s="188" t="s">
        <v>139</v>
      </c>
      <c r="B25" s="189"/>
    </row>
    <row r="26" spans="1:3">
      <c r="A26" s="303" t="s">
        <v>140</v>
      </c>
      <c r="B26" s="303"/>
    </row>
    <row r="27" spans="1:3">
      <c r="A27" s="304" t="s">
        <v>141</v>
      </c>
      <c r="B27" s="304"/>
      <c r="C27" s="440">
        <f>[23]JSS_EIM!G68</f>
        <v>0</v>
      </c>
    </row>
    <row r="28" spans="1:3">
      <c r="A28" s="304" t="s">
        <v>142</v>
      </c>
      <c r="B28" s="304"/>
      <c r="C28" s="440">
        <f>[23]JSS_EIM!G69</f>
        <v>0</v>
      </c>
    </row>
    <row r="29" spans="1:3">
      <c r="A29" s="303" t="s">
        <v>143</v>
      </c>
      <c r="B29" s="303"/>
      <c r="C29" s="441">
        <f>SUM(C27:C28)</f>
        <v>0</v>
      </c>
    </row>
    <row r="30" spans="1:3">
      <c r="A30" s="303"/>
      <c r="B30" s="303"/>
    </row>
    <row r="31" spans="1:3">
      <c r="A31" s="303" t="s">
        <v>111</v>
      </c>
      <c r="B31" s="303"/>
    </row>
    <row r="32" spans="1:3">
      <c r="A32" s="304" t="s">
        <v>144</v>
      </c>
      <c r="B32" s="304"/>
      <c r="C32" s="441">
        <f>[23]JSS_EIM!G71</f>
        <v>141240.13616301276</v>
      </c>
    </row>
    <row r="33" spans="1:3">
      <c r="A33" s="304" t="s">
        <v>145</v>
      </c>
      <c r="B33" s="304"/>
      <c r="C33" s="441">
        <f>[23]JSS_EIM!G72</f>
        <v>5498.9763046398657</v>
      </c>
    </row>
    <row r="34" spans="1:3">
      <c r="A34" s="304" t="s">
        <v>146</v>
      </c>
      <c r="B34" s="304"/>
      <c r="C34" s="441">
        <f>[23]JSS_EIM!G73</f>
        <v>34966.549142942757</v>
      </c>
    </row>
    <row r="35" spans="1:3">
      <c r="A35" s="304" t="s">
        <v>147</v>
      </c>
      <c r="B35" s="304"/>
      <c r="C35" s="441">
        <f>[23]JSS_EIM!G74</f>
        <v>3429.0196833615782</v>
      </c>
    </row>
    <row r="36" spans="1:3">
      <c r="A36" s="303" t="s">
        <v>148</v>
      </c>
      <c r="B36" s="303"/>
      <c r="C36" s="441"/>
    </row>
    <row r="37" spans="1:3">
      <c r="A37" s="304" t="s">
        <v>149</v>
      </c>
      <c r="B37" s="304"/>
      <c r="C37" s="441">
        <f>[23]JSS_EIM!G76</f>
        <v>-5277.8783747524158</v>
      </c>
    </row>
    <row r="38" spans="1:3">
      <c r="A38" s="304" t="s">
        <v>150</v>
      </c>
      <c r="B38" s="304"/>
      <c r="C38" s="441">
        <f>[23]JSS_EIM!G77</f>
        <v>0</v>
      </c>
    </row>
    <row r="39" spans="1:3">
      <c r="A39" s="304" t="s">
        <v>151</v>
      </c>
      <c r="B39" s="304"/>
      <c r="C39" s="441">
        <f>[23]JSS_EIM!G78</f>
        <v>-35502.24588165708</v>
      </c>
    </row>
    <row r="40" spans="1:3">
      <c r="A40" s="304" t="s">
        <v>152</v>
      </c>
      <c r="B40" s="304"/>
      <c r="C40" s="443">
        <f>[23]JSS_EIM!G79</f>
        <v>-10790.956195032548</v>
      </c>
    </row>
    <row r="41" spans="1:3">
      <c r="A41" s="303" t="s">
        <v>153</v>
      </c>
      <c r="B41" s="303"/>
      <c r="C41" s="444">
        <f>SUM(C32:C40)</f>
        <v>133563.60084251492</v>
      </c>
    </row>
    <row r="42" spans="1:3">
      <c r="A42" s="303" t="s">
        <v>154</v>
      </c>
      <c r="B42" s="303"/>
      <c r="C42" s="440">
        <f>C29-C41</f>
        <v>-133563.60084251492</v>
      </c>
    </row>
    <row r="43" spans="1:3">
      <c r="A43" s="303" t="s">
        <v>155</v>
      </c>
      <c r="B43" s="303"/>
      <c r="C43" s="442">
        <v>0</v>
      </c>
    </row>
    <row r="44" spans="1:3">
      <c r="A44" s="189" t="s">
        <v>156</v>
      </c>
      <c r="B44" s="189"/>
      <c r="C44" s="445">
        <f>C42+C43</f>
        <v>-133563.60084251492</v>
      </c>
    </row>
    <row r="45" spans="1:3">
      <c r="A45" s="303"/>
      <c r="B45" s="303"/>
    </row>
    <row r="46" spans="1:3">
      <c r="A46" s="303" t="s">
        <v>157</v>
      </c>
      <c r="B46" s="303"/>
      <c r="C46" s="445">
        <f>+C44/C22</f>
        <v>-4.2845266037014287E-2</v>
      </c>
    </row>
    <row r="47" spans="1:3">
      <c r="A47" s="303"/>
      <c r="B47" s="303"/>
    </row>
    <row r="48" spans="1:3">
      <c r="A48" s="303" t="s">
        <v>158</v>
      </c>
      <c r="B48" s="303"/>
      <c r="C48" s="445">
        <v>7.8600000000000003E-2</v>
      </c>
    </row>
    <row r="49" spans="1:3">
      <c r="A49" s="303"/>
      <c r="B49" s="303"/>
    </row>
    <row r="50" spans="1:3">
      <c r="A50" s="303" t="s">
        <v>159</v>
      </c>
      <c r="B50" s="303"/>
      <c r="C50" s="440">
        <f>[23]JSS_EIM!G36</f>
        <v>153982.22970019764</v>
      </c>
    </row>
    <row r="51" spans="1:3">
      <c r="A51" s="303" t="s">
        <v>160</v>
      </c>
      <c r="B51" s="303"/>
      <c r="C51" s="440">
        <v>1.3466199999999999</v>
      </c>
    </row>
    <row r="52" spans="1:3">
      <c r="A52" s="189" t="s">
        <v>161</v>
      </c>
      <c r="B52" s="189"/>
      <c r="C52" s="446">
        <f>C51*C50</f>
        <v>207355.55015888013</v>
      </c>
    </row>
    <row r="53" spans="1:3" ht="16.5" customHeight="1">
      <c r="A53" s="303"/>
      <c r="B53" s="303"/>
      <c r="C53" s="447"/>
    </row>
    <row r="56" spans="1:3">
      <c r="A56" s="195" t="s">
        <v>162</v>
      </c>
      <c r="B56" s="196"/>
      <c r="C56" s="448"/>
    </row>
    <row r="57" spans="1:3">
      <c r="A57" s="195"/>
      <c r="B57" s="197"/>
      <c r="C57" s="448"/>
    </row>
    <row r="58" spans="1:3">
      <c r="A58" s="198" t="s">
        <v>163</v>
      </c>
      <c r="B58" s="197"/>
      <c r="C58" s="448">
        <f>[23]JSS_EIM!G33</f>
        <v>20418.62885768271</v>
      </c>
    </row>
    <row r="59" spans="1:3">
      <c r="A59" s="199" t="s">
        <v>164</v>
      </c>
      <c r="B59" s="196"/>
      <c r="C59" s="449">
        <f>C51</f>
        <v>1.3466199999999999</v>
      </c>
    </row>
    <row r="60" spans="1:3">
      <c r="A60" s="201" t="s">
        <v>165</v>
      </c>
      <c r="B60" s="196"/>
      <c r="C60" s="450">
        <f>+C58*C59</f>
        <v>27496.133992332689</v>
      </c>
    </row>
    <row r="61" spans="1:3">
      <c r="A61" s="197"/>
      <c r="B61" s="196"/>
      <c r="C61" s="449"/>
    </row>
    <row r="62" spans="1:3">
      <c r="A62" s="198" t="s">
        <v>166</v>
      </c>
      <c r="B62" s="196"/>
      <c r="C62" s="449">
        <f>[23]JSS_EIM!G674</f>
        <v>0</v>
      </c>
    </row>
    <row r="63" spans="1:3">
      <c r="A63" s="199" t="s">
        <v>164</v>
      </c>
      <c r="B63" s="196"/>
      <c r="C63" s="449">
        <f>C51</f>
        <v>1.3466199999999999</v>
      </c>
    </row>
    <row r="64" spans="1:3">
      <c r="A64" s="201" t="s">
        <v>167</v>
      </c>
      <c r="B64" s="196"/>
      <c r="C64" s="450">
        <f>+C62*C63</f>
        <v>0</v>
      </c>
    </row>
    <row r="65" spans="1:3">
      <c r="A65" s="197"/>
      <c r="B65" s="196"/>
      <c r="C65" s="449"/>
    </row>
    <row r="66" spans="1:3">
      <c r="A66" s="198" t="s">
        <v>168</v>
      </c>
      <c r="B66" s="196"/>
      <c r="C66" s="449">
        <f>C41-C62</f>
        <v>133563.60084251492</v>
      </c>
    </row>
    <row r="67" spans="1:3">
      <c r="A67" s="199" t="s">
        <v>164</v>
      </c>
      <c r="B67" s="197"/>
      <c r="C67" s="449">
        <f>C51</f>
        <v>1.3466199999999999</v>
      </c>
    </row>
    <row r="68" spans="1:3">
      <c r="A68" s="201" t="s">
        <v>169</v>
      </c>
      <c r="B68" s="197"/>
      <c r="C68" s="450">
        <f>+C66*C67</f>
        <v>179859.41616654742</v>
      </c>
    </row>
    <row r="69" spans="1:3">
      <c r="A69" s="201"/>
      <c r="B69" s="197"/>
      <c r="C69" s="451"/>
    </row>
    <row r="70" spans="1:3">
      <c r="A70" s="197"/>
      <c r="B70" s="197"/>
      <c r="C70" s="449"/>
    </row>
    <row r="71" spans="1:3" ht="15.75" thickBot="1">
      <c r="A71" s="202" t="s">
        <v>170</v>
      </c>
      <c r="B71" s="197"/>
      <c r="C71" s="452">
        <f>+C60+C64+C68</f>
        <v>207355.55015888013</v>
      </c>
    </row>
    <row r="72" spans="1:3">
      <c r="A72" s="197"/>
      <c r="B72" s="197"/>
      <c r="C72" s="449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72"/>
  <sheetViews>
    <sheetView topLeftCell="A46" workbookViewId="0">
      <selection activeCell="D18" sqref="D18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419" t="s">
        <v>122</v>
      </c>
      <c r="B6" s="419"/>
    </row>
    <row r="7" spans="1:3">
      <c r="A7" s="420" t="s">
        <v>123</v>
      </c>
      <c r="B7" s="420"/>
      <c r="C7" s="441">
        <f>[24]JSS_EIM!G48</f>
        <v>5792701.6736001233</v>
      </c>
    </row>
    <row r="8" spans="1:3">
      <c r="A8" s="420" t="s">
        <v>124</v>
      </c>
      <c r="B8" s="420"/>
      <c r="C8" s="440">
        <f>[24]JSS_EIM!G49</f>
        <v>1153936.8736521911</v>
      </c>
    </row>
    <row r="9" spans="1:3">
      <c r="A9" s="420" t="s">
        <v>125</v>
      </c>
      <c r="B9" s="420"/>
      <c r="C9" s="440">
        <f>[24]JSS_EIM!G50</f>
        <v>1204191.6911792285</v>
      </c>
    </row>
    <row r="10" spans="1:3">
      <c r="A10" s="420" t="s">
        <v>126</v>
      </c>
      <c r="B10" s="420"/>
      <c r="C10" s="440">
        <f>[24]JSS_EIM!G51</f>
        <v>0</v>
      </c>
    </row>
    <row r="11" spans="1:3">
      <c r="A11" s="420" t="s">
        <v>127</v>
      </c>
      <c r="B11" s="420"/>
      <c r="C11" s="442">
        <f>[24]JSS_EIM!G52</f>
        <v>0</v>
      </c>
    </row>
    <row r="12" spans="1:3">
      <c r="A12" s="419" t="s">
        <v>128</v>
      </c>
      <c r="B12" s="419"/>
      <c r="C12" s="440">
        <f>SUM(C7:C11)</f>
        <v>8150830.2384315431</v>
      </c>
    </row>
    <row r="13" spans="1:3">
      <c r="A13" s="419" t="s">
        <v>129</v>
      </c>
      <c r="B13" s="419"/>
      <c r="C13" s="440">
        <f>[24]JSS_EIM!G54</f>
        <v>255293.92620774411</v>
      </c>
    </row>
    <row r="14" spans="1:3">
      <c r="A14" s="419" t="s">
        <v>130</v>
      </c>
      <c r="B14" s="419"/>
      <c r="C14" s="442">
        <f>[24]JSS_EIM!G55</f>
        <v>4467689.0396027351</v>
      </c>
    </row>
    <row r="15" spans="1:3">
      <c r="A15" s="419" t="s">
        <v>131</v>
      </c>
      <c r="B15" s="419"/>
      <c r="C15" s="440">
        <f>[24]JSS_EIM!G56</f>
        <v>3427847.2726210635</v>
      </c>
    </row>
    <row r="16" spans="1:3">
      <c r="A16" s="419" t="s">
        <v>132</v>
      </c>
      <c r="B16" s="419"/>
      <c r="C16" s="440">
        <f>[24]JSS_EIM!G57</f>
        <v>0</v>
      </c>
    </row>
    <row r="17" spans="1:3">
      <c r="A17" s="419" t="s">
        <v>133</v>
      </c>
      <c r="B17" s="419"/>
      <c r="C17" s="440">
        <f>[24]JSS_EIM!G58</f>
        <v>389960.9787390884</v>
      </c>
    </row>
    <row r="18" spans="1:3">
      <c r="A18" s="419" t="s">
        <v>134</v>
      </c>
      <c r="B18" s="419"/>
      <c r="C18" s="440">
        <f>[24]JSS_EIM!G59</f>
        <v>0</v>
      </c>
    </row>
    <row r="19" spans="1:3">
      <c r="A19" s="419" t="s">
        <v>135</v>
      </c>
      <c r="B19" s="419"/>
      <c r="C19" s="440">
        <f>[24]JSS_EIM!G60</f>
        <v>0</v>
      </c>
    </row>
    <row r="20" spans="1:3">
      <c r="A20" s="419" t="s">
        <v>136</v>
      </c>
      <c r="B20" s="419"/>
      <c r="C20" s="440">
        <f>[24]JSS_EIM!G61</f>
        <v>0</v>
      </c>
    </row>
    <row r="21" spans="1:3">
      <c r="A21" s="419" t="s">
        <v>137</v>
      </c>
      <c r="B21" s="419"/>
      <c r="C21" s="442"/>
    </row>
    <row r="22" spans="1:3">
      <c r="A22" s="189" t="s">
        <v>138</v>
      </c>
      <c r="B22" s="189"/>
      <c r="C22" s="441">
        <f>C15-C16-C17+C18+C19+C20+C21</f>
        <v>3037886.2938819751</v>
      </c>
    </row>
    <row r="23" spans="1:3">
      <c r="A23" s="419"/>
      <c r="B23" s="419"/>
      <c r="C23" s="440"/>
    </row>
    <row r="24" spans="1:3">
      <c r="A24" s="419"/>
      <c r="B24" s="419"/>
      <c r="C24" s="440"/>
    </row>
    <row r="25" spans="1:3">
      <c r="A25" s="188" t="s">
        <v>139</v>
      </c>
      <c r="B25" s="189"/>
      <c r="C25" s="440"/>
    </row>
    <row r="26" spans="1:3">
      <c r="A26" s="419" t="s">
        <v>140</v>
      </c>
      <c r="B26" s="419"/>
      <c r="C26" s="440"/>
    </row>
    <row r="27" spans="1:3">
      <c r="A27" s="420" t="s">
        <v>141</v>
      </c>
      <c r="B27" s="420"/>
      <c r="C27" s="440">
        <f>[24]JSS_EIM!G68</f>
        <v>0</v>
      </c>
    </row>
    <row r="28" spans="1:3">
      <c r="A28" s="420" t="s">
        <v>142</v>
      </c>
      <c r="B28" s="420"/>
      <c r="C28" s="440">
        <f>[24]JSS_EIM!G69</f>
        <v>0</v>
      </c>
    </row>
    <row r="29" spans="1:3">
      <c r="A29" s="419" t="s">
        <v>143</v>
      </c>
      <c r="B29" s="419"/>
      <c r="C29" s="441">
        <f>SUM(C27:C28)</f>
        <v>0</v>
      </c>
    </row>
    <row r="30" spans="1:3">
      <c r="A30" s="419"/>
      <c r="B30" s="419"/>
      <c r="C30" s="440"/>
    </row>
    <row r="31" spans="1:3">
      <c r="A31" s="419" t="s">
        <v>111</v>
      </c>
      <c r="B31" s="419"/>
      <c r="C31" s="440"/>
    </row>
    <row r="32" spans="1:3">
      <c r="A32" s="420" t="s">
        <v>144</v>
      </c>
      <c r="B32" s="420"/>
      <c r="C32" s="441">
        <f>[24]JSS_EIM!G71</f>
        <v>186458.35516564376</v>
      </c>
    </row>
    <row r="33" spans="1:3">
      <c r="A33" s="420" t="s">
        <v>145</v>
      </c>
      <c r="B33" s="420"/>
      <c r="C33" s="441">
        <f>[24]JSS_EIM!G72</f>
        <v>5498.9763046398657</v>
      </c>
    </row>
    <row r="34" spans="1:3">
      <c r="A34" s="420" t="s">
        <v>146</v>
      </c>
      <c r="B34" s="420"/>
      <c r="C34" s="441">
        <f>[24]JSS_EIM!G73</f>
        <v>34966.549142942757</v>
      </c>
    </row>
    <row r="35" spans="1:3">
      <c r="A35" s="420" t="s">
        <v>147</v>
      </c>
      <c r="B35" s="420"/>
      <c r="C35" s="441">
        <f>[24]JSS_EIM!G74</f>
        <v>3429.0196833615782</v>
      </c>
    </row>
    <row r="36" spans="1:3">
      <c r="A36" s="419" t="s">
        <v>148</v>
      </c>
      <c r="B36" s="419"/>
      <c r="C36" s="441"/>
    </row>
    <row r="37" spans="1:3">
      <c r="A37" s="420" t="s">
        <v>149</v>
      </c>
      <c r="B37" s="420"/>
      <c r="C37" s="441">
        <f>[24]JSS_EIM!G76</f>
        <v>-5277.8783747524158</v>
      </c>
    </row>
    <row r="38" spans="1:3">
      <c r="A38" s="420" t="s">
        <v>150</v>
      </c>
      <c r="B38" s="420"/>
      <c r="C38" s="441">
        <f>[24]JSS_EIM!G77</f>
        <v>0</v>
      </c>
    </row>
    <row r="39" spans="1:3">
      <c r="A39" s="420" t="s">
        <v>151</v>
      </c>
      <c r="B39" s="420"/>
      <c r="C39" s="441">
        <f>[24]JSS_EIM!G78</f>
        <v>-44428.315562046548</v>
      </c>
    </row>
    <row r="40" spans="1:3">
      <c r="A40" s="420" t="s">
        <v>152</v>
      </c>
      <c r="B40" s="420"/>
      <c r="C40" s="443">
        <f>[24]JSS_EIM!G79</f>
        <v>-13504.047283296823</v>
      </c>
    </row>
    <row r="41" spans="1:3">
      <c r="A41" s="419" t="s">
        <v>153</v>
      </c>
      <c r="B41" s="419"/>
      <c r="C41" s="444">
        <f>SUM(C32:C40)</f>
        <v>167142.65907649219</v>
      </c>
    </row>
    <row r="42" spans="1:3">
      <c r="A42" s="419" t="s">
        <v>154</v>
      </c>
      <c r="B42" s="419"/>
      <c r="C42" s="440">
        <f>C29-C41</f>
        <v>-167142.65907649219</v>
      </c>
    </row>
    <row r="43" spans="1:3">
      <c r="A43" s="419" t="s">
        <v>155</v>
      </c>
      <c r="B43" s="419"/>
      <c r="C43" s="442">
        <v>0</v>
      </c>
    </row>
    <row r="44" spans="1:3">
      <c r="A44" s="189" t="s">
        <v>156</v>
      </c>
      <c r="B44" s="189"/>
      <c r="C44" s="445">
        <f>C42+C43</f>
        <v>-167142.65907649219</v>
      </c>
    </row>
    <row r="45" spans="1:3">
      <c r="A45" s="419"/>
      <c r="B45" s="419"/>
      <c r="C45" s="440"/>
    </row>
    <row r="46" spans="1:3">
      <c r="A46" s="419" t="s">
        <v>157</v>
      </c>
      <c r="B46" s="419"/>
      <c r="C46" s="445">
        <f>+C44/C22</f>
        <v>-5.5019392731420591E-2</v>
      </c>
    </row>
    <row r="47" spans="1:3">
      <c r="A47" s="419"/>
      <c r="B47" s="419"/>
      <c r="C47" s="440"/>
    </row>
    <row r="48" spans="1:3">
      <c r="A48" s="419" t="s">
        <v>158</v>
      </c>
      <c r="B48" s="419"/>
      <c r="C48" s="445">
        <v>7.8600000000000003E-2</v>
      </c>
    </row>
    <row r="49" spans="1:3">
      <c r="A49" s="419"/>
      <c r="B49" s="419"/>
      <c r="C49" s="440"/>
    </row>
    <row r="50" spans="1:3">
      <c r="A50" s="419" t="s">
        <v>159</v>
      </c>
      <c r="B50" s="419"/>
      <c r="C50" s="440">
        <f>[24]JSS_EIM!G36</f>
        <v>187040.81430141913</v>
      </c>
    </row>
    <row r="51" spans="1:3">
      <c r="A51" s="419" t="s">
        <v>160</v>
      </c>
      <c r="B51" s="419"/>
      <c r="C51" s="440">
        <v>1.3466199999999999</v>
      </c>
    </row>
    <row r="52" spans="1:3">
      <c r="A52" s="189" t="s">
        <v>161</v>
      </c>
      <c r="B52" s="189"/>
      <c r="C52" s="446">
        <f>C51*C50</f>
        <v>251872.90135457701</v>
      </c>
    </row>
    <row r="53" spans="1:3" ht="16.5" customHeight="1">
      <c r="A53" s="419"/>
      <c r="B53" s="419"/>
      <c r="C53" s="447"/>
    </row>
    <row r="54" spans="1:3">
      <c r="C54" s="440"/>
    </row>
    <row r="55" spans="1:3">
      <c r="C55" s="440"/>
    </row>
    <row r="56" spans="1:3">
      <c r="A56" s="195" t="s">
        <v>162</v>
      </c>
      <c r="B56" s="196"/>
      <c r="C56" s="448"/>
    </row>
    <row r="57" spans="1:3">
      <c r="A57" s="195"/>
      <c r="B57" s="197"/>
      <c r="C57" s="448"/>
    </row>
    <row r="58" spans="1:3">
      <c r="A58" s="198" t="s">
        <v>163</v>
      </c>
      <c r="B58" s="197"/>
      <c r="C58" s="448">
        <f>[24]JSS_EIM!G33</f>
        <v>19898.155224926937</v>
      </c>
    </row>
    <row r="59" spans="1:3">
      <c r="A59" s="199" t="s">
        <v>164</v>
      </c>
      <c r="B59" s="196"/>
      <c r="C59" s="449">
        <f>C51</f>
        <v>1.3466199999999999</v>
      </c>
    </row>
    <row r="60" spans="1:3">
      <c r="A60" s="201" t="s">
        <v>165</v>
      </c>
      <c r="B60" s="196"/>
      <c r="C60" s="450">
        <f>+C58*C59</f>
        <v>26795.253788991111</v>
      </c>
    </row>
    <row r="61" spans="1:3">
      <c r="A61" s="197"/>
      <c r="B61" s="196"/>
      <c r="C61" s="449"/>
    </row>
    <row r="62" spans="1:3">
      <c r="A62" s="198" t="s">
        <v>166</v>
      </c>
      <c r="B62" s="196"/>
      <c r="C62" s="449">
        <f>[24]JSS_EIM!G674</f>
        <v>0</v>
      </c>
    </row>
    <row r="63" spans="1:3">
      <c r="A63" s="199" t="s">
        <v>164</v>
      </c>
      <c r="B63" s="196"/>
      <c r="C63" s="449">
        <f>C51</f>
        <v>1.3466199999999999</v>
      </c>
    </row>
    <row r="64" spans="1:3">
      <c r="A64" s="201" t="s">
        <v>167</v>
      </c>
      <c r="B64" s="196"/>
      <c r="C64" s="450">
        <f>+C62*C63</f>
        <v>0</v>
      </c>
    </row>
    <row r="65" spans="1:3">
      <c r="A65" s="197"/>
      <c r="B65" s="196"/>
      <c r="C65" s="449"/>
    </row>
    <row r="66" spans="1:3">
      <c r="A66" s="198" t="s">
        <v>168</v>
      </c>
      <c r="B66" s="196"/>
      <c r="C66" s="449">
        <f>C41-C62</f>
        <v>167142.65907649219</v>
      </c>
    </row>
    <row r="67" spans="1:3">
      <c r="A67" s="199" t="s">
        <v>164</v>
      </c>
      <c r="B67" s="197"/>
      <c r="C67" s="449">
        <f>C51</f>
        <v>1.3466199999999999</v>
      </c>
    </row>
    <row r="68" spans="1:3">
      <c r="A68" s="201" t="s">
        <v>169</v>
      </c>
      <c r="B68" s="197"/>
      <c r="C68" s="450">
        <f>+C66*C67</f>
        <v>225077.64756558588</v>
      </c>
    </row>
    <row r="69" spans="1:3">
      <c r="A69" s="201"/>
      <c r="B69" s="197"/>
      <c r="C69" s="451"/>
    </row>
    <row r="70" spans="1:3">
      <c r="A70" s="197"/>
      <c r="B70" s="197"/>
      <c r="C70" s="449"/>
    </row>
    <row r="71" spans="1:3" ht="15.75" thickBot="1">
      <c r="A71" s="202" t="s">
        <v>170</v>
      </c>
      <c r="B71" s="197"/>
      <c r="C71" s="452">
        <f>+C60+C64+C68</f>
        <v>251872.90135457698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2"/>
  <sheetViews>
    <sheetView workbookViewId="0">
      <selection activeCell="C1" sqref="C1:C1048576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440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  <c r="C1" s="438"/>
    </row>
    <row r="2" spans="1:3" s="186" customFormat="1" ht="15.75">
      <c r="A2" s="185" t="s">
        <v>119</v>
      </c>
      <c r="C2" s="438"/>
    </row>
    <row r="3" spans="1:3" s="186" customFormat="1" ht="15.75">
      <c r="A3" s="185" t="s">
        <v>120</v>
      </c>
      <c r="C3" s="438"/>
    </row>
    <row r="4" spans="1:3" s="186" customFormat="1" ht="15.75">
      <c r="A4" s="187"/>
      <c r="C4" s="438"/>
    </row>
    <row r="5" spans="1:3">
      <c r="A5" s="188" t="s">
        <v>121</v>
      </c>
      <c r="B5" s="189"/>
      <c r="C5" s="439"/>
    </row>
    <row r="6" spans="1:3">
      <c r="A6" s="423" t="s">
        <v>122</v>
      </c>
      <c r="B6" s="423"/>
    </row>
    <row r="7" spans="1:3">
      <c r="A7" s="424" t="s">
        <v>123</v>
      </c>
      <c r="B7" s="424"/>
      <c r="C7" s="441">
        <f>[25]JSS_EIM!G48</f>
        <v>5792701.6736001233</v>
      </c>
    </row>
    <row r="8" spans="1:3">
      <c r="A8" s="424" t="s">
        <v>124</v>
      </c>
      <c r="B8" s="424"/>
      <c r="C8" s="440">
        <f>[25]JSS_EIM!G49</f>
        <v>1153936.8736521911</v>
      </c>
    </row>
    <row r="9" spans="1:3">
      <c r="A9" s="424" t="s">
        <v>125</v>
      </c>
      <c r="B9" s="424"/>
      <c r="C9" s="440">
        <f>[25]JSS_EIM!G50</f>
        <v>1204191.6911792285</v>
      </c>
    </row>
    <row r="10" spans="1:3">
      <c r="A10" s="424" t="s">
        <v>126</v>
      </c>
      <c r="B10" s="424"/>
      <c r="C10" s="440">
        <f>[25]JSS_EIM!G51</f>
        <v>0</v>
      </c>
    </row>
    <row r="11" spans="1:3">
      <c r="A11" s="424" t="s">
        <v>127</v>
      </c>
      <c r="B11" s="424"/>
      <c r="C11" s="442">
        <f>[25]JSS_EIM!G52</f>
        <v>0</v>
      </c>
    </row>
    <row r="12" spans="1:3">
      <c r="A12" s="423" t="s">
        <v>128</v>
      </c>
      <c r="B12" s="423"/>
      <c r="C12" s="440">
        <f>SUM(C7:C11)</f>
        <v>8150830.2384315431</v>
      </c>
    </row>
    <row r="13" spans="1:3">
      <c r="A13" s="423" t="s">
        <v>129</v>
      </c>
      <c r="B13" s="423"/>
      <c r="C13" s="440">
        <f>[25]JSS_EIM!G54</f>
        <v>260792.90251238394</v>
      </c>
    </row>
    <row r="14" spans="1:3">
      <c r="A14" s="423" t="s">
        <v>130</v>
      </c>
      <c r="B14" s="423"/>
      <c r="C14" s="442">
        <f>[25]JSS_EIM!G55</f>
        <v>4502655.5887456778</v>
      </c>
    </row>
    <row r="15" spans="1:3">
      <c r="A15" s="423" t="s">
        <v>131</v>
      </c>
      <c r="B15" s="423"/>
      <c r="C15" s="440">
        <f>[25]JSS_EIM!G56</f>
        <v>3387381.7471734816</v>
      </c>
    </row>
    <row r="16" spans="1:3">
      <c r="A16" s="423" t="s">
        <v>132</v>
      </c>
      <c r="B16" s="423"/>
      <c r="C16" s="440">
        <f>[25]JSS_EIM!G57</f>
        <v>0</v>
      </c>
    </row>
    <row r="17" spans="1:3">
      <c r="A17" s="423" t="s">
        <v>133</v>
      </c>
      <c r="B17" s="423"/>
      <c r="C17" s="440">
        <f>[25]JSS_EIM!G58</f>
        <v>428957.07661299728</v>
      </c>
    </row>
    <row r="18" spans="1:3">
      <c r="A18" s="423" t="s">
        <v>134</v>
      </c>
      <c r="B18" s="423"/>
      <c r="C18" s="440">
        <f>[25]JSS_EIM!G59</f>
        <v>0</v>
      </c>
    </row>
    <row r="19" spans="1:3">
      <c r="A19" s="423" t="s">
        <v>135</v>
      </c>
      <c r="B19" s="423"/>
      <c r="C19" s="440">
        <f>[25]JSS_EIM!G60</f>
        <v>0</v>
      </c>
    </row>
    <row r="20" spans="1:3">
      <c r="A20" s="423" t="s">
        <v>136</v>
      </c>
      <c r="B20" s="423"/>
      <c r="C20" s="440">
        <f>[25]JSS_EIM!G61</f>
        <v>0</v>
      </c>
    </row>
    <row r="21" spans="1:3">
      <c r="A21" s="423" t="s">
        <v>137</v>
      </c>
      <c r="B21" s="423"/>
      <c r="C21" s="442"/>
    </row>
    <row r="22" spans="1:3">
      <c r="A22" s="189" t="s">
        <v>138</v>
      </c>
      <c r="B22" s="189"/>
      <c r="C22" s="441">
        <f>C15-C16-C17+C18+C19+C20+C21</f>
        <v>2958424.6705604843</v>
      </c>
    </row>
    <row r="23" spans="1:3">
      <c r="A23" s="423"/>
      <c r="B23" s="423"/>
    </row>
    <row r="24" spans="1:3">
      <c r="A24" s="423"/>
      <c r="B24" s="423"/>
    </row>
    <row r="25" spans="1:3">
      <c r="A25" s="188" t="s">
        <v>139</v>
      </c>
      <c r="B25" s="189"/>
    </row>
    <row r="26" spans="1:3">
      <c r="A26" s="423" t="s">
        <v>140</v>
      </c>
      <c r="B26" s="423"/>
    </row>
    <row r="27" spans="1:3">
      <c r="A27" s="424" t="s">
        <v>141</v>
      </c>
      <c r="B27" s="424"/>
      <c r="C27" s="440">
        <f>[25]JSS_EIM!G68</f>
        <v>0</v>
      </c>
    </row>
    <row r="28" spans="1:3">
      <c r="A28" s="424" t="s">
        <v>142</v>
      </c>
      <c r="B28" s="424"/>
      <c r="C28" s="440">
        <f>[25]JSS_EIM!G69</f>
        <v>0</v>
      </c>
    </row>
    <row r="29" spans="1:3">
      <c r="A29" s="423" t="s">
        <v>143</v>
      </c>
      <c r="B29" s="423"/>
      <c r="C29" s="441">
        <f>SUM(C27:C28)</f>
        <v>0</v>
      </c>
    </row>
    <row r="30" spans="1:3">
      <c r="A30" s="423"/>
      <c r="B30" s="423"/>
    </row>
    <row r="31" spans="1:3">
      <c r="A31" s="423" t="s">
        <v>111</v>
      </c>
      <c r="B31" s="423"/>
    </row>
    <row r="32" spans="1:3">
      <c r="A32" s="424" t="s">
        <v>144</v>
      </c>
      <c r="B32" s="424"/>
      <c r="C32" s="441">
        <f>[25]JSS_EIM!G71</f>
        <v>156674.85381858767</v>
      </c>
    </row>
    <row r="33" spans="1:3">
      <c r="A33" s="424" t="s">
        <v>145</v>
      </c>
      <c r="B33" s="424"/>
      <c r="C33" s="441">
        <f>[25]JSS_EIM!G72</f>
        <v>5498.9763046398657</v>
      </c>
    </row>
    <row r="34" spans="1:3">
      <c r="A34" s="424" t="s">
        <v>146</v>
      </c>
      <c r="B34" s="424"/>
      <c r="C34" s="441">
        <f>[25]JSS_EIM!G73</f>
        <v>34966.549142942757</v>
      </c>
    </row>
    <row r="35" spans="1:3">
      <c r="A35" s="424" t="s">
        <v>147</v>
      </c>
      <c r="B35" s="424"/>
      <c r="C35" s="441">
        <f>[25]JSS_EIM!G74</f>
        <v>3429.0196833615782</v>
      </c>
    </row>
    <row r="36" spans="1:3">
      <c r="A36" s="423" t="s">
        <v>148</v>
      </c>
      <c r="B36" s="423"/>
      <c r="C36" s="441"/>
    </row>
    <row r="37" spans="1:3">
      <c r="A37" s="424" t="s">
        <v>149</v>
      </c>
      <c r="B37" s="424"/>
      <c r="C37" s="441">
        <f>[25]JSS_EIM!G76</f>
        <v>-5277.8783747524158</v>
      </c>
    </row>
    <row r="38" spans="1:3">
      <c r="A38" s="424" t="s">
        <v>150</v>
      </c>
      <c r="B38" s="424"/>
      <c r="C38" s="441">
        <f>[25]JSS_EIM!G77</f>
        <v>0</v>
      </c>
    </row>
    <row r="39" spans="1:3">
      <c r="A39" s="424" t="s">
        <v>151</v>
      </c>
      <c r="B39" s="424"/>
      <c r="C39" s="441">
        <f>[25]JSS_EIM!G78</f>
        <v>-38549.045282791791</v>
      </c>
    </row>
    <row r="40" spans="1:3">
      <c r="A40" s="424" t="s">
        <v>152</v>
      </c>
      <c r="B40" s="424"/>
      <c r="C40" s="443">
        <f>[25]JSS_EIM!G79</f>
        <v>-11717.035040362249</v>
      </c>
    </row>
    <row r="41" spans="1:3">
      <c r="A41" s="423" t="s">
        <v>153</v>
      </c>
      <c r="B41" s="423"/>
      <c r="C41" s="444">
        <f>SUM(C32:C40)</f>
        <v>145025.4402516254</v>
      </c>
    </row>
    <row r="42" spans="1:3">
      <c r="A42" s="423" t="s">
        <v>154</v>
      </c>
      <c r="B42" s="423"/>
      <c r="C42" s="440">
        <f>C29-C41</f>
        <v>-145025.4402516254</v>
      </c>
    </row>
    <row r="43" spans="1:3">
      <c r="A43" s="423" t="s">
        <v>155</v>
      </c>
      <c r="B43" s="423"/>
      <c r="C43" s="442">
        <v>0</v>
      </c>
    </row>
    <row r="44" spans="1:3">
      <c r="A44" s="189" t="s">
        <v>156</v>
      </c>
      <c r="B44" s="189"/>
      <c r="C44" s="445">
        <f>C42+C43</f>
        <v>-145025.4402516254</v>
      </c>
    </row>
    <row r="45" spans="1:3">
      <c r="A45" s="423"/>
      <c r="B45" s="423"/>
    </row>
    <row r="46" spans="1:3">
      <c r="A46" s="423" t="s">
        <v>157</v>
      </c>
      <c r="B46" s="423"/>
      <c r="C46" s="445">
        <f>+C44/C22</f>
        <v>-4.9021170521860814E-2</v>
      </c>
    </row>
    <row r="47" spans="1:3">
      <c r="A47" s="423"/>
      <c r="B47" s="423"/>
    </row>
    <row r="48" spans="1:3">
      <c r="A48" s="423" t="s">
        <v>158</v>
      </c>
      <c r="B48" s="423"/>
      <c r="C48" s="445">
        <v>7.8600000000000003E-2</v>
      </c>
    </row>
    <row r="49" spans="1:3">
      <c r="A49" s="423"/>
      <c r="B49" s="423"/>
    </row>
    <row r="50" spans="1:3">
      <c r="A50" s="423" t="s">
        <v>159</v>
      </c>
      <c r="B50" s="423"/>
      <c r="C50" s="440">
        <f>[25]JSS_EIM!G36</f>
        <v>164403.12184379657</v>
      </c>
    </row>
    <row r="51" spans="1:3">
      <c r="A51" s="423" t="s">
        <v>160</v>
      </c>
      <c r="B51" s="423"/>
      <c r="C51" s="440">
        <v>1.3466199999999999</v>
      </c>
    </row>
    <row r="52" spans="1:3">
      <c r="A52" s="189" t="s">
        <v>161</v>
      </c>
      <c r="B52" s="189"/>
      <c r="C52" s="446">
        <f>C51*C50</f>
        <v>221388.53193729333</v>
      </c>
    </row>
    <row r="53" spans="1:3" ht="16.5" customHeight="1">
      <c r="A53" s="423"/>
      <c r="B53" s="423"/>
      <c r="C53" s="447"/>
    </row>
    <row r="56" spans="1:3">
      <c r="A56" s="195" t="s">
        <v>162</v>
      </c>
      <c r="B56" s="196"/>
      <c r="C56" s="448"/>
    </row>
    <row r="57" spans="1:3">
      <c r="A57" s="195"/>
      <c r="B57" s="197"/>
      <c r="C57" s="448"/>
    </row>
    <row r="58" spans="1:3">
      <c r="A58" s="198" t="s">
        <v>163</v>
      </c>
      <c r="B58" s="197"/>
      <c r="C58" s="448">
        <f>[25]JSS_EIM!G33</f>
        <v>19377.681592171171</v>
      </c>
    </row>
    <row r="59" spans="1:3">
      <c r="A59" s="199" t="s">
        <v>164</v>
      </c>
      <c r="B59" s="196"/>
      <c r="C59" s="449">
        <f>C51</f>
        <v>1.3466199999999999</v>
      </c>
    </row>
    <row r="60" spans="1:3">
      <c r="A60" s="201" t="s">
        <v>165</v>
      </c>
      <c r="B60" s="196"/>
      <c r="C60" s="450">
        <f>+C58*C59</f>
        <v>26094.37358564954</v>
      </c>
    </row>
    <row r="61" spans="1:3">
      <c r="A61" s="197"/>
      <c r="B61" s="196"/>
      <c r="C61" s="449"/>
    </row>
    <row r="62" spans="1:3">
      <c r="A62" s="198" t="s">
        <v>166</v>
      </c>
      <c r="B62" s="196"/>
      <c r="C62" s="449">
        <f>[25]JSS_EIM!G674</f>
        <v>0</v>
      </c>
    </row>
    <row r="63" spans="1:3">
      <c r="A63" s="199" t="s">
        <v>164</v>
      </c>
      <c r="B63" s="196"/>
      <c r="C63" s="449">
        <f>C51</f>
        <v>1.3466199999999999</v>
      </c>
    </row>
    <row r="64" spans="1:3">
      <c r="A64" s="201" t="s">
        <v>167</v>
      </c>
      <c r="B64" s="196"/>
      <c r="C64" s="450">
        <f>+C62*C63</f>
        <v>0</v>
      </c>
    </row>
    <row r="65" spans="1:3">
      <c r="A65" s="197"/>
      <c r="B65" s="196"/>
      <c r="C65" s="449"/>
    </row>
    <row r="66" spans="1:3">
      <c r="A66" s="198" t="s">
        <v>168</v>
      </c>
      <c r="B66" s="196"/>
      <c r="C66" s="449">
        <f>C41-C62</f>
        <v>145025.4402516254</v>
      </c>
    </row>
    <row r="67" spans="1:3">
      <c r="A67" s="199" t="s">
        <v>164</v>
      </c>
      <c r="B67" s="197"/>
      <c r="C67" s="449">
        <f>C51</f>
        <v>1.3466199999999999</v>
      </c>
    </row>
    <row r="68" spans="1:3">
      <c r="A68" s="201" t="s">
        <v>169</v>
      </c>
      <c r="B68" s="197"/>
      <c r="C68" s="450">
        <f>+C66*C67</f>
        <v>195294.1583516438</v>
      </c>
    </row>
    <row r="69" spans="1:3">
      <c r="A69" s="201"/>
      <c r="B69" s="197"/>
      <c r="C69" s="451"/>
    </row>
    <row r="70" spans="1:3">
      <c r="A70" s="197"/>
      <c r="B70" s="197"/>
      <c r="C70" s="449"/>
    </row>
    <row r="71" spans="1:3" ht="15.75" thickBot="1">
      <c r="A71" s="202" t="s">
        <v>170</v>
      </c>
      <c r="B71" s="197"/>
      <c r="C71" s="452">
        <f>+C60+C64+C68</f>
        <v>221388.53193729333</v>
      </c>
    </row>
    <row r="72" spans="1:3">
      <c r="A72" s="197"/>
      <c r="B72" s="197"/>
      <c r="C72" s="449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72"/>
  <sheetViews>
    <sheetView workbookViewId="0">
      <selection activeCell="I20" sqref="I20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433">
        <v>44986</v>
      </c>
    </row>
    <row r="6" spans="1:3">
      <c r="A6" s="425" t="s">
        <v>122</v>
      </c>
      <c r="B6" s="425"/>
    </row>
    <row r="7" spans="1:3">
      <c r="A7" s="426" t="s">
        <v>123</v>
      </c>
      <c r="B7" s="426"/>
      <c r="C7" s="174">
        <v>5792701.6736001233</v>
      </c>
    </row>
    <row r="8" spans="1:3">
      <c r="A8" s="426" t="s">
        <v>124</v>
      </c>
      <c r="B8" s="426"/>
      <c r="C8" s="454">
        <v>1153936.8736521911</v>
      </c>
    </row>
    <row r="9" spans="1:3">
      <c r="A9" s="426" t="s">
        <v>125</v>
      </c>
      <c r="B9" s="426"/>
      <c r="C9" s="454">
        <v>1204191.6911792285</v>
      </c>
    </row>
    <row r="10" spans="1:3">
      <c r="A10" s="426" t="s">
        <v>126</v>
      </c>
      <c r="B10" s="426"/>
      <c r="C10" s="454">
        <v>0</v>
      </c>
    </row>
    <row r="11" spans="1:3">
      <c r="A11" s="426" t="s">
        <v>127</v>
      </c>
      <c r="B11" s="426"/>
      <c r="C11" s="455">
        <v>0</v>
      </c>
    </row>
    <row r="12" spans="1:3">
      <c r="A12" s="425" t="s">
        <v>128</v>
      </c>
      <c r="B12" s="425"/>
      <c r="C12" s="454">
        <v>8150830.2384315431</v>
      </c>
    </row>
    <row r="13" spans="1:3">
      <c r="A13" s="425" t="s">
        <v>129</v>
      </c>
      <c r="B13" s="425"/>
      <c r="C13" s="454">
        <v>266292.07014998619</v>
      </c>
    </row>
    <row r="14" spans="1:3">
      <c r="A14" s="425" t="s">
        <v>130</v>
      </c>
      <c r="B14" s="425"/>
      <c r="C14" s="455">
        <v>4537622.1378886197</v>
      </c>
    </row>
    <row r="15" spans="1:3">
      <c r="A15" s="425" t="s">
        <v>131</v>
      </c>
      <c r="B15" s="425"/>
      <c r="C15" s="454">
        <v>3346916.0303929374</v>
      </c>
    </row>
    <row r="16" spans="1:3">
      <c r="A16" s="425" t="s">
        <v>132</v>
      </c>
      <c r="B16" s="425"/>
      <c r="C16" s="454">
        <v>0</v>
      </c>
    </row>
    <row r="17" spans="1:3">
      <c r="A17" s="425" t="s">
        <v>133</v>
      </c>
      <c r="B17" s="425"/>
      <c r="C17" s="454">
        <v>467953.17448690615</v>
      </c>
    </row>
    <row r="18" spans="1:3">
      <c r="A18" s="425" t="s">
        <v>134</v>
      </c>
      <c r="B18" s="425"/>
      <c r="C18" s="454">
        <v>0</v>
      </c>
    </row>
    <row r="19" spans="1:3">
      <c r="A19" s="425" t="s">
        <v>135</v>
      </c>
      <c r="B19" s="425"/>
      <c r="C19" s="454">
        <v>0</v>
      </c>
    </row>
    <row r="20" spans="1:3">
      <c r="A20" s="425" t="s">
        <v>136</v>
      </c>
      <c r="B20" s="425"/>
      <c r="C20" s="454">
        <v>0</v>
      </c>
    </row>
    <row r="21" spans="1:3">
      <c r="A21" s="425" t="s">
        <v>137</v>
      </c>
      <c r="B21" s="425"/>
      <c r="C21" s="455"/>
    </row>
    <row r="22" spans="1:3">
      <c r="A22" s="189" t="s">
        <v>138</v>
      </c>
      <c r="B22" s="189"/>
      <c r="C22" s="456">
        <v>2878962.8559060311</v>
      </c>
    </row>
    <row r="23" spans="1:3">
      <c r="A23" s="425"/>
      <c r="B23" s="425"/>
      <c r="C23" s="454"/>
    </row>
    <row r="24" spans="1:3">
      <c r="A24" s="425"/>
      <c r="B24" s="425"/>
      <c r="C24" s="454"/>
    </row>
    <row r="25" spans="1:3">
      <c r="A25" s="188" t="s">
        <v>139</v>
      </c>
      <c r="B25" s="189"/>
      <c r="C25" s="454"/>
    </row>
    <row r="26" spans="1:3">
      <c r="A26" s="425" t="s">
        <v>140</v>
      </c>
      <c r="B26" s="425"/>
      <c r="C26" s="454"/>
    </row>
    <row r="27" spans="1:3">
      <c r="A27" s="426" t="s">
        <v>141</v>
      </c>
      <c r="B27" s="426"/>
      <c r="C27" s="454">
        <v>0</v>
      </c>
    </row>
    <row r="28" spans="1:3">
      <c r="A28" s="426" t="s">
        <v>142</v>
      </c>
      <c r="B28" s="426"/>
      <c r="C28" s="454">
        <v>0</v>
      </c>
    </row>
    <row r="29" spans="1:3">
      <c r="A29" s="425" t="s">
        <v>143</v>
      </c>
      <c r="B29" s="425"/>
      <c r="C29" s="456">
        <v>0</v>
      </c>
    </row>
    <row r="30" spans="1:3">
      <c r="A30" s="425"/>
      <c r="B30" s="425"/>
      <c r="C30" s="454"/>
    </row>
    <row r="31" spans="1:3">
      <c r="A31" s="425" t="s">
        <v>111</v>
      </c>
      <c r="B31" s="425"/>
      <c r="C31" s="454"/>
    </row>
    <row r="32" spans="1:3">
      <c r="A32" s="426" t="s">
        <v>144</v>
      </c>
      <c r="B32" s="426"/>
      <c r="C32" s="456">
        <v>176216.34897727414</v>
      </c>
    </row>
    <row r="33" spans="1:3">
      <c r="A33" s="426" t="s">
        <v>145</v>
      </c>
      <c r="B33" s="426"/>
      <c r="C33" s="456">
        <v>5498.9763046398657</v>
      </c>
    </row>
    <row r="34" spans="1:3">
      <c r="A34" s="426" t="s">
        <v>146</v>
      </c>
      <c r="B34" s="426"/>
      <c r="C34" s="456">
        <v>34966.549142942757</v>
      </c>
    </row>
    <row r="35" spans="1:3">
      <c r="A35" s="426" t="s">
        <v>147</v>
      </c>
      <c r="B35" s="426"/>
      <c r="C35" s="456">
        <v>3429.0196833615782</v>
      </c>
    </row>
    <row r="36" spans="1:3">
      <c r="A36" s="425" t="s">
        <v>148</v>
      </c>
      <c r="B36" s="425"/>
      <c r="C36" s="456"/>
    </row>
    <row r="37" spans="1:3">
      <c r="A37" s="426" t="s">
        <v>149</v>
      </c>
      <c r="B37" s="426"/>
      <c r="C37" s="456">
        <v>-5277.8783747524158</v>
      </c>
    </row>
    <row r="38" spans="1:3">
      <c r="A38" s="426" t="s">
        <v>150</v>
      </c>
      <c r="B38" s="426"/>
      <c r="C38" s="456">
        <v>0</v>
      </c>
    </row>
    <row r="39" spans="1:3">
      <c r="A39" s="426" t="s">
        <v>151</v>
      </c>
      <c r="B39" s="426"/>
      <c r="C39" s="456">
        <v>-42406.528921146011</v>
      </c>
    </row>
    <row r="40" spans="1:3">
      <c r="A40" s="426" t="s">
        <v>152</v>
      </c>
      <c r="B40" s="426"/>
      <c r="C40" s="457">
        <v>-12889.522468433439</v>
      </c>
    </row>
    <row r="41" spans="1:3">
      <c r="A41" s="425" t="s">
        <v>153</v>
      </c>
      <c r="B41" s="425"/>
      <c r="C41" s="458">
        <v>159536.96434388647</v>
      </c>
    </row>
    <row r="42" spans="1:3">
      <c r="A42" s="425" t="s">
        <v>154</v>
      </c>
      <c r="B42" s="425"/>
      <c r="C42" s="454">
        <v>-159536.96434388647</v>
      </c>
    </row>
    <row r="43" spans="1:3">
      <c r="A43" s="425" t="s">
        <v>155</v>
      </c>
      <c r="B43" s="425"/>
      <c r="C43" s="455">
        <v>0</v>
      </c>
    </row>
    <row r="44" spans="1:3">
      <c r="A44" s="189" t="s">
        <v>156</v>
      </c>
      <c r="B44" s="189"/>
      <c r="C44" s="459">
        <v>-159536.96434388647</v>
      </c>
    </row>
    <row r="45" spans="1:3">
      <c r="A45" s="425"/>
      <c r="B45" s="425"/>
      <c r="C45" s="454"/>
    </row>
    <row r="46" spans="1:3">
      <c r="A46" s="425" t="s">
        <v>157</v>
      </c>
      <c r="B46" s="425"/>
      <c r="C46" s="459">
        <v>-5.5414735211538182E-2</v>
      </c>
    </row>
    <row r="47" spans="1:3">
      <c r="A47" s="425"/>
      <c r="B47" s="425"/>
      <c r="C47" s="454"/>
    </row>
    <row r="48" spans="1:3">
      <c r="A48" s="425" t="s">
        <v>158</v>
      </c>
      <c r="B48" s="425"/>
      <c r="C48" s="459">
        <v>7.8600000000000003E-2</v>
      </c>
    </row>
    <row r="49" spans="1:3">
      <c r="A49" s="425"/>
      <c r="B49" s="425"/>
      <c r="C49" s="454"/>
    </row>
    <row r="50" spans="1:3">
      <c r="A50" s="425" t="s">
        <v>159</v>
      </c>
      <c r="B50" s="425"/>
      <c r="C50" s="454">
        <v>178394.17105007099</v>
      </c>
    </row>
    <row r="51" spans="1:3">
      <c r="A51" s="425" t="s">
        <v>160</v>
      </c>
      <c r="B51" s="425"/>
      <c r="C51" s="454">
        <v>1.3466199999999999</v>
      </c>
    </row>
    <row r="52" spans="1:3">
      <c r="A52" s="189" t="s">
        <v>161</v>
      </c>
      <c r="B52" s="189"/>
      <c r="C52" s="460">
        <v>240229.15861944659</v>
      </c>
    </row>
    <row r="53" spans="1:3" ht="16.5" customHeight="1">
      <c r="A53" s="425"/>
      <c r="B53" s="425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v>18857.206706184505</v>
      </c>
    </row>
    <row r="59" spans="1:3">
      <c r="A59" s="199" t="s">
        <v>164</v>
      </c>
      <c r="B59" s="196"/>
      <c r="C59" s="200">
        <v>1.3466199999999999</v>
      </c>
    </row>
    <row r="60" spans="1:3">
      <c r="A60" s="201" t="s">
        <v>165</v>
      </c>
      <c r="B60" s="196"/>
      <c r="C60" s="422">
        <v>25393.491694682176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v>0</v>
      </c>
    </row>
    <row r="63" spans="1:3">
      <c r="A63" s="199" t="s">
        <v>164</v>
      </c>
      <c r="B63" s="196"/>
      <c r="C63" s="200">
        <v>1.3466199999999999</v>
      </c>
    </row>
    <row r="64" spans="1:3">
      <c r="A64" s="201" t="s">
        <v>167</v>
      </c>
      <c r="B64" s="196"/>
      <c r="C64" s="422"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v>159536.96434388647</v>
      </c>
    </row>
    <row r="67" spans="1:3">
      <c r="A67" s="199" t="s">
        <v>164</v>
      </c>
      <c r="B67" s="197"/>
      <c r="C67" s="200">
        <v>1.3466199999999999</v>
      </c>
    </row>
    <row r="68" spans="1:3">
      <c r="A68" s="201" t="s">
        <v>169</v>
      </c>
      <c r="B68" s="197"/>
      <c r="C68" s="422">
        <v>214835.6669247644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v>240229.15861944656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3DB13-02A4-46E4-A60F-DC9AF1E3F6D2}">
  <sheetPr>
    <pageSetUpPr fitToPage="1"/>
  </sheetPr>
  <dimension ref="A1:GI22"/>
  <sheetViews>
    <sheetView zoomScaleNormal="100" workbookViewId="0">
      <pane xSplit="1" ySplit="4" topLeftCell="CS5" activePane="bottomRight" state="frozen"/>
      <selection activeCell="CQ30" sqref="CQ30"/>
      <selection pane="topRight" activeCell="CQ30" sqref="CQ30"/>
      <selection pane="bottomLeft" activeCell="CQ30" sqref="CQ30"/>
      <selection pane="bottomRight" activeCell="DH5" sqref="DH5"/>
    </sheetView>
  </sheetViews>
  <sheetFormatPr defaultColWidth="9.140625" defaultRowHeight="12.75" outlineLevelCol="2"/>
  <cols>
    <col min="1" max="1" width="55.140625" style="252" customWidth="1"/>
    <col min="2" max="2" width="7" style="252" bestFit="1" customWidth="1"/>
    <col min="3" max="3" width="13.42578125" style="252" customWidth="1"/>
    <col min="4" max="4" width="5.42578125" style="252" customWidth="1"/>
    <col min="5" max="5" width="2.7109375" style="252" customWidth="1"/>
    <col min="6" max="17" width="16.28515625" style="252" hidden="1" customWidth="1" outlineLevel="1"/>
    <col min="18" max="18" width="16.28515625" style="252" hidden="1" customWidth="1" outlineLevel="1" collapsed="1"/>
    <col min="19" max="30" width="16.28515625" style="252" hidden="1" customWidth="1" outlineLevel="2"/>
    <col min="31" max="31" width="16.28515625" style="252" hidden="1" customWidth="1" outlineLevel="1"/>
    <col min="32" max="43" width="16.28515625" style="252" hidden="1" customWidth="1" outlineLevel="2"/>
    <col min="44" max="44" width="16.28515625" style="252" hidden="1" customWidth="1" outlineLevel="1"/>
    <col min="45" max="56" width="16.28515625" style="252" hidden="1" customWidth="1" outlineLevel="2"/>
    <col min="57" max="57" width="16.28515625" style="252" hidden="1" customWidth="1" outlineLevel="1"/>
    <col min="58" max="69" width="16.28515625" style="252" hidden="1" customWidth="1" outlineLevel="2"/>
    <col min="70" max="70" width="16.28515625" style="252" hidden="1" customWidth="1" outlineLevel="1"/>
    <col min="71" max="71" width="16.28515625" style="252" customWidth="1" collapsed="1"/>
    <col min="72" max="83" width="16.28515625" style="252" hidden="1" customWidth="1" outlineLevel="1"/>
    <col min="84" max="84" width="16.28515625" style="252" customWidth="1" collapsed="1"/>
    <col min="85" max="96" width="16.28515625" style="252" hidden="1" customWidth="1" outlineLevel="1"/>
    <col min="97" max="97" width="16.28515625" style="252" customWidth="1" collapsed="1"/>
    <col min="98" max="109" width="16.28515625" style="252" hidden="1" customWidth="1" outlineLevel="1"/>
    <col min="110" max="110" width="16.28515625" style="252" customWidth="1" collapsed="1"/>
    <col min="111" max="123" width="16.28515625" style="252" customWidth="1"/>
    <col min="124" max="124" width="15.140625" style="252" bestFit="1" customWidth="1"/>
    <col min="125" max="125" width="13.5703125" style="252" bestFit="1" customWidth="1"/>
    <col min="126" max="16384" width="9.140625" style="252"/>
  </cols>
  <sheetData>
    <row r="1" spans="1:191" ht="20.25" thickBot="1">
      <c r="A1" s="251" t="s">
        <v>93</v>
      </c>
      <c r="DV1" s="253" t="s">
        <v>105</v>
      </c>
    </row>
    <row r="2" spans="1:191" ht="16.5" thickBot="1">
      <c r="A2" s="254"/>
      <c r="F2" s="466">
        <v>2015</v>
      </c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255">
        <v>2015</v>
      </c>
      <c r="S2" s="467">
        <v>2016</v>
      </c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8"/>
      <c r="AE2" s="255">
        <v>2016</v>
      </c>
      <c r="AF2" s="469">
        <v>2017</v>
      </c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1"/>
      <c r="AR2" s="255">
        <v>2017</v>
      </c>
      <c r="AS2" s="472">
        <v>2018</v>
      </c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4"/>
      <c r="BE2" s="255">
        <v>2018</v>
      </c>
      <c r="BF2" s="472">
        <v>2019</v>
      </c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4"/>
      <c r="BR2" s="255">
        <v>2019</v>
      </c>
      <c r="BS2" s="255" t="s">
        <v>115</v>
      </c>
      <c r="BT2" s="463">
        <v>2020</v>
      </c>
      <c r="BU2" s="464"/>
      <c r="BV2" s="464"/>
      <c r="BW2" s="464"/>
      <c r="BX2" s="464"/>
      <c r="BY2" s="464"/>
      <c r="BZ2" s="464"/>
      <c r="CA2" s="464"/>
      <c r="CB2" s="464"/>
      <c r="CC2" s="464"/>
      <c r="CD2" s="464"/>
      <c r="CE2" s="465"/>
      <c r="CF2" s="256" t="s">
        <v>118</v>
      </c>
      <c r="CG2" s="463">
        <v>2021</v>
      </c>
      <c r="CH2" s="464"/>
      <c r="CI2" s="464"/>
      <c r="CJ2" s="464"/>
      <c r="CK2" s="464"/>
      <c r="CL2" s="464"/>
      <c r="CM2" s="464"/>
      <c r="CN2" s="464"/>
      <c r="CO2" s="464"/>
      <c r="CP2" s="464"/>
      <c r="CQ2" s="464"/>
      <c r="CR2" s="465"/>
      <c r="CS2" s="256" t="s">
        <v>196</v>
      </c>
      <c r="CT2" s="463">
        <v>2022</v>
      </c>
      <c r="CU2" s="464"/>
      <c r="CV2" s="464"/>
      <c r="CW2" s="464"/>
      <c r="CX2" s="464"/>
      <c r="CY2" s="464"/>
      <c r="CZ2" s="464"/>
      <c r="DA2" s="464"/>
      <c r="DB2" s="464"/>
      <c r="DC2" s="464"/>
      <c r="DD2" s="464"/>
      <c r="DE2" s="465"/>
      <c r="DF2" s="256" t="s">
        <v>210</v>
      </c>
      <c r="DG2" s="463">
        <v>2023</v>
      </c>
      <c r="DH2" s="464"/>
      <c r="DI2" s="464"/>
      <c r="DJ2" s="464"/>
      <c r="DK2" s="464"/>
      <c r="DL2" s="464"/>
      <c r="DM2" s="464"/>
      <c r="DN2" s="464"/>
      <c r="DO2" s="464"/>
      <c r="DP2" s="464"/>
      <c r="DQ2" s="464"/>
      <c r="DR2" s="465"/>
      <c r="DS2" s="255" t="s">
        <v>23</v>
      </c>
      <c r="DT2" s="257"/>
      <c r="DV2" s="258" t="s">
        <v>106</v>
      </c>
    </row>
    <row r="3" spans="1:191" ht="26.25" customHeight="1">
      <c r="A3" s="259"/>
      <c r="B3" s="260"/>
      <c r="C3" s="164"/>
      <c r="D3" s="260"/>
      <c r="E3" s="260"/>
      <c r="F3" s="261" t="s">
        <v>101</v>
      </c>
      <c r="G3" s="261" t="s">
        <v>102</v>
      </c>
      <c r="H3" s="261" t="s">
        <v>11</v>
      </c>
      <c r="I3" s="261" t="s">
        <v>0</v>
      </c>
      <c r="J3" s="261" t="s">
        <v>1</v>
      </c>
      <c r="K3" s="261" t="s">
        <v>2</v>
      </c>
      <c r="L3" s="262" t="s">
        <v>3</v>
      </c>
      <c r="M3" s="261" t="s">
        <v>4</v>
      </c>
      <c r="N3" s="263" t="s">
        <v>5</v>
      </c>
      <c r="O3" s="263" t="s">
        <v>6</v>
      </c>
      <c r="P3" s="263" t="s">
        <v>7</v>
      </c>
      <c r="Q3" s="263" t="s">
        <v>8</v>
      </c>
      <c r="R3" s="264" t="s">
        <v>103</v>
      </c>
      <c r="S3" s="263" t="s">
        <v>9</v>
      </c>
      <c r="T3" s="263" t="s">
        <v>10</v>
      </c>
      <c r="U3" s="263" t="s">
        <v>11</v>
      </c>
      <c r="V3" s="263" t="s">
        <v>0</v>
      </c>
      <c r="W3" s="263" t="s">
        <v>1</v>
      </c>
      <c r="X3" s="263" t="s">
        <v>2</v>
      </c>
      <c r="Y3" s="263" t="s">
        <v>3</v>
      </c>
      <c r="Z3" s="263" t="s">
        <v>4</v>
      </c>
      <c r="AA3" s="263" t="s">
        <v>5</v>
      </c>
      <c r="AB3" s="263" t="s">
        <v>6</v>
      </c>
      <c r="AC3" s="263" t="s">
        <v>7</v>
      </c>
      <c r="AD3" s="265" t="s">
        <v>8</v>
      </c>
      <c r="AE3" s="264" t="s">
        <v>103</v>
      </c>
      <c r="AF3" s="266" t="s">
        <v>9</v>
      </c>
      <c r="AG3" s="267" t="s">
        <v>10</v>
      </c>
      <c r="AH3" s="267" t="s">
        <v>11</v>
      </c>
      <c r="AI3" s="267" t="s">
        <v>0</v>
      </c>
      <c r="AJ3" s="267" t="s">
        <v>1</v>
      </c>
      <c r="AK3" s="267" t="s">
        <v>2</v>
      </c>
      <c r="AL3" s="267" t="s">
        <v>3</v>
      </c>
      <c r="AM3" s="267" t="s">
        <v>4</v>
      </c>
      <c r="AN3" s="267" t="s">
        <v>108</v>
      </c>
      <c r="AO3" s="267" t="s">
        <v>6</v>
      </c>
      <c r="AP3" s="267" t="s">
        <v>7</v>
      </c>
      <c r="AQ3" s="268" t="s">
        <v>8</v>
      </c>
      <c r="AR3" s="264" t="s">
        <v>103</v>
      </c>
      <c r="AS3" s="266" t="s">
        <v>9</v>
      </c>
      <c r="AT3" s="267" t="s">
        <v>10</v>
      </c>
      <c r="AU3" s="267" t="s">
        <v>11</v>
      </c>
      <c r="AV3" s="267" t="s">
        <v>0</v>
      </c>
      <c r="AW3" s="267" t="s">
        <v>1</v>
      </c>
      <c r="AX3" s="267" t="s">
        <v>2</v>
      </c>
      <c r="AY3" s="267" t="s">
        <v>3</v>
      </c>
      <c r="AZ3" s="267" t="s">
        <v>4</v>
      </c>
      <c r="BA3" s="267" t="s">
        <v>108</v>
      </c>
      <c r="BB3" s="267" t="s">
        <v>6</v>
      </c>
      <c r="BC3" s="267" t="s">
        <v>7</v>
      </c>
      <c r="BD3" s="268" t="s">
        <v>8</v>
      </c>
      <c r="BE3" s="264" t="s">
        <v>103</v>
      </c>
      <c r="BF3" s="266" t="s">
        <v>9</v>
      </c>
      <c r="BG3" s="267" t="s">
        <v>10</v>
      </c>
      <c r="BH3" s="267" t="s">
        <v>11</v>
      </c>
      <c r="BI3" s="267" t="s">
        <v>0</v>
      </c>
      <c r="BJ3" s="267" t="s">
        <v>1</v>
      </c>
      <c r="BK3" s="267" t="s">
        <v>2</v>
      </c>
      <c r="BL3" s="267" t="s">
        <v>3</v>
      </c>
      <c r="BM3" s="267" t="s">
        <v>4</v>
      </c>
      <c r="BN3" s="267" t="s">
        <v>108</v>
      </c>
      <c r="BO3" s="267" t="s">
        <v>6</v>
      </c>
      <c r="BP3" s="267" t="s">
        <v>7</v>
      </c>
      <c r="BQ3" s="268" t="s">
        <v>8</v>
      </c>
      <c r="BR3" s="264" t="s">
        <v>103</v>
      </c>
      <c r="BS3" s="264" t="s">
        <v>116</v>
      </c>
      <c r="BT3" s="266" t="s">
        <v>9</v>
      </c>
      <c r="BU3" s="267" t="s">
        <v>10</v>
      </c>
      <c r="BV3" s="267" t="s">
        <v>11</v>
      </c>
      <c r="BW3" s="267" t="s">
        <v>0</v>
      </c>
      <c r="BX3" s="267" t="s">
        <v>1</v>
      </c>
      <c r="BY3" s="267" t="s">
        <v>2</v>
      </c>
      <c r="BZ3" s="267" t="s">
        <v>3</v>
      </c>
      <c r="CA3" s="267" t="s">
        <v>4</v>
      </c>
      <c r="CB3" s="267" t="s">
        <v>108</v>
      </c>
      <c r="CC3" s="267" t="s">
        <v>6</v>
      </c>
      <c r="CD3" s="267" t="s">
        <v>7</v>
      </c>
      <c r="CE3" s="267" t="s">
        <v>8</v>
      </c>
      <c r="CF3" s="269"/>
      <c r="CG3" s="267" t="s">
        <v>9</v>
      </c>
      <c r="CH3" s="267" t="s">
        <v>10</v>
      </c>
      <c r="CI3" s="267" t="s">
        <v>11</v>
      </c>
      <c r="CJ3" s="267" t="s">
        <v>0</v>
      </c>
      <c r="CK3" s="267" t="s">
        <v>1</v>
      </c>
      <c r="CL3" s="267" t="s">
        <v>2</v>
      </c>
      <c r="CM3" s="267" t="s">
        <v>3</v>
      </c>
      <c r="CN3" s="267" t="s">
        <v>4</v>
      </c>
      <c r="CO3" s="267" t="s">
        <v>5</v>
      </c>
      <c r="CP3" s="267" t="s">
        <v>6</v>
      </c>
      <c r="CQ3" s="267" t="s">
        <v>7</v>
      </c>
      <c r="CR3" s="267" t="s">
        <v>8</v>
      </c>
      <c r="CS3" s="269"/>
      <c r="CT3" s="267" t="s">
        <v>9</v>
      </c>
      <c r="CU3" s="267" t="s">
        <v>10</v>
      </c>
      <c r="CV3" s="267" t="s">
        <v>11</v>
      </c>
      <c r="CW3" s="267" t="s">
        <v>0</v>
      </c>
      <c r="CX3" s="267" t="s">
        <v>1</v>
      </c>
      <c r="CY3" s="267" t="s">
        <v>2</v>
      </c>
      <c r="CZ3" s="267" t="s">
        <v>3</v>
      </c>
      <c r="DA3" s="267" t="s">
        <v>4</v>
      </c>
      <c r="DB3" s="267" t="s">
        <v>5</v>
      </c>
      <c r="DC3" s="267" t="s">
        <v>6</v>
      </c>
      <c r="DD3" s="267" t="s">
        <v>7</v>
      </c>
      <c r="DE3" s="267" t="s">
        <v>8</v>
      </c>
      <c r="DF3" s="269"/>
      <c r="DG3" s="267" t="s">
        <v>9</v>
      </c>
      <c r="DH3" s="267" t="s">
        <v>10</v>
      </c>
      <c r="DI3" s="267" t="s">
        <v>11</v>
      </c>
      <c r="DJ3" s="267" t="s">
        <v>0</v>
      </c>
      <c r="DK3" s="267" t="s">
        <v>1</v>
      </c>
      <c r="DL3" s="267" t="s">
        <v>2</v>
      </c>
      <c r="DM3" s="267" t="s">
        <v>3</v>
      </c>
      <c r="DN3" s="267" t="s">
        <v>4</v>
      </c>
      <c r="DO3" s="267" t="s">
        <v>5</v>
      </c>
      <c r="DP3" s="267" t="s">
        <v>6</v>
      </c>
      <c r="DQ3" s="267" t="s">
        <v>7</v>
      </c>
      <c r="DR3" s="267" t="s">
        <v>8</v>
      </c>
      <c r="DS3" s="264" t="s">
        <v>104</v>
      </c>
      <c r="DT3" s="270"/>
      <c r="DU3" s="271"/>
      <c r="DV3" s="272"/>
      <c r="DW3" s="272"/>
      <c r="DX3" s="272"/>
      <c r="DY3" s="272"/>
      <c r="DZ3" s="272"/>
      <c r="EA3" s="272"/>
      <c r="EB3" s="272"/>
      <c r="EC3" s="272"/>
      <c r="ED3" s="272"/>
      <c r="EE3" s="272"/>
      <c r="EF3" s="272"/>
      <c r="EG3" s="272"/>
      <c r="EH3" s="272"/>
      <c r="EI3" s="272"/>
      <c r="EJ3" s="272"/>
      <c r="EK3" s="272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  <c r="FQ3" s="273"/>
      <c r="FR3" s="273"/>
      <c r="FS3" s="273"/>
      <c r="FT3" s="273"/>
      <c r="FU3" s="273"/>
      <c r="FV3" s="273"/>
      <c r="FW3" s="273"/>
      <c r="FX3" s="273"/>
      <c r="FY3" s="273"/>
      <c r="FZ3" s="273"/>
      <c r="GA3" s="273"/>
      <c r="GB3" s="273"/>
      <c r="GC3" s="273"/>
      <c r="GD3" s="273"/>
      <c r="GE3" s="273"/>
      <c r="GF3" s="273"/>
      <c r="GG3" s="273"/>
      <c r="GH3" s="273"/>
      <c r="GI3" s="273"/>
    </row>
    <row r="4" spans="1:191" s="3" customFormat="1" ht="38.25">
      <c r="A4" s="254" t="s">
        <v>69</v>
      </c>
      <c r="B4" s="274" t="s">
        <v>70</v>
      </c>
      <c r="C4" s="275" t="s">
        <v>80</v>
      </c>
      <c r="D4" s="276"/>
      <c r="E4" s="276"/>
      <c r="F4" s="276"/>
      <c r="G4" s="276"/>
      <c r="H4" s="276"/>
      <c r="I4" s="277"/>
      <c r="J4" s="277"/>
      <c r="K4" s="277"/>
      <c r="L4" s="2"/>
      <c r="M4" s="2"/>
      <c r="N4" s="2"/>
      <c r="O4" s="2"/>
      <c r="P4" s="2"/>
      <c r="Q4" s="2"/>
      <c r="R4" s="5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8"/>
      <c r="AE4" s="52"/>
      <c r="AF4" s="159"/>
      <c r="AG4" s="5"/>
      <c r="AH4" s="5"/>
      <c r="AI4" s="162"/>
      <c r="AJ4" s="162"/>
      <c r="AK4" s="5"/>
      <c r="AL4" s="5"/>
      <c r="AM4" s="5"/>
      <c r="AN4" s="162"/>
      <c r="AO4" s="5"/>
      <c r="AP4" s="5"/>
      <c r="AQ4" s="163"/>
      <c r="AR4" s="52"/>
      <c r="AS4" s="159"/>
      <c r="AT4" s="5"/>
      <c r="AU4" s="5"/>
      <c r="AV4" s="162"/>
      <c r="AW4" s="162"/>
      <c r="AX4" s="5"/>
      <c r="AY4" s="5"/>
      <c r="AZ4" s="5"/>
      <c r="BA4" s="162"/>
      <c r="BB4" s="5"/>
      <c r="BC4" s="5"/>
      <c r="BD4" s="163"/>
      <c r="BE4" s="52"/>
      <c r="BF4" s="159"/>
      <c r="BG4" s="5"/>
      <c r="BH4" s="5"/>
      <c r="BI4" s="162"/>
      <c r="BJ4" s="162"/>
      <c r="BK4" s="5"/>
      <c r="BL4" s="5"/>
      <c r="BM4" s="5"/>
      <c r="BN4" s="162"/>
      <c r="BO4" s="5"/>
      <c r="BP4" s="5"/>
      <c r="BQ4" s="163"/>
      <c r="BR4" s="52"/>
      <c r="BS4" s="52"/>
      <c r="BT4" s="159"/>
      <c r="BU4" s="5"/>
      <c r="BV4" s="5"/>
      <c r="BW4" s="162"/>
      <c r="BX4" s="162"/>
      <c r="BY4" s="5"/>
      <c r="BZ4" s="5"/>
      <c r="CA4" s="5"/>
      <c r="CB4" s="162"/>
      <c r="CC4" s="5"/>
      <c r="CD4" s="5"/>
      <c r="CE4" s="5"/>
      <c r="CF4" s="52"/>
      <c r="CG4" s="5"/>
      <c r="CH4" s="5"/>
      <c r="CI4" s="5"/>
      <c r="CJ4" s="162"/>
      <c r="CK4" s="162"/>
      <c r="CL4" s="5"/>
      <c r="CM4" s="5"/>
      <c r="CN4" s="5"/>
      <c r="CO4" s="162"/>
      <c r="CP4" s="5"/>
      <c r="CQ4" s="5"/>
      <c r="CR4" s="5"/>
      <c r="CS4" s="52"/>
      <c r="CT4" s="5"/>
      <c r="CU4" s="5"/>
      <c r="CV4" s="5"/>
      <c r="CW4" s="162"/>
      <c r="CX4" s="162"/>
      <c r="CY4" s="5"/>
      <c r="CZ4" s="5"/>
      <c r="DA4" s="5"/>
      <c r="DB4" s="162"/>
      <c r="DC4" s="5"/>
      <c r="DD4" s="5"/>
      <c r="DE4" s="5"/>
      <c r="DF4" s="52"/>
      <c r="DG4" s="5"/>
      <c r="DH4" s="5"/>
      <c r="DI4" s="5"/>
      <c r="DJ4" s="162"/>
      <c r="DK4" s="162"/>
      <c r="DL4" s="5"/>
      <c r="DM4" s="5"/>
      <c r="DN4" s="5"/>
      <c r="DO4" s="162"/>
      <c r="DP4" s="5"/>
      <c r="DQ4" s="5"/>
      <c r="DR4" s="5"/>
      <c r="DS4" s="52"/>
      <c r="DT4" s="272"/>
      <c r="DU4" s="271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8"/>
      <c r="EM4" s="278"/>
      <c r="EN4" s="278"/>
      <c r="EO4" s="278"/>
      <c r="EP4" s="278"/>
      <c r="EQ4" s="278"/>
      <c r="ER4" s="278"/>
      <c r="ES4" s="278"/>
      <c r="ET4" s="278"/>
      <c r="EU4" s="278"/>
      <c r="EV4" s="278"/>
      <c r="EW4" s="278"/>
      <c r="EX4" s="278"/>
      <c r="EY4" s="278"/>
      <c r="EZ4" s="278"/>
      <c r="FA4" s="278"/>
      <c r="FB4" s="278"/>
      <c r="FC4" s="278"/>
      <c r="FD4" s="278"/>
      <c r="FE4" s="278"/>
      <c r="FF4" s="278"/>
      <c r="FG4" s="278"/>
      <c r="FH4" s="278"/>
      <c r="FI4" s="278"/>
      <c r="FJ4" s="278"/>
      <c r="FK4" s="278"/>
      <c r="FL4" s="278"/>
      <c r="FM4" s="278"/>
      <c r="FN4" s="278"/>
      <c r="FO4" s="278"/>
      <c r="FP4" s="278"/>
      <c r="FQ4" s="278"/>
      <c r="FR4" s="278"/>
      <c r="FS4" s="278"/>
      <c r="FT4" s="278"/>
      <c r="FU4" s="278"/>
      <c r="FV4" s="278"/>
      <c r="FW4" s="278"/>
      <c r="FX4" s="278"/>
      <c r="FY4" s="278"/>
      <c r="FZ4" s="278"/>
      <c r="GA4" s="278"/>
      <c r="GB4" s="278"/>
      <c r="GC4" s="278"/>
      <c r="GD4" s="278"/>
      <c r="GE4" s="278"/>
      <c r="GF4" s="278"/>
      <c r="GG4" s="278"/>
      <c r="GH4" s="278"/>
      <c r="GI4" s="278"/>
    </row>
    <row r="5" spans="1:191" s="3" customFormat="1">
      <c r="A5" s="279" t="s">
        <v>89</v>
      </c>
      <c r="B5" s="280"/>
      <c r="C5" s="280"/>
      <c r="D5" s="280" t="s">
        <v>13</v>
      </c>
      <c r="E5" s="280"/>
      <c r="F5" s="165">
        <v>1123455</v>
      </c>
      <c r="G5" s="165">
        <v>933191</v>
      </c>
      <c r="H5" s="165">
        <v>906118</v>
      </c>
      <c r="I5" s="165">
        <v>1048439</v>
      </c>
      <c r="J5" s="166">
        <v>1058860</v>
      </c>
      <c r="K5" s="166">
        <v>1458898</v>
      </c>
      <c r="L5" s="166">
        <v>1477308</v>
      </c>
      <c r="M5" s="166">
        <v>1436336</v>
      </c>
      <c r="N5" s="166">
        <v>1074770</v>
      </c>
      <c r="O5" s="166">
        <v>928388</v>
      </c>
      <c r="P5" s="166">
        <v>1002472</v>
      </c>
      <c r="Q5" s="166">
        <v>1162230</v>
      </c>
      <c r="R5" s="167">
        <f>SUM(F5:Q5)</f>
        <v>13610465</v>
      </c>
      <c r="S5" s="166">
        <v>1119301</v>
      </c>
      <c r="T5" s="166">
        <v>965342</v>
      </c>
      <c r="U5" s="166">
        <v>931965</v>
      </c>
      <c r="V5" s="166">
        <v>930862</v>
      </c>
      <c r="W5" s="166">
        <v>1067518</v>
      </c>
      <c r="X5" s="166">
        <v>1446813</v>
      </c>
      <c r="Y5" s="166">
        <v>1495644</v>
      </c>
      <c r="Z5" s="166">
        <v>1445186</v>
      </c>
      <c r="AA5" s="166">
        <v>1031904</v>
      </c>
      <c r="AB5" s="166">
        <v>915385</v>
      </c>
      <c r="AC5" s="166">
        <v>936934</v>
      </c>
      <c r="AD5" s="166">
        <v>1241534</v>
      </c>
      <c r="AE5" s="167">
        <f>SUM(S5:AD5)</f>
        <v>13528388</v>
      </c>
      <c r="AF5" s="166">
        <v>1286621</v>
      </c>
      <c r="AG5" s="166">
        <v>997494</v>
      </c>
      <c r="AH5" s="166">
        <v>956205</v>
      </c>
      <c r="AI5" s="166">
        <v>877434</v>
      </c>
      <c r="AJ5" s="166">
        <v>1088697</v>
      </c>
      <c r="AK5" s="166">
        <v>1339058</v>
      </c>
      <c r="AL5" s="166">
        <v>1656037</v>
      </c>
      <c r="AM5" s="9">
        <v>1482184</v>
      </c>
      <c r="AN5" s="9">
        <v>1105922</v>
      </c>
      <c r="AO5" s="9">
        <v>956571</v>
      </c>
      <c r="AP5" s="9">
        <v>970393</v>
      </c>
      <c r="AQ5" s="9">
        <v>1172170</v>
      </c>
      <c r="AR5" s="167">
        <f>SUM(AF5:AQ5)</f>
        <v>13888786</v>
      </c>
      <c r="AS5" s="173">
        <v>1104499</v>
      </c>
      <c r="AT5" s="173">
        <v>993430</v>
      </c>
      <c r="AU5" s="173">
        <v>989118</v>
      </c>
      <c r="AV5" s="173">
        <v>943606</v>
      </c>
      <c r="AW5" s="173">
        <v>1132724</v>
      </c>
      <c r="AX5" s="173">
        <v>1335943</v>
      </c>
      <c r="AY5" s="173">
        <v>1660150</v>
      </c>
      <c r="AZ5" s="173">
        <v>1485544</v>
      </c>
      <c r="BA5" s="173">
        <v>1119025</v>
      </c>
      <c r="BB5" s="173">
        <v>949359</v>
      </c>
      <c r="BC5" s="173">
        <v>1019665</v>
      </c>
      <c r="BD5" s="173">
        <v>1174926</v>
      </c>
      <c r="BE5" s="167">
        <f>SUM(AS5:BD5)</f>
        <v>13907989</v>
      </c>
      <c r="BF5" s="9">
        <v>1161016</v>
      </c>
      <c r="BG5" s="9">
        <v>1040682</v>
      </c>
      <c r="BH5" s="9">
        <v>1014784</v>
      </c>
      <c r="BI5" s="9">
        <v>911823</v>
      </c>
      <c r="BJ5" s="9">
        <v>1047381</v>
      </c>
      <c r="BK5" s="9">
        <v>1292379</v>
      </c>
      <c r="BL5" s="9">
        <v>1568801</v>
      </c>
      <c r="BM5" s="9">
        <v>1525572</v>
      </c>
      <c r="BN5" s="9">
        <v>1114383</v>
      </c>
      <c r="BO5" s="9">
        <v>1014941</v>
      </c>
      <c r="BP5" s="9">
        <v>1028986</v>
      </c>
      <c r="BQ5" s="9">
        <v>1151194</v>
      </c>
      <c r="BR5" s="167">
        <f>SUM(BF5:BQ5)</f>
        <v>13871942</v>
      </c>
      <c r="BS5" s="167">
        <f>SUM(R5,AE5,AR5,BE5,BR5)</f>
        <v>68807570</v>
      </c>
      <c r="BT5" s="9">
        <v>1131718</v>
      </c>
      <c r="BU5" s="9">
        <v>1052003</v>
      </c>
      <c r="BV5" s="9">
        <v>986938</v>
      </c>
      <c r="BW5" s="281">
        <v>982044</v>
      </c>
      <c r="BX5" s="281">
        <v>1143252</v>
      </c>
      <c r="BY5" s="281">
        <v>1309190</v>
      </c>
      <c r="BZ5" s="281">
        <v>1573517</v>
      </c>
      <c r="CA5" s="281">
        <v>1530760</v>
      </c>
      <c r="CB5" s="281">
        <v>1179824</v>
      </c>
      <c r="CC5" s="281">
        <v>1006994</v>
      </c>
      <c r="CD5" s="281">
        <v>1045347</v>
      </c>
      <c r="CE5" s="281">
        <v>1218585</v>
      </c>
      <c r="CF5" s="167">
        <f>SUM(BT5:CE5)</f>
        <v>14160172</v>
      </c>
      <c r="CG5" s="282">
        <v>1170085</v>
      </c>
      <c r="CH5" s="282">
        <v>1043041</v>
      </c>
      <c r="CI5" s="282">
        <v>997360</v>
      </c>
      <c r="CJ5" s="430">
        <v>1077903</v>
      </c>
      <c r="CK5" s="430">
        <v>1214938</v>
      </c>
      <c r="CL5" s="430">
        <v>1630748</v>
      </c>
      <c r="CM5" s="430">
        <v>1771141</v>
      </c>
      <c r="CN5" s="430">
        <v>1470774</v>
      </c>
      <c r="CO5" s="430">
        <v>1144874</v>
      </c>
      <c r="CP5" s="430">
        <v>982135</v>
      </c>
      <c r="CQ5" s="430">
        <v>1019387</v>
      </c>
      <c r="CR5" s="430">
        <v>1197831</v>
      </c>
      <c r="CS5" s="167">
        <f>SUM(CG5:CR5)</f>
        <v>14720217</v>
      </c>
      <c r="CT5" s="430">
        <v>1288823</v>
      </c>
      <c r="CU5" s="430">
        <v>1123932</v>
      </c>
      <c r="CV5" s="430">
        <v>1050046</v>
      </c>
      <c r="CW5" s="283">
        <v>1030080</v>
      </c>
      <c r="CX5" s="283">
        <v>1151008.75327</v>
      </c>
      <c r="CY5" s="283">
        <v>1309649</v>
      </c>
      <c r="CZ5" s="283">
        <v>1770115</v>
      </c>
      <c r="DA5" s="283">
        <v>1656873.01009</v>
      </c>
      <c r="DB5" s="283">
        <v>1267327</v>
      </c>
      <c r="DC5" s="283">
        <v>1022769</v>
      </c>
      <c r="DD5" s="283">
        <v>1159427</v>
      </c>
      <c r="DE5" s="283">
        <v>1297005</v>
      </c>
      <c r="DF5" s="167">
        <f>SUM(CT5:DE5)</f>
        <v>15127054.763360001</v>
      </c>
      <c r="DG5" s="283">
        <f>Input!L6</f>
        <v>1255296</v>
      </c>
      <c r="DH5" s="283">
        <f>Input!M6</f>
        <v>1120338</v>
      </c>
      <c r="DI5" s="283">
        <f>Input!N6</f>
        <v>1156784.56225</v>
      </c>
      <c r="DJ5" s="283"/>
      <c r="DK5" s="283"/>
      <c r="DL5" s="283"/>
      <c r="DM5" s="283"/>
      <c r="DN5" s="283"/>
      <c r="DO5" s="283"/>
      <c r="DP5" s="283"/>
      <c r="DQ5" s="283"/>
      <c r="DR5" s="283"/>
      <c r="DS5" s="453"/>
      <c r="DT5" s="9"/>
      <c r="DU5" s="271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278"/>
      <c r="FX5" s="278"/>
      <c r="FY5" s="278"/>
      <c r="FZ5" s="278"/>
      <c r="GA5" s="278"/>
      <c r="GB5" s="278"/>
      <c r="GC5" s="278"/>
      <c r="GD5" s="278"/>
      <c r="GE5" s="278"/>
      <c r="GF5" s="278"/>
      <c r="GG5" s="278"/>
      <c r="GH5" s="278"/>
      <c r="GI5" s="278"/>
    </row>
    <row r="6" spans="1:191" s="3" customFormat="1">
      <c r="A6" s="279" t="s">
        <v>91</v>
      </c>
      <c r="B6" s="280"/>
      <c r="C6" s="280"/>
      <c r="D6" s="280" t="s">
        <v>13</v>
      </c>
      <c r="E6" s="280"/>
      <c r="F6" s="4">
        <f>'Normalized Sales Recalc'!$K$10</f>
        <v>1169255.4637488779</v>
      </c>
      <c r="G6" s="4">
        <f>'Normalized Sales Recalc'!$L$10</f>
        <v>990343.22736368096</v>
      </c>
      <c r="H6" s="4">
        <f>'Normalized Sales Recalc'!$M$10</f>
        <v>981890.6650211761</v>
      </c>
      <c r="I6" s="4">
        <f>'Normalized Sales Recalc'!$B$10</f>
        <v>910927.5257332027</v>
      </c>
      <c r="J6" s="4">
        <f>'Normalized Sales Recalc'!$C$10</f>
        <v>1108446.1948813356</v>
      </c>
      <c r="K6" s="4">
        <f>'Normalized Sales Recalc'!$D$10</f>
        <v>1213048.6530567633</v>
      </c>
      <c r="L6" s="4">
        <f>'Normalized Sales Recalc'!$E$10</f>
        <v>1521037.3940215849</v>
      </c>
      <c r="M6" s="4">
        <f>'Normalized Sales Recalc'!$F$10</f>
        <v>1378902.2004113924</v>
      </c>
      <c r="N6" s="4">
        <f>'Normalized Sales Recalc'!$G$10</f>
        <v>1112842.4069416875</v>
      </c>
      <c r="O6" s="4">
        <f>'Normalized Sales Recalc'!$H$10</f>
        <v>955025.59104800201</v>
      </c>
      <c r="P6" s="4">
        <f>'Normalized Sales Recalc'!$I$10</f>
        <v>979951.45369851065</v>
      </c>
      <c r="Q6" s="4">
        <f>'Normalized Sales Recalc'!$J$10</f>
        <v>1177221.2240737858</v>
      </c>
      <c r="R6" s="59">
        <f>SUM(F6:Q6)</f>
        <v>13498892</v>
      </c>
      <c r="S6" s="4">
        <f>'Normalized Sales Recalc'!$K$10</f>
        <v>1169255.4637488779</v>
      </c>
      <c r="T6" s="4">
        <f>'Normalized Sales Recalc'!$L$10</f>
        <v>990343.22736368096</v>
      </c>
      <c r="U6" s="4">
        <f>'Normalized Sales Recalc'!$M$10</f>
        <v>981890.6650211761</v>
      </c>
      <c r="V6" s="4">
        <f>'Normalized Sales Recalc'!$B$10</f>
        <v>910927.5257332027</v>
      </c>
      <c r="W6" s="4">
        <f>'Normalized Sales Recalc'!$C$10</f>
        <v>1108446.1948813356</v>
      </c>
      <c r="X6" s="4">
        <f>'Normalized Sales Recalc'!$D$10</f>
        <v>1213048.6530567633</v>
      </c>
      <c r="Y6" s="4">
        <f>'Normalized Sales Recalc'!$E$10</f>
        <v>1521037.3940215849</v>
      </c>
      <c r="Z6" s="4">
        <f>'Normalized Sales Recalc'!$F$10</f>
        <v>1378902.2004113924</v>
      </c>
      <c r="AA6" s="4">
        <f>'Normalized Sales Recalc'!$G$10</f>
        <v>1112842.4069416875</v>
      </c>
      <c r="AB6" s="4">
        <f>'Normalized Sales Recalc'!$H$10</f>
        <v>955025.59104800201</v>
      </c>
      <c r="AC6" s="4">
        <f>'Normalized Sales Recalc'!$I$10</f>
        <v>979951.45369851065</v>
      </c>
      <c r="AD6" s="4">
        <f>'Normalized Sales Recalc'!$J$10</f>
        <v>1177221.2240737858</v>
      </c>
      <c r="AE6" s="59">
        <f>SUM(S6:AD6)</f>
        <v>13498892</v>
      </c>
      <c r="AF6" s="4">
        <f>'Normalized Sales Recalc'!$K$10</f>
        <v>1169255.4637488779</v>
      </c>
      <c r="AG6" s="4">
        <f>'Normalized Sales Recalc'!$L$10</f>
        <v>990343.22736368096</v>
      </c>
      <c r="AH6" s="4">
        <f>'Normalized Sales Recalc'!$M$10</f>
        <v>981890.6650211761</v>
      </c>
      <c r="AI6" s="4">
        <f>'Normalized Sales Recalc'!$B$10</f>
        <v>910927.5257332027</v>
      </c>
      <c r="AJ6" s="4">
        <f>'Normalized Sales Recalc'!$C$10</f>
        <v>1108446.1948813356</v>
      </c>
      <c r="AK6" s="4">
        <f>'Normalized Sales Recalc'!$D$10</f>
        <v>1213048.6530567633</v>
      </c>
      <c r="AL6" s="4">
        <f>'Normalized Sales Recalc'!$E$10</f>
        <v>1521037.3940215849</v>
      </c>
      <c r="AM6" s="4">
        <f>'Normalized Sales Recalc'!$F$10</f>
        <v>1378902.2004113924</v>
      </c>
      <c r="AN6" s="4">
        <f>'Normalized Sales Recalc'!$G$10</f>
        <v>1112842.4069416875</v>
      </c>
      <c r="AO6" s="4">
        <f>'Normalized Sales Recalc'!$H$10</f>
        <v>955025.59104800201</v>
      </c>
      <c r="AP6" s="4">
        <f>'Normalized Sales Recalc'!$I$10</f>
        <v>979951.45369851065</v>
      </c>
      <c r="AQ6" s="4">
        <f>'Normalized Sales Recalc'!$J$10</f>
        <v>1177221.2240737858</v>
      </c>
      <c r="AR6" s="59">
        <f>SUM(AF6:AQ6)</f>
        <v>13498892</v>
      </c>
      <c r="AS6" s="4">
        <f>'Normalized Sales Recalc'!$K$10</f>
        <v>1169255.4637488779</v>
      </c>
      <c r="AT6" s="4">
        <f>'Normalized Sales Recalc'!$L$10</f>
        <v>990343.22736368096</v>
      </c>
      <c r="AU6" s="4">
        <f>'Normalized Sales Recalc'!$M$10</f>
        <v>981890.6650211761</v>
      </c>
      <c r="AV6" s="4">
        <f>'Normalized Sales Recalc'!$B$10</f>
        <v>910927.5257332027</v>
      </c>
      <c r="AW6" s="4">
        <f>'Normalized Sales Recalc'!$C$10</f>
        <v>1108446.1948813356</v>
      </c>
      <c r="AX6" s="4">
        <f>'Normalized Sales Recalc'!$D$10</f>
        <v>1213048.6530567633</v>
      </c>
      <c r="AY6" s="4">
        <f>'Normalized Sales Recalc'!$E$10</f>
        <v>1521037.3940215849</v>
      </c>
      <c r="AZ6" s="4">
        <f>'Normalized Sales Recalc'!$F$10</f>
        <v>1378902.2004113924</v>
      </c>
      <c r="BA6" s="4">
        <f>'Normalized Sales Recalc'!$G$10</f>
        <v>1112842.4069416875</v>
      </c>
      <c r="BB6" s="4">
        <f>'Normalized Sales Recalc'!$H$10</f>
        <v>955025.59104800201</v>
      </c>
      <c r="BC6" s="4">
        <f>'Normalized Sales Recalc'!$I$10</f>
        <v>979951.45369851065</v>
      </c>
      <c r="BD6" s="4">
        <f>'Normalized Sales Recalc'!$J$10</f>
        <v>1177221.2240737858</v>
      </c>
      <c r="BE6" s="59">
        <f>SUM(AS6:BD6)</f>
        <v>13498892</v>
      </c>
      <c r="BF6" s="4">
        <f>'Normalized Sales Recalc'!$K$10</f>
        <v>1169255.4637488779</v>
      </c>
      <c r="BG6" s="4">
        <f>'Normalized Sales Recalc'!$L$10</f>
        <v>990343.22736368096</v>
      </c>
      <c r="BH6" s="4">
        <f>'Normalized Sales Recalc'!$M$10</f>
        <v>981890.6650211761</v>
      </c>
      <c r="BI6" s="4">
        <f>'Normalized Sales Recalc'!$B$10</f>
        <v>910927.5257332027</v>
      </c>
      <c r="BJ6" s="4">
        <f>'Normalized Sales Recalc'!$C$10</f>
        <v>1108446.1948813356</v>
      </c>
      <c r="BK6" s="4">
        <f>'Normalized Sales Recalc'!$D$10</f>
        <v>1213048.6530567633</v>
      </c>
      <c r="BL6" s="4">
        <f>'Normalized Sales Recalc'!$E$10</f>
        <v>1521037.3940215849</v>
      </c>
      <c r="BM6" s="4">
        <f>'Normalized Sales Recalc'!$F$10</f>
        <v>1378902.2004113924</v>
      </c>
      <c r="BN6" s="4">
        <f>'Normalized Sales Recalc'!$G$10</f>
        <v>1112842.4069416875</v>
      </c>
      <c r="BO6" s="4">
        <f>'Normalized Sales Recalc'!$H$10</f>
        <v>955025.59104800201</v>
      </c>
      <c r="BP6" s="4">
        <f>'Normalized Sales Recalc'!$I$10</f>
        <v>979951.45369851065</v>
      </c>
      <c r="BQ6" s="4">
        <f>'Normalized Sales Recalc'!$J$10</f>
        <v>1177221.2240737858</v>
      </c>
      <c r="BR6" s="59">
        <f>SUM(BF6:BQ6)</f>
        <v>13498892</v>
      </c>
      <c r="BS6" s="59">
        <f>SUM(R6,AE6,AR6,BE6,BR6)</f>
        <v>67494460</v>
      </c>
      <c r="BT6" s="4">
        <f>'Normalized Sales Recalc'!$K$10</f>
        <v>1169255.4637488779</v>
      </c>
      <c r="BU6" s="4">
        <f>'Normalized Sales Recalc'!$L$10</f>
        <v>990343.22736368096</v>
      </c>
      <c r="BV6" s="4">
        <f>'Normalized Sales Recalc'!$M$10</f>
        <v>981890.6650211761</v>
      </c>
      <c r="BW6" s="4">
        <f>'Normalized Sales Recalc'!$B$10</f>
        <v>910927.5257332027</v>
      </c>
      <c r="BX6" s="4">
        <f>'Normalized Sales Recalc'!$C$10</f>
        <v>1108446.1948813356</v>
      </c>
      <c r="BY6" s="4">
        <f>'Normalized Sales Recalc'!$D$10</f>
        <v>1213048.6530567633</v>
      </c>
      <c r="BZ6" s="4">
        <f>'Normalized Sales Recalc'!$E$10</f>
        <v>1521037.3940215849</v>
      </c>
      <c r="CA6" s="4">
        <f>'Normalized Sales Recalc'!$F$10</f>
        <v>1378902.2004113924</v>
      </c>
      <c r="CB6" s="4">
        <f>'Normalized Sales Recalc'!$G$10</f>
        <v>1112842.4069416875</v>
      </c>
      <c r="CC6" s="4">
        <f>'Normalized Sales Recalc'!$H$10</f>
        <v>955025.59104800201</v>
      </c>
      <c r="CD6" s="4">
        <f>'Normalized Sales Recalc'!$I$10</f>
        <v>979951.45369851065</v>
      </c>
      <c r="CE6" s="4">
        <f>'Normalized Sales Recalc'!$J$10</f>
        <v>1177221.2240737858</v>
      </c>
      <c r="CF6" s="59">
        <f>SUM(BT6:CE6)</f>
        <v>13498892</v>
      </c>
      <c r="CG6" s="4">
        <f>IF(CG5=0,0,'Normalized Sales Recalc'!$K$10)</f>
        <v>1169255.4637488779</v>
      </c>
      <c r="CH6" s="4">
        <f>IF(CH5=0,0,'Normalized Sales Recalc'!$L$10)</f>
        <v>990343.22736368096</v>
      </c>
      <c r="CI6" s="4">
        <f>IF(CI5=0,0,'Normalized Sales Recalc'!$M$10)</f>
        <v>981890.6650211761</v>
      </c>
      <c r="CJ6" s="4">
        <f>IF(CJ5=0,0,'Normalized Sales Recalc'!$B$10)</f>
        <v>910927.5257332027</v>
      </c>
      <c r="CK6" s="4">
        <f>IF(CK5=0,0,'Normalized Sales Recalc'!$C$10)</f>
        <v>1108446.1948813356</v>
      </c>
      <c r="CL6" s="4">
        <f>IF(CL5=0,0,'Normalized Sales Recalc'!$D$10)</f>
        <v>1213048.6530567633</v>
      </c>
      <c r="CM6" s="4">
        <f>IF(CM5=0,0,'Normalized Sales Recalc'!$E$10)</f>
        <v>1521037.3940215849</v>
      </c>
      <c r="CN6" s="4">
        <f>IF(CN5=0,0,'Normalized Sales Recalc'!$F$10)</f>
        <v>1378902.2004113924</v>
      </c>
      <c r="CO6" s="4">
        <f>IF(CO5=0,0,'Normalized Sales Recalc'!$G$10)</f>
        <v>1112842.4069416875</v>
      </c>
      <c r="CP6" s="4">
        <f>IF(CP5=0,0,'Normalized Sales Recalc'!$H$10)</f>
        <v>955025.59104800201</v>
      </c>
      <c r="CQ6" s="4">
        <f>IF(CQ5=0,0,'Normalized Sales Recalc'!$I$10)</f>
        <v>979951.45369851065</v>
      </c>
      <c r="CR6" s="4">
        <f>IF(CR5=0,0,'Normalized Sales Recalc'!$J$10)</f>
        <v>1177221.2240737858</v>
      </c>
      <c r="CS6" s="59">
        <f>SUM(CG6:CR6)</f>
        <v>13498892</v>
      </c>
      <c r="CT6" s="4">
        <f>IF(CT5=0,0,'Normalized Sales Recalc'!$K$10)</f>
        <v>1169255.4637488779</v>
      </c>
      <c r="CU6" s="4">
        <f>IF(CU5=0,0,'Normalized Sales Recalc'!$L$10)</f>
        <v>990343.22736368096</v>
      </c>
      <c r="CV6" s="4">
        <f>IF(CV5=0,0,'Normalized Sales Recalc'!$M$10)</f>
        <v>981890.6650211761</v>
      </c>
      <c r="CW6" s="4">
        <f>IF(CW5=0,0,'Normalized Sales Recalc'!$B$10)</f>
        <v>910927.5257332027</v>
      </c>
      <c r="CX6" s="4">
        <f>IF(CX5=0,0,'Normalized Sales Recalc'!$C$10)</f>
        <v>1108446.1948813356</v>
      </c>
      <c r="CY6" s="4">
        <f>IF(CY5=0,0,'Normalized Sales Recalc'!$D$10)</f>
        <v>1213048.6530567633</v>
      </c>
      <c r="CZ6" s="4">
        <f>IF(CZ5=0,0,'Normalized Sales Recalc'!$E$10)</f>
        <v>1521037.3940215849</v>
      </c>
      <c r="DA6" s="4">
        <f>IF(DA5=0,0,'Normalized Sales Recalc'!$F$10)</f>
        <v>1378902.2004113924</v>
      </c>
      <c r="DB6" s="4">
        <f>IF(DB5=0,0,'Normalized Sales Recalc'!$G$10)</f>
        <v>1112842.4069416875</v>
      </c>
      <c r="DC6" s="4">
        <f>IF(DC5=0,0,'Normalized Sales Recalc'!$H$10)</f>
        <v>955025.59104800201</v>
      </c>
      <c r="DD6" s="4">
        <f>IF(DD5=0,0,'Normalized Sales Recalc'!$I$10)</f>
        <v>979951.45369851065</v>
      </c>
      <c r="DE6" s="4">
        <f>IF(DE5=0,0,'Normalized Sales Recalc'!$J$10)</f>
        <v>1177221.2240737858</v>
      </c>
      <c r="DF6" s="59">
        <f>SUM(CT6:DE6)</f>
        <v>13498892</v>
      </c>
      <c r="DG6" s="4">
        <f>IF(DG5=0,0,'Normalized Sales Recalc'!$K$10)</f>
        <v>1169255.4637488779</v>
      </c>
      <c r="DH6" s="4">
        <f>IF(DH5=0,0,'Normalized Sales Recalc'!$L$10)</f>
        <v>990343.22736368096</v>
      </c>
      <c r="DI6" s="4">
        <f>IF(DI5=0,0,'Normalized Sales Recalc'!$M$10)</f>
        <v>981890.6650211761</v>
      </c>
      <c r="DJ6" s="4">
        <f>IF(DJ5=0,0,'Normalized Sales Recalc'!$B$10)</f>
        <v>0</v>
      </c>
      <c r="DK6" s="4">
        <f>IF(DK5=0,0,'Normalized Sales Recalc'!$C$10)</f>
        <v>0</v>
      </c>
      <c r="DL6" s="4">
        <f>IF(DL5=0,0,'Normalized Sales Recalc'!$D$10)</f>
        <v>0</v>
      </c>
      <c r="DM6" s="4">
        <f>IF(DM5=0,0,'Normalized Sales Recalc'!$E$10)</f>
        <v>0</v>
      </c>
      <c r="DN6" s="4">
        <f>IF(DN5=0,0,'Normalized Sales Recalc'!$F$10)</f>
        <v>0</v>
      </c>
      <c r="DO6" s="4">
        <f>IF(DO5=0,0,'Normalized Sales Recalc'!$G$10)</f>
        <v>0</v>
      </c>
      <c r="DP6" s="4">
        <f>IF(DP5=0,0,'Normalized Sales Recalc'!$H$10)</f>
        <v>0</v>
      </c>
      <c r="DQ6" s="4">
        <f>IF(DQ5=0,0,'Normalized Sales Recalc'!$I$10)</f>
        <v>0</v>
      </c>
      <c r="DR6" s="4">
        <f>IF(DR5=0,0,'Normalized Sales Recalc'!$J$10)</f>
        <v>0</v>
      </c>
      <c r="DS6" s="59">
        <f>SUM(BS6,CF6,CS6,CT6:DE6)</f>
        <v>107991136</v>
      </c>
      <c r="DT6" s="9"/>
      <c r="DU6" s="271"/>
      <c r="DV6" s="272"/>
      <c r="DW6" s="272"/>
      <c r="DX6" s="272"/>
      <c r="DY6" s="272"/>
      <c r="DZ6" s="272"/>
      <c r="EA6" s="272"/>
      <c r="EB6" s="272"/>
      <c r="EC6" s="272"/>
      <c r="ED6" s="272"/>
      <c r="EE6" s="272"/>
      <c r="EF6" s="272"/>
      <c r="EG6" s="272"/>
      <c r="EH6" s="272"/>
      <c r="EI6" s="272"/>
      <c r="EJ6" s="272"/>
      <c r="EK6" s="272"/>
      <c r="EL6" s="278"/>
      <c r="EM6" s="278"/>
      <c r="EN6" s="278"/>
      <c r="EO6" s="278"/>
      <c r="EP6" s="278"/>
      <c r="EQ6" s="278"/>
      <c r="ER6" s="278"/>
      <c r="ES6" s="278"/>
      <c r="ET6" s="278"/>
      <c r="EU6" s="278"/>
      <c r="EV6" s="278"/>
      <c r="EW6" s="278"/>
      <c r="EX6" s="278"/>
      <c r="EY6" s="278"/>
      <c r="EZ6" s="278"/>
      <c r="FA6" s="278"/>
      <c r="FB6" s="278"/>
      <c r="FC6" s="278"/>
      <c r="FD6" s="278"/>
      <c r="FE6" s="278"/>
      <c r="FF6" s="278"/>
      <c r="FG6" s="278"/>
      <c r="FH6" s="278"/>
      <c r="FI6" s="278"/>
      <c r="FJ6" s="278"/>
      <c r="FK6" s="278"/>
      <c r="FL6" s="278"/>
      <c r="FM6" s="278"/>
      <c r="FN6" s="278"/>
      <c r="FO6" s="278"/>
      <c r="FP6" s="278"/>
      <c r="FQ6" s="278"/>
      <c r="FR6" s="278"/>
      <c r="FS6" s="278"/>
      <c r="FT6" s="278"/>
      <c r="FU6" s="278"/>
      <c r="FV6" s="278"/>
      <c r="FW6" s="278"/>
      <c r="FX6" s="278"/>
      <c r="FY6" s="278"/>
      <c r="FZ6" s="278"/>
      <c r="GA6" s="278"/>
      <c r="GB6" s="278"/>
      <c r="GC6" s="278"/>
      <c r="GD6" s="278"/>
      <c r="GE6" s="278"/>
      <c r="GF6" s="278"/>
      <c r="GG6" s="278"/>
      <c r="GH6" s="278"/>
      <c r="GI6" s="278"/>
    </row>
    <row r="7" spans="1:191" s="3" customFormat="1">
      <c r="A7" s="280" t="s">
        <v>52</v>
      </c>
      <c r="B7" s="280"/>
      <c r="C7" s="280"/>
      <c r="D7" s="280" t="s">
        <v>13</v>
      </c>
      <c r="E7" s="280"/>
      <c r="F7" s="11">
        <f t="shared" ref="F7:Q7" si="0">F5-F6</f>
        <v>-45800.463748877868</v>
      </c>
      <c r="G7" s="11">
        <f t="shared" si="0"/>
        <v>-57152.227363680955</v>
      </c>
      <c r="H7" s="11">
        <f t="shared" si="0"/>
        <v>-75772.665021176101</v>
      </c>
      <c r="I7" s="11">
        <f t="shared" si="0"/>
        <v>137511.4742667973</v>
      </c>
      <c r="J7" s="11">
        <f t="shared" si="0"/>
        <v>-49586.194881335599</v>
      </c>
      <c r="K7" s="11">
        <f t="shared" si="0"/>
        <v>245849.34694323665</v>
      </c>
      <c r="L7" s="11">
        <f t="shared" si="0"/>
        <v>-43729.394021584885</v>
      </c>
      <c r="M7" s="11">
        <f t="shared" si="0"/>
        <v>57433.799588607624</v>
      </c>
      <c r="N7" s="11">
        <f t="shared" si="0"/>
        <v>-38072.406941687455</v>
      </c>
      <c r="O7" s="11">
        <f t="shared" si="0"/>
        <v>-26637.59104800201</v>
      </c>
      <c r="P7" s="11">
        <f t="shared" si="0"/>
        <v>22520.546301489347</v>
      </c>
      <c r="Q7" s="11">
        <f t="shared" si="0"/>
        <v>-14991.224073785823</v>
      </c>
      <c r="R7" s="57">
        <f>R5-R6</f>
        <v>111573</v>
      </c>
      <c r="S7" s="11">
        <f t="shared" ref="S7:AD7" si="1">S5-S6</f>
        <v>-49954.463748877868</v>
      </c>
      <c r="T7" s="11">
        <f t="shared" si="1"/>
        <v>-25001.227363680955</v>
      </c>
      <c r="U7" s="11">
        <f t="shared" si="1"/>
        <v>-49925.665021176101</v>
      </c>
      <c r="V7" s="11">
        <f t="shared" si="1"/>
        <v>19934.474266797304</v>
      </c>
      <c r="W7" s="11">
        <f t="shared" si="1"/>
        <v>-40928.194881335599</v>
      </c>
      <c r="X7" s="11">
        <f t="shared" si="1"/>
        <v>233764.34694323665</v>
      </c>
      <c r="Y7" s="11">
        <f t="shared" si="1"/>
        <v>-25393.394021584885</v>
      </c>
      <c r="Z7" s="11">
        <f t="shared" si="1"/>
        <v>66283.799588607624</v>
      </c>
      <c r="AA7" s="11">
        <f t="shared" si="1"/>
        <v>-80938.406941687455</v>
      </c>
      <c r="AB7" s="11">
        <f t="shared" si="1"/>
        <v>-39640.59104800201</v>
      </c>
      <c r="AC7" s="11">
        <f t="shared" si="1"/>
        <v>-43017.453698510653</v>
      </c>
      <c r="AD7" s="11">
        <f t="shared" si="1"/>
        <v>64312.775926214177</v>
      </c>
      <c r="AE7" s="57">
        <f>AE5-AE6</f>
        <v>29496</v>
      </c>
      <c r="AF7" s="11">
        <f t="shared" ref="AF7:AQ7" si="2">AF5-AF6</f>
        <v>117365.53625112213</v>
      </c>
      <c r="AG7" s="11">
        <f t="shared" si="2"/>
        <v>7150.772636319045</v>
      </c>
      <c r="AH7" s="11">
        <f t="shared" si="2"/>
        <v>-25685.665021176101</v>
      </c>
      <c r="AI7" s="11">
        <f t="shared" si="2"/>
        <v>-33493.525733202696</v>
      </c>
      <c r="AJ7" s="11">
        <f t="shared" si="2"/>
        <v>-19749.194881335599</v>
      </c>
      <c r="AK7" s="11">
        <f t="shared" si="2"/>
        <v>126009.34694323665</v>
      </c>
      <c r="AL7" s="11">
        <f t="shared" si="2"/>
        <v>134999.60597841511</v>
      </c>
      <c r="AM7" s="11">
        <f t="shared" si="2"/>
        <v>103281.79958860762</v>
      </c>
      <c r="AN7" s="11">
        <f t="shared" si="2"/>
        <v>-6920.4069416874554</v>
      </c>
      <c r="AO7" s="11">
        <f t="shared" si="2"/>
        <v>1545.4089519979898</v>
      </c>
      <c r="AP7" s="11">
        <f t="shared" si="2"/>
        <v>-9558.4536985106533</v>
      </c>
      <c r="AQ7" s="11">
        <f t="shared" si="2"/>
        <v>-5051.2240737858228</v>
      </c>
      <c r="AR7" s="57">
        <f>AR5-AR6</f>
        <v>389894</v>
      </c>
      <c r="AS7" s="11">
        <f t="shared" ref="AS7:BD7" si="3">AS5-AS6</f>
        <v>-64756.463748877868</v>
      </c>
      <c r="AT7" s="11">
        <f t="shared" si="3"/>
        <v>3086.772636319045</v>
      </c>
      <c r="AU7" s="11">
        <f t="shared" si="3"/>
        <v>7227.3349788238993</v>
      </c>
      <c r="AV7" s="11">
        <f t="shared" si="3"/>
        <v>32678.474266797304</v>
      </c>
      <c r="AW7" s="11">
        <f t="shared" si="3"/>
        <v>24277.805118664401</v>
      </c>
      <c r="AX7" s="11">
        <f t="shared" si="3"/>
        <v>122894.34694323665</v>
      </c>
      <c r="AY7" s="11">
        <f t="shared" si="3"/>
        <v>139112.60597841511</v>
      </c>
      <c r="AZ7" s="11">
        <f t="shared" si="3"/>
        <v>106641.79958860762</v>
      </c>
      <c r="BA7" s="11">
        <f t="shared" si="3"/>
        <v>6182.5930583125446</v>
      </c>
      <c r="BB7" s="11">
        <f t="shared" si="3"/>
        <v>-5666.5910480020102</v>
      </c>
      <c r="BC7" s="11">
        <f t="shared" si="3"/>
        <v>39713.546301489347</v>
      </c>
      <c r="BD7" s="11">
        <f t="shared" si="3"/>
        <v>-2295.2240737858228</v>
      </c>
      <c r="BE7" s="57">
        <f>BE5-BE6</f>
        <v>409097</v>
      </c>
      <c r="BF7" s="11">
        <f t="shared" ref="BF7:BQ7" si="4">BF5-BF6</f>
        <v>-8239.4637488778681</v>
      </c>
      <c r="BG7" s="11">
        <f t="shared" si="4"/>
        <v>50338.772636319045</v>
      </c>
      <c r="BH7" s="11">
        <f t="shared" si="4"/>
        <v>32893.334978823899</v>
      </c>
      <c r="BI7" s="11">
        <f t="shared" si="4"/>
        <v>895.47426679730415</v>
      </c>
      <c r="BJ7" s="11">
        <f t="shared" si="4"/>
        <v>-61065.194881335599</v>
      </c>
      <c r="BK7" s="11">
        <f t="shared" si="4"/>
        <v>79330.346943236655</v>
      </c>
      <c r="BL7" s="11">
        <f t="shared" si="4"/>
        <v>47763.605978415115</v>
      </c>
      <c r="BM7" s="11">
        <f t="shared" si="4"/>
        <v>146669.79958860762</v>
      </c>
      <c r="BN7" s="11">
        <f t="shared" si="4"/>
        <v>1540.5930583125446</v>
      </c>
      <c r="BO7" s="11">
        <f t="shared" si="4"/>
        <v>59915.40895199799</v>
      </c>
      <c r="BP7" s="11">
        <f t="shared" si="4"/>
        <v>49034.546301489347</v>
      </c>
      <c r="BQ7" s="11">
        <f t="shared" si="4"/>
        <v>-26027.224073785823</v>
      </c>
      <c r="BR7" s="57">
        <f>BR5-BR6</f>
        <v>373050</v>
      </c>
      <c r="BS7" s="57">
        <f>BS5-BS6</f>
        <v>1313110</v>
      </c>
      <c r="BT7" s="11">
        <f t="shared" ref="BT7:CE7" si="5">BT5-BT6</f>
        <v>-37537.463748877868</v>
      </c>
      <c r="BU7" s="11">
        <f t="shared" si="5"/>
        <v>61659.772636319045</v>
      </c>
      <c r="BV7" s="11">
        <f t="shared" si="5"/>
        <v>5047.3349788238993</v>
      </c>
      <c r="BW7" s="11">
        <f t="shared" si="5"/>
        <v>71116.474266797304</v>
      </c>
      <c r="BX7" s="11">
        <f t="shared" si="5"/>
        <v>34805.805118664401</v>
      </c>
      <c r="BY7" s="11">
        <f t="shared" si="5"/>
        <v>96141.346943236655</v>
      </c>
      <c r="BZ7" s="11">
        <f t="shared" si="5"/>
        <v>52479.605978415115</v>
      </c>
      <c r="CA7" s="11">
        <f t="shared" si="5"/>
        <v>151857.79958860762</v>
      </c>
      <c r="CB7" s="11">
        <f t="shared" si="5"/>
        <v>66981.593058312545</v>
      </c>
      <c r="CC7" s="11">
        <f t="shared" si="5"/>
        <v>51968.40895199799</v>
      </c>
      <c r="CD7" s="11">
        <f t="shared" si="5"/>
        <v>65395.546301489347</v>
      </c>
      <c r="CE7" s="11">
        <f t="shared" si="5"/>
        <v>41363.775926214177</v>
      </c>
      <c r="CF7" s="57">
        <f>CF5-CF6</f>
        <v>661280</v>
      </c>
      <c r="CG7" s="11">
        <f t="shared" ref="CG7:CV7" si="6">CG5-CG6</f>
        <v>829.53625112213194</v>
      </c>
      <c r="CH7" s="11">
        <f t="shared" si="6"/>
        <v>52697.772636319045</v>
      </c>
      <c r="CI7" s="11">
        <f t="shared" si="6"/>
        <v>15469.334978823899</v>
      </c>
      <c r="CJ7" s="11">
        <f t="shared" si="6"/>
        <v>166975.4742667973</v>
      </c>
      <c r="CK7" s="11">
        <f t="shared" si="6"/>
        <v>106491.8051186644</v>
      </c>
      <c r="CL7" s="11">
        <f t="shared" si="6"/>
        <v>417699.34694323665</v>
      </c>
      <c r="CM7" s="11">
        <f t="shared" si="6"/>
        <v>250103.60597841511</v>
      </c>
      <c r="CN7" s="11">
        <f t="shared" si="6"/>
        <v>91871.799588607624</v>
      </c>
      <c r="CO7" s="11">
        <f t="shared" si="6"/>
        <v>32031.593058312545</v>
      </c>
      <c r="CP7" s="11">
        <f t="shared" si="6"/>
        <v>27109.40895199799</v>
      </c>
      <c r="CQ7" s="11">
        <f t="shared" si="6"/>
        <v>39435.546301489347</v>
      </c>
      <c r="CR7" s="11">
        <f t="shared" si="6"/>
        <v>20609.775926214177</v>
      </c>
      <c r="CS7" s="57">
        <f>CS5-CS6</f>
        <v>1221325</v>
      </c>
      <c r="CT7" s="11">
        <f t="shared" si="6"/>
        <v>119567.53625112213</v>
      </c>
      <c r="CU7" s="11">
        <f t="shared" si="6"/>
        <v>133588.77263631904</v>
      </c>
      <c r="CV7" s="11">
        <f t="shared" si="6"/>
        <v>68155.334978823899</v>
      </c>
      <c r="CW7" s="11">
        <f t="shared" ref="CW7:CY7" si="7">CW5-CW6</f>
        <v>119152.4742667973</v>
      </c>
      <c r="CX7" s="11">
        <f t="shared" si="7"/>
        <v>42562.558388664387</v>
      </c>
      <c r="CY7" s="11">
        <f t="shared" si="7"/>
        <v>96600.346943236655</v>
      </c>
      <c r="CZ7" s="11">
        <f t="shared" ref="CZ7:DB7" si="8">CZ5-CZ6</f>
        <v>249077.60597841511</v>
      </c>
      <c r="DA7" s="11">
        <f t="shared" si="8"/>
        <v>277970.80967860762</v>
      </c>
      <c r="DB7" s="11">
        <f t="shared" si="8"/>
        <v>154484.59305831254</v>
      </c>
      <c r="DC7" s="11">
        <f t="shared" ref="DC7:DO7" si="9">DC5-DC6</f>
        <v>67743.40895199799</v>
      </c>
      <c r="DD7" s="11">
        <f t="shared" si="9"/>
        <v>179475.54630148935</v>
      </c>
      <c r="DE7" s="11">
        <f t="shared" si="9"/>
        <v>119783.77592621418</v>
      </c>
      <c r="DF7" s="57">
        <f>SUM(CT7:DE7)</f>
        <v>1628162.7633600002</v>
      </c>
      <c r="DG7" s="11">
        <f t="shared" si="9"/>
        <v>86040.536251122132</v>
      </c>
      <c r="DH7" s="11">
        <f t="shared" si="9"/>
        <v>129994.77263631904</v>
      </c>
      <c r="DI7" s="11">
        <f t="shared" si="9"/>
        <v>174893.89722882386</v>
      </c>
      <c r="DJ7" s="11">
        <f t="shared" si="9"/>
        <v>0</v>
      </c>
      <c r="DK7" s="11">
        <f t="shared" si="9"/>
        <v>0</v>
      </c>
      <c r="DL7" s="11">
        <f t="shared" si="9"/>
        <v>0</v>
      </c>
      <c r="DM7" s="11">
        <f t="shared" si="9"/>
        <v>0</v>
      </c>
      <c r="DN7" s="11">
        <f t="shared" si="9"/>
        <v>0</v>
      </c>
      <c r="DO7" s="11">
        <f t="shared" si="9"/>
        <v>0</v>
      </c>
      <c r="DP7" s="11">
        <f t="shared" ref="DP7:DR7" si="10">DP5-DP6</f>
        <v>0</v>
      </c>
      <c r="DQ7" s="11">
        <f t="shared" si="10"/>
        <v>0</v>
      </c>
      <c r="DR7" s="11">
        <f t="shared" si="10"/>
        <v>0</v>
      </c>
      <c r="DS7" s="57">
        <f>DS5-DS6</f>
        <v>-107991136</v>
      </c>
      <c r="DT7" s="4"/>
      <c r="DU7" s="271"/>
      <c r="DV7" s="272"/>
      <c r="DW7" s="272"/>
      <c r="DX7" s="272"/>
      <c r="DY7" s="272"/>
      <c r="DZ7" s="272"/>
      <c r="EA7" s="272"/>
      <c r="EB7" s="272"/>
      <c r="EC7" s="272"/>
      <c r="ED7" s="272"/>
      <c r="EE7" s="272"/>
      <c r="EF7" s="272"/>
      <c r="EG7" s="272"/>
      <c r="EH7" s="272"/>
      <c r="EI7" s="272"/>
      <c r="EJ7" s="272"/>
      <c r="EK7" s="272"/>
      <c r="EL7" s="278"/>
      <c r="EM7" s="278"/>
      <c r="EN7" s="278"/>
      <c r="EO7" s="278"/>
      <c r="EP7" s="278"/>
      <c r="EQ7" s="278"/>
      <c r="ER7" s="278"/>
      <c r="ES7" s="278"/>
      <c r="ET7" s="278"/>
      <c r="EU7" s="278"/>
      <c r="EV7" s="278"/>
      <c r="EW7" s="278"/>
      <c r="EX7" s="278"/>
      <c r="EY7" s="278"/>
      <c r="EZ7" s="278"/>
      <c r="FA7" s="278"/>
      <c r="FB7" s="278"/>
      <c r="FC7" s="278"/>
      <c r="FD7" s="278"/>
      <c r="FE7" s="278"/>
      <c r="FF7" s="278"/>
      <c r="FG7" s="278"/>
      <c r="FH7" s="278"/>
      <c r="FI7" s="278"/>
      <c r="FJ7" s="278"/>
      <c r="FK7" s="278"/>
      <c r="FL7" s="278"/>
      <c r="FM7" s="278"/>
      <c r="FN7" s="278"/>
      <c r="FO7" s="278"/>
      <c r="FP7" s="278"/>
      <c r="FQ7" s="278"/>
      <c r="FR7" s="278"/>
      <c r="FS7" s="278"/>
      <c r="FT7" s="278"/>
      <c r="FU7" s="278"/>
      <c r="FV7" s="278"/>
      <c r="FW7" s="278"/>
      <c r="FX7" s="278"/>
      <c r="FY7" s="278"/>
      <c r="FZ7" s="278"/>
      <c r="GA7" s="278"/>
      <c r="GB7" s="278"/>
      <c r="GC7" s="278"/>
      <c r="GD7" s="278"/>
      <c r="GE7" s="278"/>
      <c r="GF7" s="278"/>
      <c r="GG7" s="278"/>
      <c r="GH7" s="278"/>
      <c r="GI7" s="278"/>
    </row>
    <row r="8" spans="1:191" s="3" customFormat="1">
      <c r="A8" s="280" t="s">
        <v>50</v>
      </c>
      <c r="B8" s="280"/>
      <c r="C8" s="280"/>
      <c r="D8" s="280"/>
      <c r="E8" s="280"/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68"/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68"/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68"/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68"/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68"/>
      <c r="BS8" s="168"/>
      <c r="BT8" s="10">
        <v>0</v>
      </c>
      <c r="BU8" s="10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68"/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68"/>
      <c r="CT8" s="10">
        <v>0</v>
      </c>
      <c r="CU8" s="10">
        <v>0</v>
      </c>
      <c r="CV8" s="10">
        <v>0</v>
      </c>
      <c r="CW8" s="10">
        <v>0</v>
      </c>
      <c r="CX8" s="10">
        <v>0</v>
      </c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68"/>
      <c r="DG8" s="10">
        <v>0</v>
      </c>
      <c r="DH8" s="10">
        <v>0</v>
      </c>
      <c r="DI8" s="10">
        <v>0</v>
      </c>
      <c r="DJ8" s="10">
        <v>0</v>
      </c>
      <c r="DK8" s="10">
        <v>0</v>
      </c>
      <c r="DL8" s="10">
        <v>0</v>
      </c>
      <c r="DM8" s="10">
        <v>0</v>
      </c>
      <c r="DN8" s="10">
        <v>0</v>
      </c>
      <c r="DO8" s="10">
        <v>0</v>
      </c>
      <c r="DP8" s="10">
        <v>0</v>
      </c>
      <c r="DQ8" s="10">
        <v>0</v>
      </c>
      <c r="DR8" s="10">
        <v>0</v>
      </c>
      <c r="DS8" s="168"/>
      <c r="DT8" s="10"/>
      <c r="DU8" s="271"/>
      <c r="DV8" s="272"/>
      <c r="DW8" s="272"/>
      <c r="DX8" s="272"/>
      <c r="DY8" s="272"/>
      <c r="DZ8" s="272"/>
      <c r="EA8" s="272"/>
      <c r="EB8" s="272"/>
      <c r="EC8" s="272"/>
      <c r="ED8" s="272"/>
      <c r="EE8" s="272"/>
      <c r="EF8" s="272"/>
      <c r="EG8" s="272"/>
      <c r="EH8" s="272"/>
      <c r="EI8" s="272"/>
      <c r="EJ8" s="272"/>
      <c r="EK8" s="272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</row>
    <row r="9" spans="1:191" s="3" customFormat="1">
      <c r="A9" s="280" t="s">
        <v>51</v>
      </c>
      <c r="B9" s="280"/>
      <c r="C9" s="280"/>
      <c r="D9" s="280"/>
      <c r="E9" s="280"/>
      <c r="F9" s="169">
        <v>1</v>
      </c>
      <c r="G9" s="169">
        <v>1</v>
      </c>
      <c r="H9" s="169">
        <v>1</v>
      </c>
      <c r="I9" s="10">
        <v>1</v>
      </c>
      <c r="J9" s="10">
        <v>1</v>
      </c>
      <c r="K9" s="10">
        <v>1</v>
      </c>
      <c r="L9" s="10">
        <v>1</v>
      </c>
      <c r="M9" s="10">
        <v>1</v>
      </c>
      <c r="N9" s="10">
        <v>1</v>
      </c>
      <c r="O9" s="10">
        <v>1</v>
      </c>
      <c r="P9" s="10">
        <v>1</v>
      </c>
      <c r="Q9" s="10">
        <v>1</v>
      </c>
      <c r="R9" s="203"/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69">
        <v>1</v>
      </c>
      <c r="Y9" s="169">
        <v>1</v>
      </c>
      <c r="Z9" s="169">
        <v>1</v>
      </c>
      <c r="AA9" s="169">
        <v>1</v>
      </c>
      <c r="AB9" s="169">
        <v>1</v>
      </c>
      <c r="AC9" s="169">
        <v>1</v>
      </c>
      <c r="AD9" s="169">
        <v>1</v>
      </c>
      <c r="AE9" s="203"/>
      <c r="AF9" s="169">
        <f t="shared" ref="AF9:AQ9" si="11">ROUND((1-AF8),5)</f>
        <v>1</v>
      </c>
      <c r="AG9" s="169">
        <f t="shared" si="11"/>
        <v>1</v>
      </c>
      <c r="AH9" s="169">
        <f t="shared" si="11"/>
        <v>1</v>
      </c>
      <c r="AI9" s="169">
        <f t="shared" si="11"/>
        <v>1</v>
      </c>
      <c r="AJ9" s="169">
        <f t="shared" si="11"/>
        <v>1</v>
      </c>
      <c r="AK9" s="169">
        <f t="shared" si="11"/>
        <v>1</v>
      </c>
      <c r="AL9" s="169">
        <f t="shared" si="11"/>
        <v>1</v>
      </c>
      <c r="AM9" s="169">
        <f t="shared" si="11"/>
        <v>1</v>
      </c>
      <c r="AN9" s="169">
        <f t="shared" si="11"/>
        <v>1</v>
      </c>
      <c r="AO9" s="169">
        <f t="shared" si="11"/>
        <v>1</v>
      </c>
      <c r="AP9" s="169">
        <f t="shared" si="11"/>
        <v>1</v>
      </c>
      <c r="AQ9" s="169">
        <f t="shared" si="11"/>
        <v>1</v>
      </c>
      <c r="AR9" s="203"/>
      <c r="AS9" s="169">
        <f t="shared" ref="AS9:BD9" si="12">ROUND((1-AS8),5)</f>
        <v>1</v>
      </c>
      <c r="AT9" s="169">
        <f t="shared" si="12"/>
        <v>1</v>
      </c>
      <c r="AU9" s="169">
        <f t="shared" si="12"/>
        <v>1</v>
      </c>
      <c r="AV9" s="169">
        <f t="shared" si="12"/>
        <v>1</v>
      </c>
      <c r="AW9" s="169">
        <f t="shared" si="12"/>
        <v>1</v>
      </c>
      <c r="AX9" s="169">
        <f t="shared" si="12"/>
        <v>1</v>
      </c>
      <c r="AY9" s="169">
        <f t="shared" si="12"/>
        <v>1</v>
      </c>
      <c r="AZ9" s="169">
        <f t="shared" si="12"/>
        <v>1</v>
      </c>
      <c r="BA9" s="169">
        <f t="shared" si="12"/>
        <v>1</v>
      </c>
      <c r="BB9" s="169">
        <f t="shared" si="12"/>
        <v>1</v>
      </c>
      <c r="BC9" s="169">
        <f t="shared" si="12"/>
        <v>1</v>
      </c>
      <c r="BD9" s="169">
        <f t="shared" si="12"/>
        <v>1</v>
      </c>
      <c r="BE9" s="203"/>
      <c r="BF9" s="169">
        <f t="shared" ref="BF9:BQ9" si="13">ROUND((1-BF8),5)</f>
        <v>1</v>
      </c>
      <c r="BG9" s="169">
        <f t="shared" si="13"/>
        <v>1</v>
      </c>
      <c r="BH9" s="169">
        <f t="shared" si="13"/>
        <v>1</v>
      </c>
      <c r="BI9" s="169">
        <f t="shared" si="13"/>
        <v>1</v>
      </c>
      <c r="BJ9" s="169">
        <f t="shared" si="13"/>
        <v>1</v>
      </c>
      <c r="BK9" s="169">
        <f t="shared" si="13"/>
        <v>1</v>
      </c>
      <c r="BL9" s="169">
        <f t="shared" si="13"/>
        <v>1</v>
      </c>
      <c r="BM9" s="169">
        <f t="shared" si="13"/>
        <v>1</v>
      </c>
      <c r="BN9" s="169">
        <f t="shared" si="13"/>
        <v>1</v>
      </c>
      <c r="BO9" s="169">
        <f t="shared" si="13"/>
        <v>1</v>
      </c>
      <c r="BP9" s="169">
        <f t="shared" si="13"/>
        <v>1</v>
      </c>
      <c r="BQ9" s="169">
        <f t="shared" si="13"/>
        <v>1</v>
      </c>
      <c r="BR9" s="203"/>
      <c r="BS9" s="203"/>
      <c r="BT9" s="169">
        <f t="shared" ref="BT9:CE9" si="14">ROUND((1-BT8),5)</f>
        <v>1</v>
      </c>
      <c r="BU9" s="169">
        <f t="shared" si="14"/>
        <v>1</v>
      </c>
      <c r="BV9" s="169">
        <f t="shared" si="14"/>
        <v>1</v>
      </c>
      <c r="BW9" s="169">
        <f t="shared" si="14"/>
        <v>1</v>
      </c>
      <c r="BX9" s="169">
        <f t="shared" si="14"/>
        <v>1</v>
      </c>
      <c r="BY9" s="169">
        <f t="shared" si="14"/>
        <v>1</v>
      </c>
      <c r="BZ9" s="169">
        <f t="shared" si="14"/>
        <v>1</v>
      </c>
      <c r="CA9" s="169">
        <f t="shared" si="14"/>
        <v>1</v>
      </c>
      <c r="CB9" s="169">
        <f t="shared" si="14"/>
        <v>1</v>
      </c>
      <c r="CC9" s="169">
        <f t="shared" si="14"/>
        <v>1</v>
      </c>
      <c r="CD9" s="169">
        <f t="shared" si="14"/>
        <v>1</v>
      </c>
      <c r="CE9" s="169">
        <f t="shared" si="14"/>
        <v>1</v>
      </c>
      <c r="CF9" s="203"/>
      <c r="CG9" s="169">
        <f t="shared" ref="CG9:CV9" si="15">ROUND((1-CG8),5)</f>
        <v>1</v>
      </c>
      <c r="CH9" s="169">
        <f t="shared" si="15"/>
        <v>1</v>
      </c>
      <c r="CI9" s="169">
        <f t="shared" si="15"/>
        <v>1</v>
      </c>
      <c r="CJ9" s="169">
        <f t="shared" si="15"/>
        <v>1</v>
      </c>
      <c r="CK9" s="169">
        <f t="shared" si="15"/>
        <v>1</v>
      </c>
      <c r="CL9" s="169">
        <f t="shared" si="15"/>
        <v>1</v>
      </c>
      <c r="CM9" s="169">
        <f t="shared" si="15"/>
        <v>1</v>
      </c>
      <c r="CN9" s="169">
        <f t="shared" si="15"/>
        <v>1</v>
      </c>
      <c r="CO9" s="169">
        <f t="shared" si="15"/>
        <v>1</v>
      </c>
      <c r="CP9" s="169">
        <f t="shared" si="15"/>
        <v>1</v>
      </c>
      <c r="CQ9" s="169">
        <f t="shared" si="15"/>
        <v>1</v>
      </c>
      <c r="CR9" s="169">
        <f t="shared" si="15"/>
        <v>1</v>
      </c>
      <c r="CS9" s="203"/>
      <c r="CT9" s="169">
        <f t="shared" si="15"/>
        <v>1</v>
      </c>
      <c r="CU9" s="169">
        <f t="shared" si="15"/>
        <v>1</v>
      </c>
      <c r="CV9" s="169">
        <f t="shared" si="15"/>
        <v>1</v>
      </c>
      <c r="CW9" s="169">
        <f t="shared" ref="CW9:CY9" si="16">ROUND((1-CW8),5)</f>
        <v>1</v>
      </c>
      <c r="CX9" s="169">
        <f t="shared" si="16"/>
        <v>1</v>
      </c>
      <c r="CY9" s="169">
        <f t="shared" si="16"/>
        <v>1</v>
      </c>
      <c r="CZ9" s="169">
        <f t="shared" ref="CZ9:DB9" si="17">ROUND((1-CZ8),5)</f>
        <v>1</v>
      </c>
      <c r="DA9" s="169">
        <f t="shared" si="17"/>
        <v>1</v>
      </c>
      <c r="DB9" s="169">
        <f t="shared" si="17"/>
        <v>1</v>
      </c>
      <c r="DC9" s="169">
        <f t="shared" ref="DC9:DO9" si="18">ROUND((1-DC8),5)</f>
        <v>1</v>
      </c>
      <c r="DD9" s="169">
        <f t="shared" si="18"/>
        <v>1</v>
      </c>
      <c r="DE9" s="169">
        <f t="shared" si="18"/>
        <v>1</v>
      </c>
      <c r="DF9" s="203"/>
      <c r="DG9" s="169">
        <f t="shared" si="18"/>
        <v>1</v>
      </c>
      <c r="DH9" s="169">
        <f t="shared" si="18"/>
        <v>1</v>
      </c>
      <c r="DI9" s="169">
        <f t="shared" si="18"/>
        <v>1</v>
      </c>
      <c r="DJ9" s="169">
        <f t="shared" si="18"/>
        <v>1</v>
      </c>
      <c r="DK9" s="169">
        <f t="shared" si="18"/>
        <v>1</v>
      </c>
      <c r="DL9" s="169">
        <f t="shared" si="18"/>
        <v>1</v>
      </c>
      <c r="DM9" s="169">
        <f t="shared" si="18"/>
        <v>1</v>
      </c>
      <c r="DN9" s="169">
        <f t="shared" si="18"/>
        <v>1</v>
      </c>
      <c r="DO9" s="169">
        <f t="shared" si="18"/>
        <v>1</v>
      </c>
      <c r="DP9" s="169">
        <f t="shared" ref="DP9:DR9" si="19">ROUND((1-DP8),5)</f>
        <v>1</v>
      </c>
      <c r="DQ9" s="169">
        <f t="shared" si="19"/>
        <v>1</v>
      </c>
      <c r="DR9" s="169">
        <f t="shared" si="19"/>
        <v>1</v>
      </c>
      <c r="DS9" s="203"/>
      <c r="DT9" s="10"/>
      <c r="DU9" s="271"/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8"/>
      <c r="EM9" s="278"/>
      <c r="EN9" s="278"/>
      <c r="EO9" s="278"/>
      <c r="EP9" s="278"/>
      <c r="EQ9" s="278"/>
      <c r="ER9" s="278"/>
      <c r="ES9" s="278"/>
      <c r="ET9" s="278"/>
      <c r="EU9" s="278"/>
      <c r="EV9" s="278"/>
      <c r="EW9" s="278"/>
      <c r="EX9" s="278"/>
      <c r="EY9" s="278"/>
      <c r="EZ9" s="278"/>
      <c r="FA9" s="278"/>
      <c r="FB9" s="278"/>
      <c r="FC9" s="278"/>
      <c r="FD9" s="278"/>
      <c r="FE9" s="278"/>
      <c r="FF9" s="278"/>
      <c r="FG9" s="278"/>
      <c r="FH9" s="278"/>
      <c r="FI9" s="278"/>
      <c r="FJ9" s="278"/>
      <c r="FK9" s="278"/>
      <c r="FL9" s="278"/>
      <c r="FM9" s="278"/>
      <c r="FN9" s="278"/>
      <c r="FO9" s="278"/>
      <c r="FP9" s="278"/>
      <c r="FQ9" s="278"/>
      <c r="FR9" s="278"/>
      <c r="FS9" s="278"/>
      <c r="FT9" s="278"/>
      <c r="FU9" s="278"/>
      <c r="FV9" s="278"/>
      <c r="FW9" s="278"/>
      <c r="FX9" s="278"/>
      <c r="FY9" s="278"/>
      <c r="FZ9" s="278"/>
      <c r="GA9" s="278"/>
      <c r="GB9" s="278"/>
      <c r="GC9" s="278"/>
      <c r="GD9" s="278"/>
      <c r="GE9" s="278"/>
      <c r="GF9" s="278"/>
      <c r="GG9" s="278"/>
      <c r="GH9" s="278"/>
      <c r="GI9" s="278"/>
    </row>
    <row r="10" spans="1:191" s="3" customFormat="1">
      <c r="A10" s="280" t="s">
        <v>53</v>
      </c>
      <c r="B10" s="276"/>
      <c r="C10" s="276">
        <v>26.72</v>
      </c>
      <c r="D10" s="280" t="s">
        <v>14</v>
      </c>
      <c r="E10" s="280"/>
      <c r="F10" s="285">
        <f t="shared" ref="F10:Q10" si="20">ROUND((-$B$10*F7*F8)+(-$C$10*F7*F9),2)</f>
        <v>1223788.3899999999</v>
      </c>
      <c r="G10" s="285">
        <f t="shared" si="20"/>
        <v>1527107.52</v>
      </c>
      <c r="H10" s="285">
        <f t="shared" si="20"/>
        <v>2024645.61</v>
      </c>
      <c r="I10" s="285">
        <f t="shared" si="20"/>
        <v>-3674306.59</v>
      </c>
      <c r="J10" s="285">
        <f t="shared" si="20"/>
        <v>1324943.1299999999</v>
      </c>
      <c r="K10" s="285">
        <f t="shared" si="20"/>
        <v>-6569094.5499999998</v>
      </c>
      <c r="L10" s="285">
        <f t="shared" si="20"/>
        <v>1168449.4099999999</v>
      </c>
      <c r="M10" s="285">
        <f t="shared" si="20"/>
        <v>-1534631.13</v>
      </c>
      <c r="N10" s="285">
        <f t="shared" si="20"/>
        <v>1017294.71</v>
      </c>
      <c r="O10" s="285">
        <f t="shared" si="20"/>
        <v>711756.43</v>
      </c>
      <c r="P10" s="285">
        <f t="shared" si="20"/>
        <v>-601749</v>
      </c>
      <c r="Q10" s="285">
        <f t="shared" si="20"/>
        <v>400565.51</v>
      </c>
      <c r="R10" s="52">
        <f>SUM(F10:Q10)</f>
        <v>-2981230.5599999987</v>
      </c>
      <c r="S10" s="285">
        <f t="shared" ref="S10:AD10" si="21">ROUND((-$B$10*S7*S8)+(-$C$10*S7*S9),2)</f>
        <v>1334783.27</v>
      </c>
      <c r="T10" s="285">
        <f t="shared" si="21"/>
        <v>668032.80000000005</v>
      </c>
      <c r="U10" s="285">
        <f t="shared" si="21"/>
        <v>1334013.77</v>
      </c>
      <c r="V10" s="285">
        <f t="shared" si="21"/>
        <v>-532649.15</v>
      </c>
      <c r="W10" s="285">
        <f t="shared" si="21"/>
        <v>1093601.3700000001</v>
      </c>
      <c r="X10" s="285">
        <f t="shared" si="21"/>
        <v>-6246183.3499999996</v>
      </c>
      <c r="Y10" s="285">
        <f t="shared" si="21"/>
        <v>678511.49</v>
      </c>
      <c r="Z10" s="285">
        <f t="shared" si="21"/>
        <v>-1771103.13</v>
      </c>
      <c r="AA10" s="285">
        <f t="shared" si="21"/>
        <v>2162674.23</v>
      </c>
      <c r="AB10" s="285">
        <f t="shared" si="21"/>
        <v>1059196.5900000001</v>
      </c>
      <c r="AC10" s="285">
        <f t="shared" si="21"/>
        <v>1149426.3600000001</v>
      </c>
      <c r="AD10" s="285">
        <f t="shared" si="21"/>
        <v>-1718437.37</v>
      </c>
      <c r="AE10" s="52">
        <f>SUM(S10:AD10)</f>
        <v>-788133.11999999965</v>
      </c>
      <c r="AF10" s="285">
        <f t="shared" ref="AF10:AQ10" si="22">ROUND((-$B$10*AF7*AF8)+(-$C$10*AF7*AF9),2)</f>
        <v>-3136007.13</v>
      </c>
      <c r="AG10" s="285">
        <f t="shared" si="22"/>
        <v>-191068.64</v>
      </c>
      <c r="AH10" s="285">
        <f t="shared" si="22"/>
        <v>686320.97</v>
      </c>
      <c r="AI10" s="285">
        <f t="shared" si="22"/>
        <v>894947.01</v>
      </c>
      <c r="AJ10" s="285">
        <f t="shared" si="22"/>
        <v>527698.49</v>
      </c>
      <c r="AK10" s="285">
        <f t="shared" si="22"/>
        <v>-3366969.75</v>
      </c>
      <c r="AL10" s="285">
        <f t="shared" si="22"/>
        <v>-3607189.47</v>
      </c>
      <c r="AM10" s="285">
        <f t="shared" si="22"/>
        <v>-2759689.69</v>
      </c>
      <c r="AN10" s="285">
        <f t="shared" si="22"/>
        <v>184913.27</v>
      </c>
      <c r="AO10" s="285">
        <f t="shared" si="22"/>
        <v>-41293.33</v>
      </c>
      <c r="AP10" s="285">
        <f t="shared" si="22"/>
        <v>255401.88</v>
      </c>
      <c r="AQ10" s="285">
        <f t="shared" si="22"/>
        <v>134968.71</v>
      </c>
      <c r="AR10" s="52">
        <f>SUM(AF10:AQ10)</f>
        <v>-10417967.679999998</v>
      </c>
      <c r="AS10" s="285">
        <f t="shared" ref="AS10:BD10" si="23">ROUND((-$B$10*AS7*AS8)+(-$C$10*AS7*AS9),2)</f>
        <v>1730292.71</v>
      </c>
      <c r="AT10" s="285">
        <f t="shared" si="23"/>
        <v>-82478.559999999998</v>
      </c>
      <c r="AU10" s="285">
        <f t="shared" si="23"/>
        <v>-193114.39</v>
      </c>
      <c r="AV10" s="285">
        <f t="shared" si="23"/>
        <v>-873168.83</v>
      </c>
      <c r="AW10" s="285">
        <f t="shared" si="23"/>
        <v>-648702.94999999995</v>
      </c>
      <c r="AX10" s="285">
        <f t="shared" si="23"/>
        <v>-3283736.95</v>
      </c>
      <c r="AY10" s="285">
        <f t="shared" si="23"/>
        <v>-3717088.83</v>
      </c>
      <c r="AZ10" s="285">
        <f t="shared" si="23"/>
        <v>-2849468.89</v>
      </c>
      <c r="BA10" s="285">
        <f t="shared" si="23"/>
        <v>-165198.89000000001</v>
      </c>
      <c r="BB10" s="285">
        <f t="shared" si="23"/>
        <v>151411.31</v>
      </c>
      <c r="BC10" s="285">
        <f t="shared" si="23"/>
        <v>-1061145.96</v>
      </c>
      <c r="BD10" s="285">
        <f t="shared" si="23"/>
        <v>61328.39</v>
      </c>
      <c r="BE10" s="52">
        <f>SUM(AS10:BD10)</f>
        <v>-10931071.84</v>
      </c>
      <c r="BF10" s="285">
        <f t="shared" ref="BF10:BQ10" si="24">ROUND((-$B$10*BF7*BF8)+(-$C$10*BF7*BF9),2)</f>
        <v>220158.47</v>
      </c>
      <c r="BG10" s="285">
        <f t="shared" si="24"/>
        <v>-1345052</v>
      </c>
      <c r="BH10" s="285">
        <f t="shared" si="24"/>
        <v>-878909.91</v>
      </c>
      <c r="BI10" s="285">
        <f t="shared" si="24"/>
        <v>-23927.07</v>
      </c>
      <c r="BJ10" s="285">
        <f t="shared" si="24"/>
        <v>1631662.01</v>
      </c>
      <c r="BK10" s="285">
        <f t="shared" si="24"/>
        <v>-2119706.87</v>
      </c>
      <c r="BL10" s="285">
        <f t="shared" si="24"/>
        <v>-1276243.55</v>
      </c>
      <c r="BM10" s="285">
        <f t="shared" si="24"/>
        <v>-3919017.05</v>
      </c>
      <c r="BN10" s="285">
        <f t="shared" si="24"/>
        <v>-41164.65</v>
      </c>
      <c r="BO10" s="285">
        <f t="shared" si="24"/>
        <v>-1600939.73</v>
      </c>
      <c r="BP10" s="285">
        <f t="shared" si="24"/>
        <v>-1310203.08</v>
      </c>
      <c r="BQ10" s="285">
        <f t="shared" si="24"/>
        <v>695447.43</v>
      </c>
      <c r="BR10" s="52">
        <f>SUM(BF10:BQ10)</f>
        <v>-9967896</v>
      </c>
      <c r="BS10" s="52">
        <f>SUM(R10,AE10,AR10,BE10,BR10)</f>
        <v>-35086299.199999996</v>
      </c>
      <c r="BT10" s="285">
        <f t="shared" ref="BT10:CE10" si="25">ROUND((-$B$10*BT7*BT8)+(-$C$10*BT7*BT9),2)</f>
        <v>1003001.03</v>
      </c>
      <c r="BU10" s="285">
        <f t="shared" si="25"/>
        <v>-1647549.12</v>
      </c>
      <c r="BV10" s="285">
        <f t="shared" si="25"/>
        <v>-134864.79</v>
      </c>
      <c r="BW10" s="285">
        <f t="shared" si="25"/>
        <v>-1900232.19</v>
      </c>
      <c r="BX10" s="285">
        <f t="shared" si="25"/>
        <v>-930011.11</v>
      </c>
      <c r="BY10" s="285">
        <f t="shared" si="25"/>
        <v>-2568896.79</v>
      </c>
      <c r="BZ10" s="285">
        <f t="shared" si="25"/>
        <v>-1402255.07</v>
      </c>
      <c r="CA10" s="285">
        <f t="shared" si="25"/>
        <v>-4057640.41</v>
      </c>
      <c r="CB10" s="285">
        <f t="shared" si="25"/>
        <v>-1789748.17</v>
      </c>
      <c r="CC10" s="285">
        <f t="shared" si="25"/>
        <v>-1388595.89</v>
      </c>
      <c r="CD10" s="285">
        <f t="shared" si="25"/>
        <v>-1747369</v>
      </c>
      <c r="CE10" s="285">
        <f t="shared" si="25"/>
        <v>-1105240.0900000001</v>
      </c>
      <c r="CF10" s="52">
        <f>SUM(BT10:CE10)</f>
        <v>-17669401.600000001</v>
      </c>
      <c r="CG10" s="285">
        <f t="shared" ref="CG10:CV10" si="26">ROUND((-$B$10*CG7*CG8)+(-$C$10*CG7*CG9),2)</f>
        <v>-22165.21</v>
      </c>
      <c r="CH10" s="285">
        <f t="shared" si="26"/>
        <v>-1408084.48</v>
      </c>
      <c r="CI10" s="285">
        <f t="shared" si="26"/>
        <v>-413340.63</v>
      </c>
      <c r="CJ10" s="285">
        <f t="shared" si="26"/>
        <v>-4461584.67</v>
      </c>
      <c r="CK10" s="285">
        <f t="shared" si="26"/>
        <v>-2845461.03</v>
      </c>
      <c r="CL10" s="285">
        <f t="shared" si="26"/>
        <v>-11160926.550000001</v>
      </c>
      <c r="CM10" s="285">
        <f t="shared" si="26"/>
        <v>-6682768.3499999996</v>
      </c>
      <c r="CN10" s="285">
        <f t="shared" si="26"/>
        <v>-2454814.4900000002</v>
      </c>
      <c r="CO10" s="285">
        <f t="shared" si="26"/>
        <v>-855884.17</v>
      </c>
      <c r="CP10" s="285">
        <f t="shared" si="26"/>
        <v>-724363.41</v>
      </c>
      <c r="CQ10" s="285">
        <f t="shared" si="26"/>
        <v>-1053717.8</v>
      </c>
      <c r="CR10" s="285">
        <f t="shared" si="26"/>
        <v>-550693.21</v>
      </c>
      <c r="CS10" s="52">
        <f>SUM(CG10:CR10)</f>
        <v>-32633804.000000007</v>
      </c>
      <c r="CT10" s="285">
        <f t="shared" si="26"/>
        <v>-3194844.57</v>
      </c>
      <c r="CU10" s="285">
        <f t="shared" si="26"/>
        <v>-3569492</v>
      </c>
      <c r="CV10" s="285">
        <f t="shared" si="26"/>
        <v>-1821110.55</v>
      </c>
      <c r="CW10" s="285">
        <f t="shared" ref="CW10:CY10" si="27">ROUND((-$B$10*CW7*CW8)+(-$C$10*CW7*CW9),2)</f>
        <v>-3183754.11</v>
      </c>
      <c r="CX10" s="285">
        <f t="shared" si="27"/>
        <v>-1137271.56</v>
      </c>
      <c r="CY10" s="285">
        <f t="shared" si="27"/>
        <v>-2581161.27</v>
      </c>
      <c r="CZ10" s="285">
        <f t="shared" ref="CZ10:DB10" si="28">ROUND((-$B$10*CZ7*CZ8)+(-$C$10*CZ7*CZ9),2)</f>
        <v>-6655353.6299999999</v>
      </c>
      <c r="DA10" s="285">
        <f t="shared" si="28"/>
        <v>-7427380.0300000003</v>
      </c>
      <c r="DB10" s="285">
        <f t="shared" si="28"/>
        <v>-4127828.33</v>
      </c>
      <c r="DC10" s="285">
        <f t="shared" ref="DC10:DO10" si="29">ROUND((-$B$10*DC7*DC8)+(-$C$10*DC7*DC9),2)</f>
        <v>-1810103.89</v>
      </c>
      <c r="DD10" s="285">
        <f t="shared" si="29"/>
        <v>-4795586.5999999996</v>
      </c>
      <c r="DE10" s="285">
        <f t="shared" si="29"/>
        <v>-3200622.49</v>
      </c>
      <c r="DF10" s="52">
        <f>SUM(CT10:DE10)</f>
        <v>-43504509.030000009</v>
      </c>
      <c r="DG10" s="285">
        <f t="shared" si="29"/>
        <v>-2299003.13</v>
      </c>
      <c r="DH10" s="285">
        <f t="shared" si="29"/>
        <v>-3473460.32</v>
      </c>
      <c r="DI10" s="285">
        <f t="shared" si="29"/>
        <v>-4673164.93</v>
      </c>
      <c r="DJ10" s="285">
        <f t="shared" si="29"/>
        <v>0</v>
      </c>
      <c r="DK10" s="285">
        <f t="shared" si="29"/>
        <v>0</v>
      </c>
      <c r="DL10" s="285">
        <f t="shared" si="29"/>
        <v>0</v>
      </c>
      <c r="DM10" s="285">
        <f t="shared" si="29"/>
        <v>0</v>
      </c>
      <c r="DN10" s="285">
        <f t="shared" si="29"/>
        <v>0</v>
      </c>
      <c r="DO10" s="285">
        <f t="shared" si="29"/>
        <v>0</v>
      </c>
      <c r="DP10" s="285">
        <f t="shared" ref="DP10:DR10" si="30">ROUND((-$B$10*DP7*DP8)+(-$C$10*DP7*DP9),2)</f>
        <v>0</v>
      </c>
      <c r="DQ10" s="285">
        <f t="shared" si="30"/>
        <v>0</v>
      </c>
      <c r="DR10" s="285">
        <f t="shared" si="30"/>
        <v>0</v>
      </c>
      <c r="DS10" s="52">
        <f>SUM(BS10,CF10,CS10,CT10:DE10)</f>
        <v>-128894013.82999998</v>
      </c>
      <c r="DT10" s="5"/>
      <c r="DU10" s="271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8"/>
      <c r="EM10" s="278"/>
      <c r="EN10" s="278"/>
      <c r="EO10" s="278"/>
      <c r="EP10" s="278"/>
      <c r="EQ10" s="278"/>
      <c r="ER10" s="278"/>
      <c r="ES10" s="278"/>
      <c r="ET10" s="278"/>
      <c r="EU10" s="278"/>
      <c r="EV10" s="278"/>
      <c r="EW10" s="278"/>
      <c r="EX10" s="278"/>
      <c r="EY10" s="278"/>
      <c r="EZ10" s="278"/>
      <c r="FA10" s="278"/>
      <c r="FB10" s="278"/>
      <c r="FC10" s="278"/>
      <c r="FD10" s="278"/>
      <c r="FE10" s="278"/>
      <c r="FF10" s="278"/>
      <c r="FG10" s="278"/>
      <c r="FH10" s="278"/>
      <c r="FI10" s="278"/>
      <c r="FJ10" s="278"/>
      <c r="FK10" s="278"/>
      <c r="FL10" s="278"/>
      <c r="FM10" s="278"/>
      <c r="FN10" s="278"/>
      <c r="FO10" s="278"/>
      <c r="FP10" s="278"/>
      <c r="FQ10" s="278"/>
      <c r="FR10" s="278"/>
      <c r="FS10" s="278"/>
      <c r="FT10" s="278"/>
      <c r="FU10" s="278"/>
      <c r="FV10" s="278"/>
      <c r="FW10" s="278"/>
      <c r="FX10" s="278"/>
      <c r="FY10" s="278"/>
      <c r="FZ10" s="278"/>
      <c r="GA10" s="278"/>
      <c r="GB10" s="278"/>
      <c r="GC10" s="278"/>
      <c r="GD10" s="278"/>
      <c r="GE10" s="278"/>
      <c r="GF10" s="278"/>
      <c r="GG10" s="278"/>
      <c r="GH10" s="278"/>
      <c r="GI10" s="278"/>
    </row>
    <row r="11" spans="1:191">
      <c r="A11" s="170" t="s">
        <v>18</v>
      </c>
      <c r="B11" s="170"/>
      <c r="C11" s="170"/>
      <c r="D11" s="170"/>
      <c r="E11" s="170"/>
      <c r="F11" s="161">
        <v>0.95</v>
      </c>
      <c r="G11" s="161">
        <v>0.95</v>
      </c>
      <c r="H11" s="161">
        <v>0.95</v>
      </c>
      <c r="I11" s="161">
        <v>0.95</v>
      </c>
      <c r="J11" s="161">
        <v>0.95</v>
      </c>
      <c r="K11" s="161">
        <v>0.95</v>
      </c>
      <c r="L11" s="161">
        <v>0.95</v>
      </c>
      <c r="M11" s="161">
        <v>0.95</v>
      </c>
      <c r="N11" s="161">
        <v>0.95</v>
      </c>
      <c r="O11" s="161">
        <v>0.95</v>
      </c>
      <c r="P11" s="161">
        <v>0.95</v>
      </c>
      <c r="Q11" s="161">
        <v>0.95</v>
      </c>
      <c r="R11" s="204"/>
      <c r="S11" s="161">
        <v>0.95</v>
      </c>
      <c r="T11" s="161">
        <v>0.95</v>
      </c>
      <c r="U11" s="161">
        <v>0.95</v>
      </c>
      <c r="V11" s="161">
        <v>0.95</v>
      </c>
      <c r="W11" s="161">
        <v>0.95</v>
      </c>
      <c r="X11" s="161">
        <v>0.95</v>
      </c>
      <c r="Y11" s="161">
        <v>0.95</v>
      </c>
      <c r="Z11" s="161">
        <v>0.95</v>
      </c>
      <c r="AA11" s="161">
        <v>0.95</v>
      </c>
      <c r="AB11" s="161">
        <v>0.95</v>
      </c>
      <c r="AC11" s="161">
        <v>0.95</v>
      </c>
      <c r="AD11" s="161">
        <v>0.95</v>
      </c>
      <c r="AE11" s="204"/>
      <c r="AF11" s="161">
        <v>0.95</v>
      </c>
      <c r="AG11" s="161">
        <v>0.95</v>
      </c>
      <c r="AH11" s="161">
        <v>0.95</v>
      </c>
      <c r="AI11" s="161">
        <v>0.95</v>
      </c>
      <c r="AJ11" s="161">
        <v>0.95</v>
      </c>
      <c r="AK11" s="161">
        <v>0.95</v>
      </c>
      <c r="AL11" s="161">
        <v>0.95</v>
      </c>
      <c r="AM11" s="161">
        <v>0.95</v>
      </c>
      <c r="AN11" s="161">
        <v>0.95</v>
      </c>
      <c r="AO11" s="161">
        <v>0.95</v>
      </c>
      <c r="AP11" s="161">
        <v>0.95</v>
      </c>
      <c r="AQ11" s="161">
        <v>0.95</v>
      </c>
      <c r="AR11" s="204"/>
      <c r="AS11" s="161">
        <v>0.95</v>
      </c>
      <c r="AT11" s="161">
        <v>0.95</v>
      </c>
      <c r="AU11" s="161">
        <v>0.95</v>
      </c>
      <c r="AV11" s="161">
        <v>0.95</v>
      </c>
      <c r="AW11" s="161">
        <v>0.95</v>
      </c>
      <c r="AX11" s="161">
        <v>0.95</v>
      </c>
      <c r="AY11" s="161">
        <v>0.95</v>
      </c>
      <c r="AZ11" s="161">
        <v>0.95</v>
      </c>
      <c r="BA11" s="161">
        <v>0.95</v>
      </c>
      <c r="BB11" s="161">
        <v>0.95</v>
      </c>
      <c r="BC11" s="161">
        <v>0.95</v>
      </c>
      <c r="BD11" s="161">
        <v>0.95</v>
      </c>
      <c r="BE11" s="204"/>
      <c r="BF11" s="161">
        <v>0.95</v>
      </c>
      <c r="BG11" s="161">
        <v>0.95</v>
      </c>
      <c r="BH11" s="161">
        <v>0.95</v>
      </c>
      <c r="BI11" s="161">
        <v>0.95</v>
      </c>
      <c r="BJ11" s="161">
        <v>0.95</v>
      </c>
      <c r="BK11" s="161">
        <v>0.95</v>
      </c>
      <c r="BL11" s="161">
        <v>0.95</v>
      </c>
      <c r="BM11" s="161">
        <v>0.95</v>
      </c>
      <c r="BN11" s="161">
        <v>0.95</v>
      </c>
      <c r="BO11" s="161">
        <v>0.95</v>
      </c>
      <c r="BP11" s="161">
        <v>0.95</v>
      </c>
      <c r="BQ11" s="161">
        <v>0.95</v>
      </c>
      <c r="BR11" s="204"/>
      <c r="BS11" s="204"/>
      <c r="BT11" s="161">
        <v>0.95</v>
      </c>
      <c r="BU11" s="161">
        <v>0.95</v>
      </c>
      <c r="BV11" s="161">
        <v>0.95</v>
      </c>
      <c r="BW11" s="161">
        <v>0.95</v>
      </c>
      <c r="BX11" s="161">
        <v>0.95</v>
      </c>
      <c r="BY11" s="161">
        <v>0.95</v>
      </c>
      <c r="BZ11" s="161">
        <v>0.95</v>
      </c>
      <c r="CA11" s="161">
        <v>0.95</v>
      </c>
      <c r="CB11" s="161">
        <v>0.95</v>
      </c>
      <c r="CC11" s="161">
        <v>0.95</v>
      </c>
      <c r="CD11" s="161">
        <v>0.95</v>
      </c>
      <c r="CE11" s="161">
        <v>0.95</v>
      </c>
      <c r="CF11" s="204"/>
      <c r="CG11" s="161">
        <v>0.95</v>
      </c>
      <c r="CH11" s="161">
        <v>0.95</v>
      </c>
      <c r="CI11" s="161">
        <v>0.95</v>
      </c>
      <c r="CJ11" s="161">
        <v>0.95</v>
      </c>
      <c r="CK11" s="161">
        <v>0.95</v>
      </c>
      <c r="CL11" s="161">
        <v>0.95</v>
      </c>
      <c r="CM11" s="161">
        <v>0.95</v>
      </c>
      <c r="CN11" s="161">
        <v>0.95</v>
      </c>
      <c r="CO11" s="161">
        <v>0.95</v>
      </c>
      <c r="CP11" s="161">
        <v>0.95</v>
      </c>
      <c r="CQ11" s="161">
        <v>0.95</v>
      </c>
      <c r="CR11" s="161">
        <v>0.95</v>
      </c>
      <c r="CS11" s="204"/>
      <c r="CT11" s="161">
        <v>0.95</v>
      </c>
      <c r="CU11" s="161">
        <v>0.95</v>
      </c>
      <c r="CV11" s="161">
        <v>0.95</v>
      </c>
      <c r="CW11" s="161">
        <v>0.95</v>
      </c>
      <c r="CX11" s="161">
        <v>0.95</v>
      </c>
      <c r="CY11" s="161">
        <v>0.95</v>
      </c>
      <c r="CZ11" s="161">
        <v>0.95</v>
      </c>
      <c r="DA11" s="161">
        <v>0.95</v>
      </c>
      <c r="DB11" s="161">
        <v>0.95</v>
      </c>
      <c r="DC11" s="161">
        <v>0.95</v>
      </c>
      <c r="DD11" s="161">
        <v>0.95</v>
      </c>
      <c r="DE11" s="161">
        <v>0.95</v>
      </c>
      <c r="DF11" s="204"/>
      <c r="DG11" s="161">
        <v>0.95</v>
      </c>
      <c r="DH11" s="161">
        <v>0.95</v>
      </c>
      <c r="DI11" s="161">
        <v>0.95</v>
      </c>
      <c r="DJ11" s="161">
        <v>0.95</v>
      </c>
      <c r="DK11" s="161">
        <v>0.95</v>
      </c>
      <c r="DL11" s="161">
        <v>0.95</v>
      </c>
      <c r="DM11" s="161">
        <v>0.95</v>
      </c>
      <c r="DN11" s="161">
        <v>0.95</v>
      </c>
      <c r="DO11" s="161">
        <v>0.95</v>
      </c>
      <c r="DP11" s="161">
        <v>0.95</v>
      </c>
      <c r="DQ11" s="161">
        <v>0.95</v>
      </c>
      <c r="DR11" s="161">
        <v>0.95</v>
      </c>
      <c r="DS11" s="204"/>
      <c r="DT11" s="5"/>
      <c r="DU11" s="171"/>
      <c r="DV11" s="2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273"/>
      <c r="EM11" s="273"/>
      <c r="EN11" s="273"/>
      <c r="EO11" s="273"/>
      <c r="EP11" s="273"/>
      <c r="EQ11" s="273"/>
      <c r="ER11" s="273"/>
      <c r="ES11" s="273"/>
      <c r="ET11" s="273"/>
      <c r="EU11" s="273"/>
      <c r="EV11" s="273"/>
      <c r="EW11" s="273"/>
      <c r="EX11" s="273"/>
      <c r="EY11" s="273"/>
      <c r="EZ11" s="273"/>
      <c r="FA11" s="273"/>
      <c r="FB11" s="273"/>
      <c r="FC11" s="273"/>
      <c r="FD11" s="273"/>
      <c r="FE11" s="273"/>
      <c r="FF11" s="273"/>
      <c r="FG11" s="273"/>
      <c r="FH11" s="273"/>
      <c r="FI11" s="273"/>
      <c r="FJ11" s="273"/>
      <c r="FK11" s="273"/>
      <c r="FL11" s="273"/>
      <c r="FM11" s="273"/>
      <c r="FN11" s="273"/>
      <c r="FO11" s="273"/>
      <c r="FP11" s="273"/>
      <c r="FQ11" s="273"/>
      <c r="FR11" s="273"/>
      <c r="FS11" s="273"/>
      <c r="FT11" s="273"/>
      <c r="FU11" s="273"/>
      <c r="FV11" s="273"/>
      <c r="FW11" s="273"/>
      <c r="FX11" s="273"/>
      <c r="FY11" s="273"/>
      <c r="FZ11" s="273"/>
      <c r="GA11" s="273"/>
      <c r="GB11" s="273"/>
      <c r="GC11" s="273"/>
      <c r="GD11" s="273"/>
      <c r="GE11" s="273"/>
      <c r="GF11" s="273"/>
      <c r="GG11" s="273"/>
      <c r="GH11" s="273"/>
      <c r="GI11" s="273"/>
    </row>
    <row r="12" spans="1:191">
      <c r="A12" s="286" t="s">
        <v>92</v>
      </c>
      <c r="B12" s="272"/>
      <c r="C12" s="272"/>
      <c r="D12" s="280" t="s">
        <v>14</v>
      </c>
      <c r="E12" s="277"/>
      <c r="F12" s="277">
        <f t="shared" ref="F12:Q12" si="31">ROUND(F10*F11,2)</f>
        <v>1162598.97</v>
      </c>
      <c r="G12" s="277">
        <f t="shared" si="31"/>
        <v>1450752.14</v>
      </c>
      <c r="H12" s="277">
        <f t="shared" si="31"/>
        <v>1923413.33</v>
      </c>
      <c r="I12" s="277">
        <f t="shared" si="31"/>
        <v>-3490591.26</v>
      </c>
      <c r="J12" s="277">
        <f t="shared" si="31"/>
        <v>1258695.97</v>
      </c>
      <c r="K12" s="277">
        <f t="shared" si="31"/>
        <v>-6240639.8200000003</v>
      </c>
      <c r="L12" s="277">
        <f t="shared" si="31"/>
        <v>1110026.94</v>
      </c>
      <c r="M12" s="277">
        <f t="shared" si="31"/>
        <v>-1457899.57</v>
      </c>
      <c r="N12" s="277">
        <f t="shared" si="31"/>
        <v>966429.97</v>
      </c>
      <c r="O12" s="277">
        <f t="shared" si="31"/>
        <v>676168.61</v>
      </c>
      <c r="P12" s="277">
        <f t="shared" si="31"/>
        <v>-571661.55000000005</v>
      </c>
      <c r="Q12" s="277">
        <f t="shared" si="31"/>
        <v>380537.23</v>
      </c>
      <c r="R12" s="287">
        <f>SUM(F12:Q12)</f>
        <v>-2832169.0400000014</v>
      </c>
      <c r="S12" s="277">
        <f t="shared" ref="S12:AD12" si="32">ROUND(S10*S11,2)</f>
        <v>1268044.1100000001</v>
      </c>
      <c r="T12" s="277">
        <f t="shared" si="32"/>
        <v>634631.16</v>
      </c>
      <c r="U12" s="277">
        <f t="shared" si="32"/>
        <v>1267313.08</v>
      </c>
      <c r="V12" s="277">
        <f t="shared" si="32"/>
        <v>-506016.69</v>
      </c>
      <c r="W12" s="277">
        <f t="shared" si="32"/>
        <v>1038921.3</v>
      </c>
      <c r="X12" s="277">
        <f t="shared" si="32"/>
        <v>-5933874.1799999997</v>
      </c>
      <c r="Y12" s="277">
        <f t="shared" si="32"/>
        <v>644585.92000000004</v>
      </c>
      <c r="Z12" s="277">
        <f t="shared" si="32"/>
        <v>-1682547.97</v>
      </c>
      <c r="AA12" s="277">
        <f t="shared" si="32"/>
        <v>2054540.52</v>
      </c>
      <c r="AB12" s="277">
        <f t="shared" si="32"/>
        <v>1006236.76</v>
      </c>
      <c r="AC12" s="277">
        <f t="shared" si="32"/>
        <v>1091955.04</v>
      </c>
      <c r="AD12" s="277">
        <f t="shared" si="32"/>
        <v>-1632515.5</v>
      </c>
      <c r="AE12" s="287">
        <f>SUM(S12:AD12)</f>
        <v>-748726.44999999949</v>
      </c>
      <c r="AF12" s="277">
        <f t="shared" ref="AF12:AQ12" si="33">ROUND(AF10*AF11,2)</f>
        <v>-2979206.77</v>
      </c>
      <c r="AG12" s="277">
        <f t="shared" si="33"/>
        <v>-181515.21</v>
      </c>
      <c r="AH12" s="277">
        <f t="shared" si="33"/>
        <v>652004.92000000004</v>
      </c>
      <c r="AI12" s="277">
        <f t="shared" si="33"/>
        <v>850199.66</v>
      </c>
      <c r="AJ12" s="277">
        <f t="shared" si="33"/>
        <v>501313.57</v>
      </c>
      <c r="AK12" s="277">
        <f t="shared" si="33"/>
        <v>-3198621.26</v>
      </c>
      <c r="AL12" s="277">
        <f t="shared" si="33"/>
        <v>-3426830</v>
      </c>
      <c r="AM12" s="277">
        <f t="shared" si="33"/>
        <v>-2621705.21</v>
      </c>
      <c r="AN12" s="277">
        <f t="shared" si="33"/>
        <v>175667.61</v>
      </c>
      <c r="AO12" s="277">
        <f t="shared" si="33"/>
        <v>-39228.660000000003</v>
      </c>
      <c r="AP12" s="277">
        <f t="shared" si="33"/>
        <v>242631.79</v>
      </c>
      <c r="AQ12" s="277">
        <f t="shared" si="33"/>
        <v>128220.27</v>
      </c>
      <c r="AR12" s="287">
        <f>SUM(AF12:AQ12)</f>
        <v>-9897069.2900000028</v>
      </c>
      <c r="AS12" s="277">
        <f t="shared" ref="AS12:BD12" si="34">ROUND(AS10*AS11,2)</f>
        <v>1643778.07</v>
      </c>
      <c r="AT12" s="277">
        <f t="shared" si="34"/>
        <v>-78354.63</v>
      </c>
      <c r="AU12" s="277">
        <f t="shared" si="34"/>
        <v>-183458.67</v>
      </c>
      <c r="AV12" s="277">
        <f t="shared" si="34"/>
        <v>-829510.39</v>
      </c>
      <c r="AW12" s="277">
        <f t="shared" si="34"/>
        <v>-616267.80000000005</v>
      </c>
      <c r="AX12" s="277">
        <f t="shared" si="34"/>
        <v>-3119550.1</v>
      </c>
      <c r="AY12" s="277">
        <f t="shared" si="34"/>
        <v>-3531234.39</v>
      </c>
      <c r="AZ12" s="277">
        <f t="shared" si="34"/>
        <v>-2706995.45</v>
      </c>
      <c r="BA12" s="277">
        <f t="shared" si="34"/>
        <v>-156938.95000000001</v>
      </c>
      <c r="BB12" s="277">
        <f t="shared" si="34"/>
        <v>143840.74</v>
      </c>
      <c r="BC12" s="277">
        <f t="shared" si="34"/>
        <v>-1008088.66</v>
      </c>
      <c r="BD12" s="277">
        <f t="shared" si="34"/>
        <v>58261.97</v>
      </c>
      <c r="BE12" s="287">
        <f>SUM(AS12:BD12)</f>
        <v>-10384518.259999998</v>
      </c>
      <c r="BF12" s="277">
        <f t="shared" ref="BF12:BQ12" si="35">ROUND(BF10*BF11,2)</f>
        <v>209150.55</v>
      </c>
      <c r="BG12" s="277">
        <f t="shared" si="35"/>
        <v>-1277799.3999999999</v>
      </c>
      <c r="BH12" s="277">
        <f t="shared" si="35"/>
        <v>-834964.41</v>
      </c>
      <c r="BI12" s="277">
        <f t="shared" si="35"/>
        <v>-22730.720000000001</v>
      </c>
      <c r="BJ12" s="277">
        <f t="shared" si="35"/>
        <v>1550078.91</v>
      </c>
      <c r="BK12" s="277">
        <f t="shared" si="35"/>
        <v>-2013721.53</v>
      </c>
      <c r="BL12" s="277">
        <f t="shared" si="35"/>
        <v>-1212431.3700000001</v>
      </c>
      <c r="BM12" s="277">
        <f t="shared" si="35"/>
        <v>-3723066.2</v>
      </c>
      <c r="BN12" s="277">
        <f t="shared" si="35"/>
        <v>-39106.42</v>
      </c>
      <c r="BO12" s="277">
        <f t="shared" si="35"/>
        <v>-1520892.74</v>
      </c>
      <c r="BP12" s="277">
        <f t="shared" si="35"/>
        <v>-1244692.93</v>
      </c>
      <c r="BQ12" s="277">
        <f t="shared" si="35"/>
        <v>660675.06000000006</v>
      </c>
      <c r="BR12" s="287">
        <f>SUM(BF12:BQ12)</f>
        <v>-9469501.1999999993</v>
      </c>
      <c r="BS12" s="287">
        <f>SUM(R12,AE12,AR12,BE12,BR12)</f>
        <v>-33331984.240000002</v>
      </c>
      <c r="BT12" s="277">
        <f t="shared" ref="BT12:CE12" si="36">ROUND(BT10*BT11,2)</f>
        <v>952850.98</v>
      </c>
      <c r="BU12" s="277">
        <f t="shared" si="36"/>
        <v>-1565171.66</v>
      </c>
      <c r="BV12" s="277">
        <f t="shared" si="36"/>
        <v>-128121.55</v>
      </c>
      <c r="BW12" s="277">
        <f t="shared" si="36"/>
        <v>-1805220.58</v>
      </c>
      <c r="BX12" s="277">
        <f t="shared" si="36"/>
        <v>-883510.55</v>
      </c>
      <c r="BY12" s="277">
        <f t="shared" si="36"/>
        <v>-2440451.9500000002</v>
      </c>
      <c r="BZ12" s="277">
        <f t="shared" si="36"/>
        <v>-1332142.32</v>
      </c>
      <c r="CA12" s="277">
        <f t="shared" si="36"/>
        <v>-3854758.39</v>
      </c>
      <c r="CB12" s="277">
        <f t="shared" si="36"/>
        <v>-1700260.76</v>
      </c>
      <c r="CC12" s="277">
        <f t="shared" si="36"/>
        <v>-1319166.1000000001</v>
      </c>
      <c r="CD12" s="277">
        <f t="shared" si="36"/>
        <v>-1660000.55</v>
      </c>
      <c r="CE12" s="277">
        <f t="shared" si="36"/>
        <v>-1049978.0900000001</v>
      </c>
      <c r="CF12" s="287">
        <f>SUM(BT12:CE12)</f>
        <v>-16785931.520000003</v>
      </c>
      <c r="CG12" s="277">
        <f t="shared" ref="CG12:CV12" si="37">ROUND(CG10*CG11,2)</f>
        <v>-21056.95</v>
      </c>
      <c r="CH12" s="277">
        <f t="shared" si="37"/>
        <v>-1337680.26</v>
      </c>
      <c r="CI12" s="277">
        <f t="shared" si="37"/>
        <v>-392673.6</v>
      </c>
      <c r="CJ12" s="277">
        <f t="shared" si="37"/>
        <v>-4238505.4400000004</v>
      </c>
      <c r="CK12" s="277">
        <f t="shared" si="37"/>
        <v>-2703187.98</v>
      </c>
      <c r="CL12" s="277">
        <f t="shared" si="37"/>
        <v>-10602880.220000001</v>
      </c>
      <c r="CM12" s="277">
        <f t="shared" si="37"/>
        <v>-6348629.9299999997</v>
      </c>
      <c r="CN12" s="277">
        <f t="shared" si="37"/>
        <v>-2332073.77</v>
      </c>
      <c r="CO12" s="277">
        <f t="shared" si="37"/>
        <v>-813089.96</v>
      </c>
      <c r="CP12" s="277">
        <f t="shared" si="37"/>
        <v>-688145.24</v>
      </c>
      <c r="CQ12" s="277">
        <f t="shared" si="37"/>
        <v>-1001031.91</v>
      </c>
      <c r="CR12" s="277">
        <f t="shared" si="37"/>
        <v>-523158.55</v>
      </c>
      <c r="CS12" s="287">
        <f>SUM(CG12:CR12)</f>
        <v>-31002113.810000002</v>
      </c>
      <c r="CT12" s="277">
        <f t="shared" si="37"/>
        <v>-3035102.34</v>
      </c>
      <c r="CU12" s="277">
        <f t="shared" si="37"/>
        <v>-3391017.4</v>
      </c>
      <c r="CV12" s="277">
        <f t="shared" si="37"/>
        <v>-1730055.02</v>
      </c>
      <c r="CW12" s="277">
        <f t="shared" ref="CW12:CY12" si="38">ROUND(CW10*CW11,2)</f>
        <v>-3024566.4</v>
      </c>
      <c r="CX12" s="277">
        <f t="shared" si="38"/>
        <v>-1080407.98</v>
      </c>
      <c r="CY12" s="277">
        <f t="shared" si="38"/>
        <v>-2452103.21</v>
      </c>
      <c r="CZ12" s="277">
        <f t="shared" ref="CZ12:DB12" si="39">ROUND(CZ10*CZ11,2)</f>
        <v>-6322585.9500000002</v>
      </c>
      <c r="DA12" s="277">
        <f t="shared" si="39"/>
        <v>-7056011.0300000003</v>
      </c>
      <c r="DB12" s="277">
        <f t="shared" si="39"/>
        <v>-3921436.91</v>
      </c>
      <c r="DC12" s="277">
        <f t="shared" ref="DC12:DO12" si="40">ROUND(DC10*DC11,2)</f>
        <v>-1719598.7</v>
      </c>
      <c r="DD12" s="277">
        <f t="shared" si="40"/>
        <v>-4555807.2699999996</v>
      </c>
      <c r="DE12" s="277">
        <f t="shared" si="40"/>
        <v>-3040591.37</v>
      </c>
      <c r="DF12" s="287">
        <f>SUM(CT12:DE12)</f>
        <v>-41329283.580000006</v>
      </c>
      <c r="DG12" s="277">
        <f t="shared" si="40"/>
        <v>-2184052.9700000002</v>
      </c>
      <c r="DH12" s="277">
        <f t="shared" si="40"/>
        <v>-3299787.3</v>
      </c>
      <c r="DI12" s="277">
        <f t="shared" si="40"/>
        <v>-4439506.68</v>
      </c>
      <c r="DJ12" s="277">
        <f t="shared" si="40"/>
        <v>0</v>
      </c>
      <c r="DK12" s="277">
        <f t="shared" si="40"/>
        <v>0</v>
      </c>
      <c r="DL12" s="277">
        <f t="shared" si="40"/>
        <v>0</v>
      </c>
      <c r="DM12" s="277">
        <f t="shared" si="40"/>
        <v>0</v>
      </c>
      <c r="DN12" s="277">
        <f t="shared" si="40"/>
        <v>0</v>
      </c>
      <c r="DO12" s="277">
        <f t="shared" si="40"/>
        <v>0</v>
      </c>
      <c r="DP12" s="277">
        <f t="shared" ref="DP12:DR12" si="41">ROUND(DP10*DP11,2)</f>
        <v>0</v>
      </c>
      <c r="DQ12" s="277">
        <f t="shared" si="41"/>
        <v>0</v>
      </c>
      <c r="DR12" s="277">
        <f t="shared" si="41"/>
        <v>0</v>
      </c>
      <c r="DS12" s="52">
        <f>SUM(BS12,CF12,CS12,CT12:DE12)</f>
        <v>-122449313.15000002</v>
      </c>
      <c r="DT12" s="5"/>
      <c r="DU12" s="271"/>
      <c r="DV12" s="272"/>
      <c r="DW12" s="272"/>
      <c r="DX12" s="272"/>
      <c r="DY12" s="272"/>
      <c r="DZ12" s="272"/>
      <c r="EA12" s="272"/>
      <c r="EB12" s="272"/>
      <c r="EC12" s="272"/>
      <c r="ED12" s="272"/>
      <c r="EE12" s="272"/>
      <c r="EF12" s="272"/>
      <c r="EG12" s="272"/>
      <c r="EH12" s="272"/>
      <c r="EI12" s="272"/>
      <c r="EJ12" s="272"/>
      <c r="EK12" s="272"/>
      <c r="EL12" s="273"/>
      <c r="EM12" s="273"/>
      <c r="EN12" s="273"/>
      <c r="EO12" s="273"/>
      <c r="EP12" s="273"/>
      <c r="EQ12" s="273"/>
      <c r="ER12" s="273"/>
      <c r="ES12" s="273"/>
      <c r="ET12" s="273"/>
      <c r="EU12" s="273"/>
      <c r="EV12" s="273"/>
      <c r="EW12" s="273"/>
      <c r="EX12" s="273"/>
      <c r="EY12" s="273"/>
      <c r="EZ12" s="273"/>
      <c r="FA12" s="273"/>
      <c r="FB12" s="273"/>
      <c r="FC12" s="273"/>
      <c r="FD12" s="273"/>
      <c r="FE12" s="273"/>
      <c r="FF12" s="273"/>
      <c r="FG12" s="273"/>
      <c r="FH12" s="273"/>
      <c r="FI12" s="273"/>
      <c r="FJ12" s="273"/>
      <c r="FK12" s="273"/>
      <c r="FL12" s="273"/>
      <c r="FM12" s="273"/>
      <c r="FN12" s="273"/>
      <c r="FO12" s="273"/>
      <c r="FP12" s="273"/>
      <c r="FQ12" s="273"/>
      <c r="FR12" s="273"/>
      <c r="FS12" s="273"/>
      <c r="FT12" s="273"/>
      <c r="FU12" s="273"/>
      <c r="FV12" s="273"/>
      <c r="FW12" s="273"/>
      <c r="FX12" s="273"/>
      <c r="FY12" s="273"/>
      <c r="FZ12" s="273"/>
      <c r="GA12" s="273"/>
      <c r="GB12" s="273"/>
      <c r="GC12" s="273"/>
      <c r="GD12" s="273"/>
      <c r="GE12" s="273"/>
      <c r="GF12" s="273"/>
      <c r="GG12" s="273"/>
      <c r="GH12" s="273"/>
      <c r="GI12" s="273"/>
    </row>
    <row r="13" spans="1:191">
      <c r="A13" s="288" t="s">
        <v>95</v>
      </c>
      <c r="D13" s="280" t="s">
        <v>14</v>
      </c>
      <c r="E13" s="280"/>
      <c r="F13" s="289">
        <v>1286513.54</v>
      </c>
      <c r="G13" s="289">
        <v>1875872.58</v>
      </c>
      <c r="H13" s="289">
        <v>2002873.75</v>
      </c>
      <c r="I13" s="289">
        <v>-354462.18</v>
      </c>
      <c r="J13" s="289">
        <v>-2758606.2</v>
      </c>
      <c r="K13" s="289">
        <v>-408783.94</v>
      </c>
      <c r="L13" s="289">
        <v>-4757545.43</v>
      </c>
      <c r="M13" s="289">
        <v>1253842.68</v>
      </c>
      <c r="N13" s="289">
        <v>-1050821.45</v>
      </c>
      <c r="O13" s="289">
        <v>844297.22</v>
      </c>
      <c r="P13" s="289">
        <v>532048.64000000001</v>
      </c>
      <c r="Q13" s="289">
        <v>301308.08</v>
      </c>
      <c r="R13" s="290">
        <f>SUM(F13:Q13)</f>
        <v>-1233462.7099999995</v>
      </c>
      <c r="S13" s="291">
        <v>574719.14</v>
      </c>
      <c r="T13" s="291">
        <v>1281612.78</v>
      </c>
      <c r="U13" s="291">
        <v>1587236.14</v>
      </c>
      <c r="V13" s="291">
        <v>656988.68999999994</v>
      </c>
      <c r="W13" s="291">
        <v>-88818.62</v>
      </c>
      <c r="X13" s="291">
        <v>-871915.02</v>
      </c>
      <c r="Y13" s="291">
        <v>-2840342.68</v>
      </c>
      <c r="Z13" s="291">
        <v>-1816910.57</v>
      </c>
      <c r="AA13" s="291">
        <v>-867650.5</v>
      </c>
      <c r="AB13" s="291">
        <v>2436686.31</v>
      </c>
      <c r="AC13" s="291">
        <v>1568756.58</v>
      </c>
      <c r="AD13" s="291">
        <v>996702.76</v>
      </c>
      <c r="AE13" s="290">
        <f>SUM(S13:AD13)</f>
        <v>2617065.0099999998</v>
      </c>
      <c r="AF13" s="291">
        <v>-2710884.28</v>
      </c>
      <c r="AG13" s="291">
        <v>-2836560.46</v>
      </c>
      <c r="AH13" s="291">
        <v>-469426.31</v>
      </c>
      <c r="AI13" s="291">
        <v>1304889.8999999999</v>
      </c>
      <c r="AJ13" s="291">
        <v>58256.28</v>
      </c>
      <c r="AK13" s="291">
        <v>-615968.14</v>
      </c>
      <c r="AL13" s="291">
        <v>-3843061.45</v>
      </c>
      <c r="AM13" s="291">
        <v>-3710277.74</v>
      </c>
      <c r="AN13" s="281">
        <v>-1598988.93</v>
      </c>
      <c r="AO13" s="281">
        <v>938928.78</v>
      </c>
      <c r="AP13" s="281">
        <v>437899.38</v>
      </c>
      <c r="AQ13" s="281">
        <v>1698418.06</v>
      </c>
      <c r="AR13" s="290">
        <f>SUM(AF13:AQ13)</f>
        <v>-11346774.91</v>
      </c>
      <c r="AS13" s="292">
        <v>726896.22</v>
      </c>
      <c r="AT13" s="292">
        <v>600737.74</v>
      </c>
      <c r="AU13" s="292">
        <v>-1114230.68</v>
      </c>
      <c r="AV13" s="281">
        <v>-137682.82</v>
      </c>
      <c r="AW13" s="281">
        <v>-2177211.06</v>
      </c>
      <c r="AX13" s="281">
        <v>-1479785.66</v>
      </c>
      <c r="AY13" s="281">
        <v>-3250979.65</v>
      </c>
      <c r="AZ13" s="281">
        <v>-4434762.49</v>
      </c>
      <c r="BA13" s="281">
        <v>-475036.18</v>
      </c>
      <c r="BB13" s="281">
        <v>264882.03999999998</v>
      </c>
      <c r="BC13" s="281">
        <v>307501.78000000003</v>
      </c>
      <c r="BD13" s="281">
        <v>398808.02</v>
      </c>
      <c r="BE13" s="290">
        <f>SUM(AS13:BD13)</f>
        <v>-10770862.740000002</v>
      </c>
      <c r="BF13" s="281">
        <v>620258.04</v>
      </c>
      <c r="BG13" s="292">
        <v>-868640.48</v>
      </c>
      <c r="BH13" s="292">
        <v>-1979748.93</v>
      </c>
      <c r="BI13" s="281">
        <v>-556950.34</v>
      </c>
      <c r="BJ13" s="281">
        <v>-1418686.38</v>
      </c>
      <c r="BK13" s="281">
        <v>1112834.5600000001</v>
      </c>
      <c r="BL13" s="281">
        <v>-2123346.2200000002</v>
      </c>
      <c r="BM13" s="281">
        <v>-3226331.78</v>
      </c>
      <c r="BN13" s="281">
        <v>-1756369.73</v>
      </c>
      <c r="BO13" s="281">
        <v>849907.09</v>
      </c>
      <c r="BP13" s="281">
        <v>-1082906.82</v>
      </c>
      <c r="BQ13" s="281">
        <v>-157913.85999999999</v>
      </c>
      <c r="BR13" s="290">
        <f>SUM(BF13:BQ13)</f>
        <v>-10587894.85</v>
      </c>
      <c r="BS13" s="290">
        <f>SUM(R13,AE13,AR13,BE13,BR13)</f>
        <v>-31321930.200000003</v>
      </c>
      <c r="BT13" s="281">
        <v>536110.07999999996</v>
      </c>
      <c r="BU13" s="281">
        <v>-15458.86</v>
      </c>
      <c r="BV13" s="281">
        <v>-509609.18</v>
      </c>
      <c r="BW13" s="281">
        <v>-229395.21</v>
      </c>
      <c r="BX13" s="281">
        <v>-1582590.86</v>
      </c>
      <c r="BY13" s="281">
        <v>-1311261.29</v>
      </c>
      <c r="BZ13" s="281">
        <v>-692399.37</v>
      </c>
      <c r="CA13" s="281">
        <v>-4166478.99</v>
      </c>
      <c r="CB13" s="281">
        <v>-3797979.46</v>
      </c>
      <c r="CC13" s="281">
        <v>-977563.22</v>
      </c>
      <c r="CD13" s="281">
        <v>-1186498.93</v>
      </c>
      <c r="CE13" s="281">
        <v>-1410969.64</v>
      </c>
      <c r="CF13" s="290">
        <f>SUM(BT13:CE13)</f>
        <v>-15344094.930000002</v>
      </c>
      <c r="CG13" s="281">
        <v>-386826.78</v>
      </c>
      <c r="CH13" s="281">
        <v>-1026351.27</v>
      </c>
      <c r="CI13" s="281">
        <v>-1379645.78</v>
      </c>
      <c r="CJ13" s="431">
        <v>-1901236.22</v>
      </c>
      <c r="CK13" s="431">
        <v>-4263725.0999999996</v>
      </c>
      <c r="CL13" s="431">
        <v>-4123326.19</v>
      </c>
      <c r="CM13" s="431">
        <v>-10505879.15</v>
      </c>
      <c r="CN13" s="431">
        <v>-5993492.3899999997</v>
      </c>
      <c r="CO13" s="431">
        <v>-1437572.07</v>
      </c>
      <c r="CP13" s="431">
        <v>-41096.699999999997</v>
      </c>
      <c r="CQ13" s="431">
        <v>-311055.53999999998</v>
      </c>
      <c r="CR13" s="431">
        <v>50234.94</v>
      </c>
      <c r="CS13" s="290">
        <f>SUM(CG13:CR13)</f>
        <v>-31319972.249999996</v>
      </c>
      <c r="CT13" s="431">
        <v>-1668972.62</v>
      </c>
      <c r="CU13" s="431">
        <v>-3087151.31</v>
      </c>
      <c r="CV13" s="431">
        <v>-3254076.5</v>
      </c>
      <c r="CW13" s="284">
        <v>-1473642.74</v>
      </c>
      <c r="CX13" s="284">
        <v>-2551746.27</v>
      </c>
      <c r="CY13" s="284">
        <v>-1193657.22</v>
      </c>
      <c r="CZ13" s="284">
        <v>-4522514.9800000004</v>
      </c>
      <c r="DA13" s="284">
        <v>-7435595.5800000001</v>
      </c>
      <c r="DB13" s="284">
        <v>-7142169.1600000001</v>
      </c>
      <c r="DC13" s="284">
        <v>-1856788.83</v>
      </c>
      <c r="DD13" s="284">
        <v>-2353706.02</v>
      </c>
      <c r="DE13" s="284">
        <v>-3731016.47</v>
      </c>
      <c r="DF13" s="290">
        <f>SUM(CT13:DE13)</f>
        <v>-40271037.700000003</v>
      </c>
      <c r="DG13" s="284">
        <f>PCA!L53</f>
        <v>-2327687.42</v>
      </c>
      <c r="DH13" s="284">
        <f>PCA!M53</f>
        <v>-3053060.6</v>
      </c>
      <c r="DI13" s="284">
        <f>PCA!N53</f>
        <v>-4171704.25</v>
      </c>
      <c r="DJ13" s="284"/>
      <c r="DK13" s="284">
        <f>PCA!P53</f>
        <v>0</v>
      </c>
      <c r="DL13" s="284">
        <f>PCA!Q53</f>
        <v>0</v>
      </c>
      <c r="DM13" s="284">
        <f>PCA!R53</f>
        <v>0</v>
      </c>
      <c r="DN13" s="284">
        <f>PCA!S53</f>
        <v>0</v>
      </c>
      <c r="DO13" s="284">
        <f>PCA!T53</f>
        <v>0</v>
      </c>
      <c r="DP13" s="284">
        <f>PCA!U53</f>
        <v>0</v>
      </c>
      <c r="DQ13" s="284">
        <f>PCA!V53</f>
        <v>0</v>
      </c>
      <c r="DR13" s="284">
        <f>PCA!W53</f>
        <v>0</v>
      </c>
      <c r="DS13" s="52">
        <f>SUM(BS13,CF13,CS13,CT13:DE13)</f>
        <v>-118257035.07999998</v>
      </c>
      <c r="DT13" s="5"/>
    </row>
    <row r="14" spans="1:191">
      <c r="A14" s="293" t="s">
        <v>99</v>
      </c>
      <c r="B14" s="294"/>
      <c r="C14" s="294"/>
      <c r="D14" s="295" t="s">
        <v>14</v>
      </c>
      <c r="E14" s="295"/>
      <c r="F14" s="296">
        <f t="shared" ref="F14:Q14" si="42">F12-F13</f>
        <v>-123914.57000000007</v>
      </c>
      <c r="G14" s="296">
        <f t="shared" si="42"/>
        <v>-425120.44000000018</v>
      </c>
      <c r="H14" s="296">
        <f t="shared" si="42"/>
        <v>-79460.419999999925</v>
      </c>
      <c r="I14" s="296">
        <f t="shared" si="42"/>
        <v>-3136129.0799999996</v>
      </c>
      <c r="J14" s="296">
        <f t="shared" si="42"/>
        <v>4017302.17</v>
      </c>
      <c r="K14" s="296">
        <f t="shared" si="42"/>
        <v>-5831855.8799999999</v>
      </c>
      <c r="L14" s="296">
        <f t="shared" si="42"/>
        <v>5867572.3699999992</v>
      </c>
      <c r="M14" s="296">
        <f t="shared" si="42"/>
        <v>-2711742.25</v>
      </c>
      <c r="N14" s="296">
        <f t="shared" si="42"/>
        <v>2017251.42</v>
      </c>
      <c r="O14" s="296">
        <f t="shared" si="42"/>
        <v>-168128.61</v>
      </c>
      <c r="P14" s="296">
        <f t="shared" si="42"/>
        <v>-1103710.19</v>
      </c>
      <c r="Q14" s="296">
        <f t="shared" si="42"/>
        <v>79229.149999999965</v>
      </c>
      <c r="R14" s="297">
        <f>R12-R13</f>
        <v>-1598706.3300000019</v>
      </c>
      <c r="S14" s="296">
        <f t="shared" ref="S14:CD14" si="43">S12-S13</f>
        <v>693324.97000000009</v>
      </c>
      <c r="T14" s="296">
        <f t="shared" si="43"/>
        <v>-646981.62</v>
      </c>
      <c r="U14" s="296">
        <f t="shared" si="43"/>
        <v>-319923.05999999982</v>
      </c>
      <c r="V14" s="296">
        <f t="shared" si="43"/>
        <v>-1163005.3799999999</v>
      </c>
      <c r="W14" s="296">
        <f t="shared" si="43"/>
        <v>1127739.92</v>
      </c>
      <c r="X14" s="296">
        <f t="shared" si="43"/>
        <v>-5061959.16</v>
      </c>
      <c r="Y14" s="296">
        <f t="shared" si="43"/>
        <v>3484928.6</v>
      </c>
      <c r="Z14" s="296">
        <f t="shared" si="43"/>
        <v>134362.60000000009</v>
      </c>
      <c r="AA14" s="296">
        <f t="shared" si="43"/>
        <v>2922191.02</v>
      </c>
      <c r="AB14" s="296">
        <f t="shared" si="43"/>
        <v>-1430449.55</v>
      </c>
      <c r="AC14" s="296">
        <f t="shared" si="43"/>
        <v>-476801.54000000004</v>
      </c>
      <c r="AD14" s="296">
        <f t="shared" si="43"/>
        <v>-2629218.2599999998</v>
      </c>
      <c r="AE14" s="297">
        <f t="shared" si="43"/>
        <v>-3365791.459999999</v>
      </c>
      <c r="AF14" s="296">
        <f t="shared" si="43"/>
        <v>-268322.49000000022</v>
      </c>
      <c r="AG14" s="296">
        <f t="shared" si="43"/>
        <v>2655045.25</v>
      </c>
      <c r="AH14" s="296">
        <f t="shared" si="43"/>
        <v>1121431.23</v>
      </c>
      <c r="AI14" s="296">
        <f t="shared" si="43"/>
        <v>-454690.23999999987</v>
      </c>
      <c r="AJ14" s="296">
        <f t="shared" si="43"/>
        <v>443057.29000000004</v>
      </c>
      <c r="AK14" s="296">
        <f t="shared" si="43"/>
        <v>-2582653.1199999996</v>
      </c>
      <c r="AL14" s="296">
        <f t="shared" si="43"/>
        <v>416231.45000000019</v>
      </c>
      <c r="AM14" s="296">
        <f t="shared" si="43"/>
        <v>1088572.5300000003</v>
      </c>
      <c r="AN14" s="296">
        <f t="shared" si="43"/>
        <v>1774656.54</v>
      </c>
      <c r="AO14" s="296">
        <f t="shared" si="43"/>
        <v>-978157.44000000006</v>
      </c>
      <c r="AP14" s="296">
        <f t="shared" si="43"/>
        <v>-195267.59</v>
      </c>
      <c r="AQ14" s="296">
        <f t="shared" si="43"/>
        <v>-1570197.79</v>
      </c>
      <c r="AR14" s="297">
        <f t="shared" si="43"/>
        <v>1449705.6199999973</v>
      </c>
      <c r="AS14" s="296">
        <f t="shared" si="43"/>
        <v>916881.85000000009</v>
      </c>
      <c r="AT14" s="296">
        <f t="shared" si="43"/>
        <v>-679092.37</v>
      </c>
      <c r="AU14" s="296">
        <f t="shared" si="43"/>
        <v>930772.00999999989</v>
      </c>
      <c r="AV14" s="296">
        <f t="shared" si="43"/>
        <v>-691827.57000000007</v>
      </c>
      <c r="AW14" s="296">
        <f t="shared" si="43"/>
        <v>1560943.26</v>
      </c>
      <c r="AX14" s="296">
        <f t="shared" si="43"/>
        <v>-1639764.4400000002</v>
      </c>
      <c r="AY14" s="296">
        <f t="shared" si="43"/>
        <v>-280254.74000000022</v>
      </c>
      <c r="AZ14" s="296">
        <f t="shared" si="43"/>
        <v>1727767.04</v>
      </c>
      <c r="BA14" s="296">
        <f t="shared" si="43"/>
        <v>318097.23</v>
      </c>
      <c r="BB14" s="296">
        <f t="shared" si="43"/>
        <v>-121041.29999999999</v>
      </c>
      <c r="BC14" s="296">
        <f t="shared" si="43"/>
        <v>-1315590.44</v>
      </c>
      <c r="BD14" s="296">
        <f t="shared" si="43"/>
        <v>-340546.05000000005</v>
      </c>
      <c r="BE14" s="297">
        <f t="shared" si="43"/>
        <v>386344.48000000417</v>
      </c>
      <c r="BF14" s="296">
        <f t="shared" si="43"/>
        <v>-411107.49000000005</v>
      </c>
      <c r="BG14" s="296">
        <f t="shared" si="43"/>
        <v>-409158.91999999993</v>
      </c>
      <c r="BH14" s="296">
        <f t="shared" si="43"/>
        <v>1144784.52</v>
      </c>
      <c r="BI14" s="296">
        <f t="shared" si="43"/>
        <v>534219.62</v>
      </c>
      <c r="BJ14" s="296">
        <f t="shared" si="43"/>
        <v>2968765.29</v>
      </c>
      <c r="BK14" s="296">
        <f t="shared" si="43"/>
        <v>-3126556.09</v>
      </c>
      <c r="BL14" s="296">
        <f t="shared" si="43"/>
        <v>910914.85000000009</v>
      </c>
      <c r="BM14" s="296">
        <f t="shared" si="43"/>
        <v>-496734.42000000039</v>
      </c>
      <c r="BN14" s="296">
        <f t="shared" si="43"/>
        <v>1717263.31</v>
      </c>
      <c r="BO14" s="296">
        <f t="shared" si="43"/>
        <v>-2370799.83</v>
      </c>
      <c r="BP14" s="296">
        <f t="shared" si="43"/>
        <v>-161786.10999999987</v>
      </c>
      <c r="BQ14" s="296">
        <f t="shared" si="43"/>
        <v>818588.92</v>
      </c>
      <c r="BR14" s="297">
        <f t="shared" si="43"/>
        <v>1118393.6500000004</v>
      </c>
      <c r="BS14" s="297">
        <f t="shared" si="43"/>
        <v>-2010054.0399999991</v>
      </c>
      <c r="BT14" s="296">
        <f t="shared" si="43"/>
        <v>416740.9</v>
      </c>
      <c r="BU14" s="296">
        <f t="shared" si="43"/>
        <v>-1549712.7999999998</v>
      </c>
      <c r="BV14" s="296">
        <f t="shared" si="43"/>
        <v>381487.63</v>
      </c>
      <c r="BW14" s="296">
        <f t="shared" si="43"/>
        <v>-1575825.37</v>
      </c>
      <c r="BX14" s="296">
        <f t="shared" si="43"/>
        <v>699080.31</v>
      </c>
      <c r="BY14" s="296">
        <f t="shared" si="43"/>
        <v>-1129190.6600000001</v>
      </c>
      <c r="BZ14" s="296">
        <f t="shared" si="43"/>
        <v>-639742.95000000007</v>
      </c>
      <c r="CA14" s="296">
        <f t="shared" si="43"/>
        <v>311720.60000000009</v>
      </c>
      <c r="CB14" s="296">
        <f t="shared" si="43"/>
        <v>2097718.7000000002</v>
      </c>
      <c r="CC14" s="296">
        <f t="shared" si="43"/>
        <v>-341602.88000000012</v>
      </c>
      <c r="CD14" s="296">
        <f t="shared" si="43"/>
        <v>-473501.62000000011</v>
      </c>
      <c r="CE14" s="296">
        <f t="shared" ref="CE14:CV14" si="44">CE12-CE13</f>
        <v>360991.54999999981</v>
      </c>
      <c r="CF14" s="297">
        <f t="shared" si="44"/>
        <v>-1441836.5900000017</v>
      </c>
      <c r="CG14" s="296">
        <f t="shared" si="44"/>
        <v>365769.83</v>
      </c>
      <c r="CH14" s="296">
        <f t="shared" si="44"/>
        <v>-311328.99</v>
      </c>
      <c r="CI14" s="296">
        <f t="shared" si="44"/>
        <v>986972.18</v>
      </c>
      <c r="CJ14" s="296">
        <f t="shared" si="44"/>
        <v>-2337269.2200000007</v>
      </c>
      <c r="CK14" s="296">
        <f t="shared" si="44"/>
        <v>1560537.1199999996</v>
      </c>
      <c r="CL14" s="296">
        <f t="shared" si="44"/>
        <v>-6479554.0300000012</v>
      </c>
      <c r="CM14" s="296">
        <f t="shared" si="44"/>
        <v>4157249.2200000007</v>
      </c>
      <c r="CN14" s="296">
        <f t="shared" si="44"/>
        <v>3661418.6199999996</v>
      </c>
      <c r="CO14" s="296">
        <f t="shared" si="44"/>
        <v>624482.1100000001</v>
      </c>
      <c r="CP14" s="296">
        <f t="shared" si="44"/>
        <v>-647048.54</v>
      </c>
      <c r="CQ14" s="296">
        <f t="shared" si="44"/>
        <v>-689976.37000000011</v>
      </c>
      <c r="CR14" s="296">
        <f t="shared" si="44"/>
        <v>-573393.49</v>
      </c>
      <c r="CS14" s="297">
        <f t="shared" ref="CS14" si="45">CS12-CS13</f>
        <v>317858.43999999389</v>
      </c>
      <c r="CT14" s="296">
        <f t="shared" si="44"/>
        <v>-1366129.7199999997</v>
      </c>
      <c r="CU14" s="296">
        <f t="shared" si="44"/>
        <v>-303866.08999999985</v>
      </c>
      <c r="CV14" s="296">
        <f t="shared" si="44"/>
        <v>1524021.48</v>
      </c>
      <c r="CW14" s="296">
        <f t="shared" ref="CW14:CY14" si="46">CW12-CW13</f>
        <v>-1550923.66</v>
      </c>
      <c r="CX14" s="296">
        <f t="shared" si="46"/>
        <v>1471338.29</v>
      </c>
      <c r="CY14" s="296">
        <f t="shared" si="46"/>
        <v>-1258445.99</v>
      </c>
      <c r="CZ14" s="296">
        <f t="shared" ref="CZ14:DB14" si="47">CZ12-CZ13</f>
        <v>-1800070.9699999997</v>
      </c>
      <c r="DA14" s="296">
        <f t="shared" si="47"/>
        <v>379584.54999999981</v>
      </c>
      <c r="DB14" s="296">
        <f t="shared" si="47"/>
        <v>3220732.25</v>
      </c>
      <c r="DC14" s="296">
        <f t="shared" ref="DC14:DO14" si="48">DC12-DC13</f>
        <v>137190.13000000012</v>
      </c>
      <c r="DD14" s="296">
        <f t="shared" si="48"/>
        <v>-2202101.2499999995</v>
      </c>
      <c r="DE14" s="296">
        <f t="shared" si="48"/>
        <v>690425.10000000009</v>
      </c>
      <c r="DF14" s="297">
        <f>SUM(CT14:DE14)</f>
        <v>-1058245.8799999987</v>
      </c>
      <c r="DG14" s="296">
        <f t="shared" si="48"/>
        <v>143634.44999999972</v>
      </c>
      <c r="DH14" s="296">
        <f t="shared" si="48"/>
        <v>-246726.69999999972</v>
      </c>
      <c r="DI14" s="296">
        <f t="shared" si="48"/>
        <v>-267802.4299999997</v>
      </c>
      <c r="DJ14" s="296">
        <f t="shared" si="48"/>
        <v>0</v>
      </c>
      <c r="DK14" s="296">
        <f t="shared" si="48"/>
        <v>0</v>
      </c>
      <c r="DL14" s="296">
        <f t="shared" si="48"/>
        <v>0</v>
      </c>
      <c r="DM14" s="296">
        <f t="shared" si="48"/>
        <v>0</v>
      </c>
      <c r="DN14" s="296">
        <f t="shared" si="48"/>
        <v>0</v>
      </c>
      <c r="DO14" s="296">
        <f t="shared" si="48"/>
        <v>0</v>
      </c>
      <c r="DP14" s="296">
        <f t="shared" ref="DP14:DR14" si="49">DP12-DP13</f>
        <v>0</v>
      </c>
      <c r="DQ14" s="296">
        <f t="shared" si="49"/>
        <v>0</v>
      </c>
      <c r="DR14" s="296">
        <f t="shared" si="49"/>
        <v>0</v>
      </c>
      <c r="DS14" s="297">
        <f>DS12-DS13</f>
        <v>-4192278.0700000376</v>
      </c>
      <c r="DT14" s="281"/>
    </row>
    <row r="15" spans="1:191">
      <c r="R15" s="298"/>
      <c r="AE15" s="298"/>
      <c r="AR15" s="298"/>
      <c r="BE15" s="298"/>
      <c r="BR15" s="298"/>
      <c r="BS15" s="298"/>
      <c r="CF15" s="298"/>
      <c r="CS15" s="298"/>
      <c r="DF15" s="298"/>
      <c r="DS15" s="298"/>
    </row>
    <row r="16" spans="1:191" s="3" customFormat="1">
      <c r="A16" s="299"/>
      <c r="B16" s="299"/>
      <c r="C16" s="299"/>
      <c r="D16" s="280"/>
      <c r="E16" s="280"/>
      <c r="F16" s="280"/>
      <c r="G16" s="280"/>
      <c r="H16" s="280"/>
      <c r="I16" s="1"/>
      <c r="J16" s="1"/>
      <c r="K16" s="1"/>
      <c r="L16" s="1"/>
      <c r="M16" s="1"/>
      <c r="N16" s="1"/>
      <c r="O16" s="1"/>
      <c r="P16" s="1"/>
      <c r="Q16" s="1"/>
      <c r="R16" s="5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53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53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53"/>
      <c r="BS16" s="53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53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53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53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53"/>
      <c r="DT16" s="1"/>
      <c r="DU16" s="271"/>
      <c r="DV16" s="272"/>
      <c r="DW16" s="272"/>
      <c r="DX16" s="272"/>
      <c r="DY16" s="272"/>
      <c r="DZ16" s="272"/>
      <c r="EA16" s="272"/>
      <c r="EB16" s="272"/>
      <c r="EC16" s="272"/>
      <c r="ED16" s="272"/>
      <c r="EE16" s="272"/>
      <c r="EF16" s="272"/>
      <c r="EG16" s="272"/>
      <c r="EH16" s="272"/>
      <c r="EI16" s="272"/>
      <c r="EJ16" s="272"/>
      <c r="EK16" s="272"/>
      <c r="EL16" s="278"/>
      <c r="EM16" s="278"/>
      <c r="EN16" s="278"/>
      <c r="EO16" s="278"/>
      <c r="EP16" s="278"/>
      <c r="EQ16" s="278"/>
      <c r="ER16" s="278"/>
      <c r="ES16" s="278"/>
      <c r="ET16" s="278"/>
      <c r="EU16" s="278"/>
      <c r="EV16" s="278"/>
      <c r="EW16" s="278"/>
      <c r="EX16" s="278"/>
      <c r="EY16" s="278"/>
      <c r="EZ16" s="278"/>
      <c r="FA16" s="278"/>
      <c r="FB16" s="278"/>
      <c r="FC16" s="278"/>
      <c r="FD16" s="278"/>
      <c r="FE16" s="278"/>
      <c r="FF16" s="278"/>
      <c r="FG16" s="278"/>
      <c r="FH16" s="278"/>
      <c r="FI16" s="278"/>
      <c r="FJ16" s="278"/>
      <c r="FK16" s="278"/>
      <c r="FL16" s="278"/>
      <c r="FM16" s="278"/>
      <c r="FN16" s="278"/>
      <c r="FO16" s="278"/>
      <c r="FP16" s="278"/>
      <c r="FQ16" s="278"/>
      <c r="FR16" s="278"/>
      <c r="FS16" s="278"/>
      <c r="FT16" s="278"/>
      <c r="FU16" s="278"/>
      <c r="FV16" s="278"/>
      <c r="FW16" s="278"/>
      <c r="FX16" s="278"/>
      <c r="FY16" s="278"/>
      <c r="FZ16" s="278"/>
      <c r="GA16" s="278"/>
      <c r="GB16" s="278"/>
      <c r="GC16" s="278"/>
      <c r="GD16" s="278"/>
      <c r="GE16" s="278"/>
      <c r="GF16" s="278"/>
      <c r="GG16" s="278"/>
      <c r="GH16" s="278"/>
      <c r="GI16" s="278"/>
    </row>
    <row r="17" spans="1:191" s="3" customFormat="1">
      <c r="A17" s="299"/>
      <c r="B17" s="299"/>
      <c r="C17" s="299"/>
      <c r="D17" s="280"/>
      <c r="E17" s="280"/>
      <c r="F17" s="280"/>
      <c r="G17" s="280"/>
      <c r="H17" s="280"/>
      <c r="I17" s="1"/>
      <c r="J17" s="1"/>
      <c r="K17" s="1"/>
      <c r="L17" s="1"/>
      <c r="M17" s="1"/>
      <c r="N17" s="1"/>
      <c r="O17" s="1"/>
      <c r="P17" s="1"/>
      <c r="Q17" s="1"/>
      <c r="R17" s="5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3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53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53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53"/>
      <c r="BS17" s="53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53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53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53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53"/>
      <c r="DT17" s="1"/>
      <c r="DU17" s="271"/>
      <c r="DV17" s="272"/>
      <c r="DW17" s="272"/>
      <c r="DX17" s="272"/>
      <c r="DY17" s="272"/>
      <c r="DZ17" s="272"/>
      <c r="EA17" s="272"/>
      <c r="EB17" s="272"/>
      <c r="EC17" s="272"/>
      <c r="ED17" s="272"/>
      <c r="EE17" s="272"/>
      <c r="EF17" s="272"/>
      <c r="EG17" s="272"/>
      <c r="EH17" s="272"/>
      <c r="EI17" s="272"/>
      <c r="EJ17" s="272"/>
      <c r="EK17" s="272"/>
      <c r="EL17" s="278"/>
      <c r="EM17" s="278"/>
      <c r="EN17" s="278"/>
      <c r="EO17" s="278"/>
      <c r="EP17" s="278"/>
      <c r="EQ17" s="278"/>
      <c r="ER17" s="278"/>
      <c r="ES17" s="278"/>
      <c r="ET17" s="278"/>
      <c r="EU17" s="278"/>
      <c r="EV17" s="278"/>
      <c r="EW17" s="278"/>
      <c r="EX17" s="278"/>
      <c r="EY17" s="278"/>
      <c r="EZ17" s="278"/>
      <c r="FA17" s="278"/>
      <c r="FB17" s="278"/>
      <c r="FC17" s="278"/>
      <c r="FD17" s="278"/>
      <c r="FE17" s="278"/>
      <c r="FF17" s="278"/>
      <c r="FG17" s="278"/>
      <c r="FH17" s="278"/>
      <c r="FI17" s="278"/>
      <c r="FJ17" s="278"/>
      <c r="FK17" s="278"/>
      <c r="FL17" s="278"/>
      <c r="FM17" s="278"/>
      <c r="FN17" s="278"/>
      <c r="FO17" s="278"/>
      <c r="FP17" s="278"/>
      <c r="FQ17" s="278"/>
      <c r="FR17" s="278"/>
      <c r="FS17" s="278"/>
      <c r="FT17" s="278"/>
      <c r="FU17" s="278"/>
      <c r="FV17" s="278"/>
      <c r="FW17" s="278"/>
      <c r="FX17" s="278"/>
      <c r="FY17" s="278"/>
      <c r="FZ17" s="278"/>
      <c r="GA17" s="278"/>
      <c r="GB17" s="278"/>
      <c r="GC17" s="278"/>
      <c r="GD17" s="278"/>
      <c r="GE17" s="278"/>
      <c r="GF17" s="278"/>
      <c r="GG17" s="278"/>
      <c r="GH17" s="278"/>
      <c r="GI17" s="278"/>
    </row>
    <row r="18" spans="1:191" s="3" customFormat="1">
      <c r="A18" s="299"/>
      <c r="B18" s="299"/>
      <c r="C18" s="299"/>
      <c r="D18" s="280"/>
      <c r="E18" s="280"/>
      <c r="F18" s="280"/>
      <c r="G18" s="280"/>
      <c r="H18" s="280"/>
      <c r="I18" s="1"/>
      <c r="J18" s="1"/>
      <c r="K18" s="1"/>
      <c r="L18" s="1"/>
      <c r="M18" s="1"/>
      <c r="N18" s="1"/>
      <c r="O18" s="1"/>
      <c r="P18" s="1"/>
      <c r="Q18" s="1"/>
      <c r="R18" s="54"/>
      <c r="S18" s="1"/>
      <c r="T18" s="1"/>
      <c r="U18" s="300"/>
      <c r="V18" s="300"/>
      <c r="W18" s="300"/>
      <c r="X18" s="300"/>
      <c r="Y18" s="300"/>
      <c r="Z18" s="300"/>
      <c r="AA18" s="300"/>
      <c r="AB18" s="300"/>
      <c r="AC18" s="300"/>
      <c r="AD18" s="300"/>
      <c r="AE18" s="54"/>
      <c r="AF18" s="300"/>
      <c r="AG18" s="300"/>
      <c r="AH18" s="300"/>
      <c r="AI18" s="300"/>
      <c r="AJ18" s="300"/>
      <c r="AK18" s="300"/>
      <c r="AL18" s="300"/>
      <c r="AM18" s="300"/>
      <c r="AN18" s="300"/>
      <c r="AO18" s="300"/>
      <c r="AP18" s="300"/>
      <c r="AQ18" s="300"/>
      <c r="AR18" s="54"/>
      <c r="AS18" s="300"/>
      <c r="AT18" s="300"/>
      <c r="AU18" s="300"/>
      <c r="AV18" s="300"/>
      <c r="AW18" s="300"/>
      <c r="AX18" s="300"/>
      <c r="AY18" s="300"/>
      <c r="AZ18" s="300"/>
      <c r="BA18" s="300"/>
      <c r="BB18" s="300"/>
      <c r="BC18" s="300"/>
      <c r="BD18" s="300"/>
      <c r="BE18" s="54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54"/>
      <c r="BS18" s="54"/>
      <c r="BT18" s="300"/>
      <c r="BU18" s="300"/>
      <c r="BV18" s="300"/>
      <c r="BW18" s="300"/>
      <c r="BX18" s="300"/>
      <c r="BY18" s="300"/>
      <c r="BZ18" s="300"/>
      <c r="CA18" s="300"/>
      <c r="CB18" s="300"/>
      <c r="CC18" s="300"/>
      <c r="CD18" s="300"/>
      <c r="CE18" s="300"/>
      <c r="CF18" s="301"/>
      <c r="CG18" s="300"/>
      <c r="CH18" s="300"/>
      <c r="CI18" s="300"/>
      <c r="CJ18" s="300"/>
      <c r="CK18" s="300"/>
      <c r="CL18" s="300"/>
      <c r="CM18" s="300"/>
      <c r="CN18" s="300"/>
      <c r="CO18" s="300"/>
      <c r="CP18" s="300"/>
      <c r="CQ18" s="300"/>
      <c r="CR18" s="300"/>
      <c r="CS18" s="301"/>
      <c r="CT18" s="300"/>
      <c r="CU18" s="300"/>
      <c r="CV18" s="300"/>
      <c r="CW18" s="300"/>
      <c r="CX18" s="300"/>
      <c r="CY18" s="300"/>
      <c r="CZ18" s="300"/>
      <c r="DA18" s="300"/>
      <c r="DB18" s="300"/>
      <c r="DC18" s="300"/>
      <c r="DD18" s="300"/>
      <c r="DE18" s="300"/>
      <c r="DF18" s="301"/>
      <c r="DG18" s="300"/>
      <c r="DH18" s="300"/>
      <c r="DI18" s="300"/>
      <c r="DJ18" s="300"/>
      <c r="DK18" s="300"/>
      <c r="DL18" s="300"/>
      <c r="DM18" s="300"/>
      <c r="DN18" s="300"/>
      <c r="DO18" s="300"/>
      <c r="DP18" s="300"/>
      <c r="DQ18" s="300"/>
      <c r="DR18" s="300"/>
      <c r="DS18" s="54"/>
      <c r="DT18" s="2"/>
      <c r="DU18" s="271"/>
      <c r="DV18" s="272"/>
      <c r="DW18" s="272"/>
      <c r="DX18" s="272"/>
      <c r="DY18" s="272"/>
      <c r="DZ18" s="272"/>
      <c r="EA18" s="272"/>
      <c r="EB18" s="272"/>
      <c r="EC18" s="272"/>
      <c r="ED18" s="272"/>
      <c r="EE18" s="272"/>
      <c r="EF18" s="272"/>
      <c r="EG18" s="272"/>
      <c r="EH18" s="272"/>
      <c r="EI18" s="272"/>
      <c r="EJ18" s="272"/>
      <c r="EK18" s="272"/>
      <c r="EL18" s="278"/>
      <c r="EM18" s="278"/>
      <c r="EN18" s="278"/>
      <c r="EO18" s="278"/>
      <c r="EP18" s="278"/>
      <c r="EQ18" s="278"/>
      <c r="ER18" s="278"/>
      <c r="ES18" s="278"/>
      <c r="ET18" s="278"/>
      <c r="EU18" s="278"/>
      <c r="EV18" s="278"/>
      <c r="EW18" s="278"/>
      <c r="EX18" s="278"/>
      <c r="EY18" s="278"/>
      <c r="EZ18" s="278"/>
      <c r="FA18" s="278"/>
      <c r="FB18" s="278"/>
      <c r="FC18" s="278"/>
      <c r="FD18" s="278"/>
      <c r="FE18" s="278"/>
      <c r="FF18" s="278"/>
      <c r="FG18" s="278"/>
      <c r="FH18" s="278"/>
      <c r="FI18" s="278"/>
      <c r="FJ18" s="278"/>
      <c r="FK18" s="278"/>
      <c r="FL18" s="278"/>
      <c r="FM18" s="278"/>
      <c r="FN18" s="278"/>
      <c r="FO18" s="278"/>
      <c r="FP18" s="278"/>
      <c r="FQ18" s="278"/>
      <c r="FR18" s="278"/>
      <c r="FS18" s="278"/>
      <c r="FT18" s="278"/>
      <c r="FU18" s="278"/>
      <c r="FV18" s="278"/>
      <c r="FW18" s="278"/>
      <c r="FX18" s="278"/>
      <c r="FY18" s="278"/>
      <c r="FZ18" s="278"/>
      <c r="GA18" s="278"/>
      <c r="GB18" s="278"/>
      <c r="GC18" s="278"/>
      <c r="GD18" s="278"/>
      <c r="GE18" s="278"/>
      <c r="GF18" s="278"/>
      <c r="GG18" s="278"/>
      <c r="GH18" s="278"/>
      <c r="GI18" s="278"/>
    </row>
    <row r="19" spans="1:191" s="3" customFormat="1">
      <c r="A19" s="302" t="s">
        <v>97</v>
      </c>
      <c r="B19" s="299"/>
      <c r="C19" s="299"/>
      <c r="D19" s="280"/>
      <c r="E19" s="280"/>
      <c r="F19" s="21" t="s">
        <v>98</v>
      </c>
      <c r="G19" s="21" t="s">
        <v>98</v>
      </c>
      <c r="H19" s="21" t="s">
        <v>98</v>
      </c>
      <c r="I19" s="21" t="s">
        <v>98</v>
      </c>
      <c r="J19" s="21" t="s">
        <v>98</v>
      </c>
      <c r="K19" s="21" t="s">
        <v>98</v>
      </c>
      <c r="L19" s="21" t="s">
        <v>98</v>
      </c>
      <c r="M19" s="21" t="s">
        <v>98</v>
      </c>
      <c r="N19" s="21" t="s">
        <v>98</v>
      </c>
      <c r="O19" s="21" t="s">
        <v>98</v>
      </c>
      <c r="P19" s="21" t="s">
        <v>98</v>
      </c>
      <c r="Q19" s="21" t="s">
        <v>98</v>
      </c>
      <c r="R19" s="55" t="s">
        <v>98</v>
      </c>
      <c r="S19" s="21" t="s">
        <v>98</v>
      </c>
      <c r="T19" s="21" t="s">
        <v>98</v>
      </c>
      <c r="U19" s="21" t="s">
        <v>98</v>
      </c>
      <c r="V19" s="21" t="s">
        <v>98</v>
      </c>
      <c r="W19" s="21" t="s">
        <v>98</v>
      </c>
      <c r="X19" s="21" t="s">
        <v>98</v>
      </c>
      <c r="Y19" s="21" t="s">
        <v>98</v>
      </c>
      <c r="Z19" s="21" t="s">
        <v>98</v>
      </c>
      <c r="AA19" s="21" t="s">
        <v>98</v>
      </c>
      <c r="AB19" s="21" t="s">
        <v>98</v>
      </c>
      <c r="AC19" s="21" t="s">
        <v>98</v>
      </c>
      <c r="AD19" s="21" t="s">
        <v>98</v>
      </c>
      <c r="AE19" s="55" t="s">
        <v>98</v>
      </c>
      <c r="AF19" s="21" t="s">
        <v>98</v>
      </c>
      <c r="AG19" s="21" t="s">
        <v>98</v>
      </c>
      <c r="AH19" s="21" t="s">
        <v>98</v>
      </c>
      <c r="AI19" s="21" t="s">
        <v>98</v>
      </c>
      <c r="AJ19" s="21" t="s">
        <v>98</v>
      </c>
      <c r="AK19" s="21" t="s">
        <v>98</v>
      </c>
      <c r="AL19" s="21" t="s">
        <v>98</v>
      </c>
      <c r="AM19" s="21" t="s">
        <v>98</v>
      </c>
      <c r="AN19" s="21" t="s">
        <v>98</v>
      </c>
      <c r="AO19" s="21" t="s">
        <v>98</v>
      </c>
      <c r="AP19" s="21" t="s">
        <v>98</v>
      </c>
      <c r="AQ19" s="21" t="s">
        <v>98</v>
      </c>
      <c r="AR19" s="55" t="s">
        <v>98</v>
      </c>
      <c r="AS19" s="21" t="s">
        <v>98</v>
      </c>
      <c r="AT19" s="21" t="s">
        <v>98</v>
      </c>
      <c r="AU19" s="21" t="s">
        <v>98</v>
      </c>
      <c r="AV19" s="21" t="s">
        <v>98</v>
      </c>
      <c r="AW19" s="21" t="s">
        <v>98</v>
      </c>
      <c r="AX19" s="21" t="s">
        <v>98</v>
      </c>
      <c r="AY19" s="21" t="s">
        <v>98</v>
      </c>
      <c r="AZ19" s="21" t="s">
        <v>98</v>
      </c>
      <c r="BA19" s="21" t="s">
        <v>98</v>
      </c>
      <c r="BB19" s="21" t="s">
        <v>98</v>
      </c>
      <c r="BC19" s="21" t="s">
        <v>98</v>
      </c>
      <c r="BD19" s="21" t="s">
        <v>98</v>
      </c>
      <c r="BE19" s="55" t="s">
        <v>98</v>
      </c>
      <c r="BF19" s="21" t="s">
        <v>98</v>
      </c>
      <c r="BG19" s="21" t="s">
        <v>98</v>
      </c>
      <c r="BH19" s="21" t="s">
        <v>98</v>
      </c>
      <c r="BI19" s="21" t="s">
        <v>98</v>
      </c>
      <c r="BJ19" s="21" t="s">
        <v>98</v>
      </c>
      <c r="BK19" s="21" t="s">
        <v>98</v>
      </c>
      <c r="BL19" s="21" t="s">
        <v>98</v>
      </c>
      <c r="BM19" s="21" t="s">
        <v>98</v>
      </c>
      <c r="BN19" s="21" t="s">
        <v>98</v>
      </c>
      <c r="BO19" s="21" t="s">
        <v>98</v>
      </c>
      <c r="BP19" s="21" t="s">
        <v>98</v>
      </c>
      <c r="BQ19" s="21" t="s">
        <v>98</v>
      </c>
      <c r="BR19" s="55" t="s">
        <v>98</v>
      </c>
      <c r="BS19" s="55"/>
      <c r="BT19" s="21" t="s">
        <v>98</v>
      </c>
      <c r="BU19" s="21" t="s">
        <v>98</v>
      </c>
      <c r="BV19" s="21" t="s">
        <v>98</v>
      </c>
      <c r="BW19" s="21" t="s">
        <v>98</v>
      </c>
      <c r="BX19" s="21" t="s">
        <v>98</v>
      </c>
      <c r="BY19" s="21" t="s">
        <v>98</v>
      </c>
      <c r="BZ19" s="21" t="s">
        <v>98</v>
      </c>
      <c r="CA19" s="21" t="s">
        <v>98</v>
      </c>
      <c r="CB19" s="21" t="s">
        <v>98</v>
      </c>
      <c r="CC19" s="21" t="s">
        <v>98</v>
      </c>
      <c r="CD19" s="21" t="s">
        <v>98</v>
      </c>
      <c r="CE19" s="21" t="s">
        <v>98</v>
      </c>
      <c r="CF19" s="55"/>
      <c r="CG19" s="21" t="s">
        <v>98</v>
      </c>
      <c r="CH19" s="21" t="s">
        <v>98</v>
      </c>
      <c r="CI19" s="21" t="s">
        <v>98</v>
      </c>
      <c r="CJ19" s="21" t="s">
        <v>98</v>
      </c>
      <c r="CK19" s="21" t="s">
        <v>98</v>
      </c>
      <c r="CL19" s="21" t="s">
        <v>98</v>
      </c>
      <c r="CM19" s="21" t="s">
        <v>98</v>
      </c>
      <c r="CN19" s="21" t="s">
        <v>98</v>
      </c>
      <c r="CO19" s="21" t="s">
        <v>98</v>
      </c>
      <c r="CP19" s="21" t="s">
        <v>98</v>
      </c>
      <c r="CQ19" s="21" t="s">
        <v>98</v>
      </c>
      <c r="CR19" s="21" t="s">
        <v>98</v>
      </c>
      <c r="CS19" s="55"/>
      <c r="CT19" s="21" t="s">
        <v>98</v>
      </c>
      <c r="CU19" s="21" t="s">
        <v>98</v>
      </c>
      <c r="CV19" s="21" t="s">
        <v>98</v>
      </c>
      <c r="CW19" s="21" t="s">
        <v>98</v>
      </c>
      <c r="CX19" s="21" t="s">
        <v>98</v>
      </c>
      <c r="CY19" s="21" t="s">
        <v>98</v>
      </c>
      <c r="CZ19" s="21" t="s">
        <v>98</v>
      </c>
      <c r="DA19" s="21" t="s">
        <v>98</v>
      </c>
      <c r="DB19" s="21" t="s">
        <v>98</v>
      </c>
      <c r="DC19" s="21" t="s">
        <v>98</v>
      </c>
      <c r="DD19" s="21" t="s">
        <v>98</v>
      </c>
      <c r="DE19" s="21" t="s">
        <v>98</v>
      </c>
      <c r="DF19" s="55"/>
      <c r="DG19" s="21" t="s">
        <v>98</v>
      </c>
      <c r="DH19" s="21" t="s">
        <v>98</v>
      </c>
      <c r="DI19" s="21" t="s">
        <v>98</v>
      </c>
      <c r="DJ19" s="21" t="s">
        <v>98</v>
      </c>
      <c r="DK19" s="21" t="s">
        <v>98</v>
      </c>
      <c r="DL19" s="21" t="s">
        <v>98</v>
      </c>
      <c r="DM19" s="21" t="s">
        <v>98</v>
      </c>
      <c r="DN19" s="21" t="s">
        <v>98</v>
      </c>
      <c r="DO19" s="21" t="s">
        <v>98</v>
      </c>
      <c r="DP19" s="21" t="s">
        <v>98</v>
      </c>
      <c r="DQ19" s="21" t="s">
        <v>98</v>
      </c>
      <c r="DR19" s="21" t="s">
        <v>98</v>
      </c>
      <c r="DS19" s="55" t="s">
        <v>98</v>
      </c>
      <c r="DT19" s="21"/>
      <c r="DU19" s="21"/>
      <c r="DV19" s="272"/>
      <c r="DW19" s="272"/>
      <c r="DX19" s="272"/>
      <c r="DY19" s="272"/>
      <c r="DZ19" s="272"/>
      <c r="EA19" s="272"/>
      <c r="EB19" s="272"/>
      <c r="EC19" s="272"/>
      <c r="ED19" s="272"/>
      <c r="EE19" s="272"/>
      <c r="EF19" s="272"/>
      <c r="EG19" s="272"/>
      <c r="EH19" s="272"/>
      <c r="EI19" s="272"/>
      <c r="EJ19" s="272"/>
      <c r="EK19" s="272"/>
      <c r="EL19" s="278"/>
      <c r="EM19" s="278"/>
      <c r="EN19" s="278"/>
      <c r="EO19" s="278"/>
      <c r="EP19" s="278"/>
      <c r="EQ19" s="278"/>
      <c r="ER19" s="278"/>
      <c r="ES19" s="278"/>
      <c r="ET19" s="278"/>
      <c r="EU19" s="278"/>
      <c r="EV19" s="278"/>
      <c r="EW19" s="278"/>
      <c r="EX19" s="278"/>
      <c r="EY19" s="278"/>
      <c r="EZ19" s="278"/>
      <c r="FA19" s="278"/>
      <c r="FB19" s="278"/>
      <c r="FC19" s="278"/>
      <c r="FD19" s="278"/>
      <c r="FE19" s="278"/>
      <c r="FF19" s="278"/>
      <c r="FG19" s="278"/>
      <c r="FH19" s="278"/>
      <c r="FI19" s="278"/>
      <c r="FJ19" s="278"/>
      <c r="FK19" s="278"/>
      <c r="FL19" s="278"/>
      <c r="FM19" s="278"/>
      <c r="FN19" s="278"/>
      <c r="FO19" s="278"/>
      <c r="FP19" s="278"/>
      <c r="FQ19" s="278"/>
      <c r="FR19" s="278"/>
      <c r="FS19" s="278"/>
      <c r="FT19" s="278"/>
      <c r="FU19" s="278"/>
      <c r="FV19" s="278"/>
      <c r="FW19" s="278"/>
      <c r="FX19" s="278"/>
      <c r="FY19" s="278"/>
      <c r="FZ19" s="278"/>
      <c r="GA19" s="278"/>
      <c r="GB19" s="278"/>
      <c r="GC19" s="278"/>
      <c r="GD19" s="278"/>
      <c r="GE19" s="278"/>
      <c r="GF19" s="278"/>
      <c r="GG19" s="278"/>
      <c r="GH19" s="278"/>
      <c r="GI19" s="278"/>
    </row>
    <row r="20" spans="1:191" s="3" customFormat="1">
      <c r="A20" s="279" t="s">
        <v>100</v>
      </c>
      <c r="B20" s="299"/>
      <c r="C20" s="299"/>
      <c r="D20" s="280"/>
      <c r="E20" s="280"/>
      <c r="F20" s="1">
        <f>F14</f>
        <v>-123914.57000000007</v>
      </c>
      <c r="G20" s="1">
        <f t="shared" ref="G20:Q20" si="50">G14</f>
        <v>-425120.44000000018</v>
      </c>
      <c r="H20" s="1">
        <f t="shared" si="50"/>
        <v>-79460.419999999925</v>
      </c>
      <c r="I20" s="1">
        <f t="shared" si="50"/>
        <v>-3136129.0799999996</v>
      </c>
      <c r="J20" s="1">
        <f t="shared" si="50"/>
        <v>4017302.17</v>
      </c>
      <c r="K20" s="1">
        <f t="shared" si="50"/>
        <v>-5831855.8799999999</v>
      </c>
      <c r="L20" s="1">
        <f t="shared" si="50"/>
        <v>5867572.3699999992</v>
      </c>
      <c r="M20" s="1">
        <f t="shared" si="50"/>
        <v>-2711742.25</v>
      </c>
      <c r="N20" s="1">
        <f t="shared" si="50"/>
        <v>2017251.42</v>
      </c>
      <c r="O20" s="1">
        <f t="shared" si="50"/>
        <v>-168128.61</v>
      </c>
      <c r="P20" s="1">
        <f t="shared" si="50"/>
        <v>-1103710.19</v>
      </c>
      <c r="Q20" s="1">
        <f t="shared" si="50"/>
        <v>79229.149999999965</v>
      </c>
      <c r="R20" s="53">
        <f>SUM(F20:Q20)</f>
        <v>-1598706.3300000005</v>
      </c>
      <c r="S20" s="1">
        <f>S14</f>
        <v>693324.97000000009</v>
      </c>
      <c r="T20" s="1">
        <f t="shared" ref="T20:AD20" si="51">T14</f>
        <v>-646981.62</v>
      </c>
      <c r="U20" s="1">
        <f t="shared" si="51"/>
        <v>-319923.05999999982</v>
      </c>
      <c r="V20" s="1">
        <f t="shared" si="51"/>
        <v>-1163005.3799999999</v>
      </c>
      <c r="W20" s="1">
        <f t="shared" si="51"/>
        <v>1127739.92</v>
      </c>
      <c r="X20" s="1">
        <f t="shared" si="51"/>
        <v>-5061959.16</v>
      </c>
      <c r="Y20" s="1">
        <f t="shared" si="51"/>
        <v>3484928.6</v>
      </c>
      <c r="Z20" s="1">
        <f t="shared" si="51"/>
        <v>134362.60000000009</v>
      </c>
      <c r="AA20" s="1">
        <f t="shared" si="51"/>
        <v>2922191.02</v>
      </c>
      <c r="AB20" s="1">
        <f t="shared" si="51"/>
        <v>-1430449.55</v>
      </c>
      <c r="AC20" s="1">
        <f t="shared" si="51"/>
        <v>-476801.54000000004</v>
      </c>
      <c r="AD20" s="1">
        <f t="shared" si="51"/>
        <v>-2629218.2599999998</v>
      </c>
      <c r="AE20" s="53">
        <f>SUM(S20:AD20)</f>
        <v>-3365791.46</v>
      </c>
      <c r="AF20" s="1">
        <f t="shared" ref="AF20:AQ20" si="52">AF14</f>
        <v>-268322.49000000022</v>
      </c>
      <c r="AG20" s="1">
        <f t="shared" si="52"/>
        <v>2655045.25</v>
      </c>
      <c r="AH20" s="1">
        <f t="shared" si="52"/>
        <v>1121431.23</v>
      </c>
      <c r="AI20" s="1">
        <f t="shared" si="52"/>
        <v>-454690.23999999987</v>
      </c>
      <c r="AJ20" s="1">
        <f t="shared" si="52"/>
        <v>443057.29000000004</v>
      </c>
      <c r="AK20" s="1">
        <f t="shared" si="52"/>
        <v>-2582653.1199999996</v>
      </c>
      <c r="AL20" s="1">
        <f t="shared" si="52"/>
        <v>416231.45000000019</v>
      </c>
      <c r="AM20" s="1">
        <f t="shared" si="52"/>
        <v>1088572.5300000003</v>
      </c>
      <c r="AN20" s="1">
        <f t="shared" si="52"/>
        <v>1774656.54</v>
      </c>
      <c r="AO20" s="1">
        <f t="shared" si="52"/>
        <v>-978157.44000000006</v>
      </c>
      <c r="AP20" s="1">
        <f t="shared" si="52"/>
        <v>-195267.59</v>
      </c>
      <c r="AQ20" s="1">
        <f t="shared" si="52"/>
        <v>-1570197.79</v>
      </c>
      <c r="AR20" s="53">
        <f>SUM(AF20:AQ20)</f>
        <v>1449705.620000001</v>
      </c>
      <c r="AS20" s="1">
        <f t="shared" ref="AS20:BD20" si="53">AS14</f>
        <v>916881.85000000009</v>
      </c>
      <c r="AT20" s="1">
        <f t="shared" si="53"/>
        <v>-679092.37</v>
      </c>
      <c r="AU20" s="1">
        <f t="shared" si="53"/>
        <v>930772.00999999989</v>
      </c>
      <c r="AV20" s="1">
        <f t="shared" si="53"/>
        <v>-691827.57000000007</v>
      </c>
      <c r="AW20" s="1">
        <f t="shared" si="53"/>
        <v>1560943.26</v>
      </c>
      <c r="AX20" s="1">
        <f t="shared" si="53"/>
        <v>-1639764.4400000002</v>
      </c>
      <c r="AY20" s="1">
        <f t="shared" si="53"/>
        <v>-280254.74000000022</v>
      </c>
      <c r="AZ20" s="1">
        <f t="shared" si="53"/>
        <v>1727767.04</v>
      </c>
      <c r="BA20" s="1">
        <f t="shared" si="53"/>
        <v>318097.23</v>
      </c>
      <c r="BB20" s="1">
        <f t="shared" si="53"/>
        <v>-121041.29999999999</v>
      </c>
      <c r="BC20" s="1">
        <f t="shared" si="53"/>
        <v>-1315590.44</v>
      </c>
      <c r="BD20" s="1">
        <f t="shared" si="53"/>
        <v>-340546.05000000005</v>
      </c>
      <c r="BE20" s="53">
        <f>SUM(AS20:BD20)</f>
        <v>386344.47999999952</v>
      </c>
      <c r="BF20" s="1">
        <f t="shared" ref="BF20:BQ20" si="54">BF14</f>
        <v>-411107.49000000005</v>
      </c>
      <c r="BG20" s="1">
        <f t="shared" si="54"/>
        <v>-409158.91999999993</v>
      </c>
      <c r="BH20" s="1">
        <f t="shared" si="54"/>
        <v>1144784.52</v>
      </c>
      <c r="BI20" s="1">
        <f t="shared" si="54"/>
        <v>534219.62</v>
      </c>
      <c r="BJ20" s="1">
        <f t="shared" si="54"/>
        <v>2968765.29</v>
      </c>
      <c r="BK20" s="1">
        <f t="shared" si="54"/>
        <v>-3126556.09</v>
      </c>
      <c r="BL20" s="1">
        <f t="shared" si="54"/>
        <v>910914.85000000009</v>
      </c>
      <c r="BM20" s="1">
        <f t="shared" si="54"/>
        <v>-496734.42000000039</v>
      </c>
      <c r="BN20" s="1">
        <f t="shared" si="54"/>
        <v>1717263.31</v>
      </c>
      <c r="BO20" s="1">
        <f t="shared" si="54"/>
        <v>-2370799.83</v>
      </c>
      <c r="BP20" s="1">
        <f t="shared" si="54"/>
        <v>-161786.10999999987</v>
      </c>
      <c r="BQ20" s="1">
        <f t="shared" si="54"/>
        <v>818588.92</v>
      </c>
      <c r="BR20" s="53">
        <f>SUM(BF20:BQ20)</f>
        <v>1118393.6499999999</v>
      </c>
      <c r="BS20" s="53">
        <f>SUM(R20,AE20,AR20,BE20,BR20)</f>
        <v>-2010054.0400000005</v>
      </c>
      <c r="BT20" s="1">
        <f t="shared" ref="BT20:CE20" si="55">BT14</f>
        <v>416740.9</v>
      </c>
      <c r="BU20" s="1">
        <f t="shared" si="55"/>
        <v>-1549712.7999999998</v>
      </c>
      <c r="BV20" s="1">
        <f t="shared" si="55"/>
        <v>381487.63</v>
      </c>
      <c r="BW20" s="1">
        <f t="shared" si="55"/>
        <v>-1575825.37</v>
      </c>
      <c r="BX20" s="1">
        <f t="shared" si="55"/>
        <v>699080.31</v>
      </c>
      <c r="BY20" s="1">
        <f t="shared" si="55"/>
        <v>-1129190.6600000001</v>
      </c>
      <c r="BZ20" s="1">
        <f t="shared" si="55"/>
        <v>-639742.95000000007</v>
      </c>
      <c r="CA20" s="1">
        <f t="shared" si="55"/>
        <v>311720.60000000009</v>
      </c>
      <c r="CB20" s="1">
        <f t="shared" si="55"/>
        <v>2097718.7000000002</v>
      </c>
      <c r="CC20" s="1">
        <f t="shared" si="55"/>
        <v>-341602.88000000012</v>
      </c>
      <c r="CD20" s="1">
        <f t="shared" si="55"/>
        <v>-473501.62000000011</v>
      </c>
      <c r="CE20" s="1">
        <f t="shared" si="55"/>
        <v>360991.54999999981</v>
      </c>
      <c r="CF20" s="53">
        <f>SUM(BT20:CE20)</f>
        <v>-1441836.5900000005</v>
      </c>
      <c r="CG20" s="1">
        <f t="shared" ref="CG20:CV20" si="56">CG14</f>
        <v>365769.83</v>
      </c>
      <c r="CH20" s="1">
        <f t="shared" si="56"/>
        <v>-311328.99</v>
      </c>
      <c r="CI20" s="1">
        <f t="shared" si="56"/>
        <v>986972.18</v>
      </c>
      <c r="CJ20" s="1">
        <f t="shared" si="56"/>
        <v>-2337269.2200000007</v>
      </c>
      <c r="CK20" s="1">
        <f t="shared" si="56"/>
        <v>1560537.1199999996</v>
      </c>
      <c r="CL20" s="1">
        <f t="shared" si="56"/>
        <v>-6479554.0300000012</v>
      </c>
      <c r="CM20" s="1">
        <f t="shared" si="56"/>
        <v>4157249.2200000007</v>
      </c>
      <c r="CN20" s="1">
        <f t="shared" si="56"/>
        <v>3661418.6199999996</v>
      </c>
      <c r="CO20" s="1">
        <f t="shared" si="56"/>
        <v>624482.1100000001</v>
      </c>
      <c r="CP20" s="1">
        <f t="shared" si="56"/>
        <v>-647048.54</v>
      </c>
      <c r="CQ20" s="1">
        <f t="shared" si="56"/>
        <v>-689976.37000000011</v>
      </c>
      <c r="CR20" s="1">
        <f t="shared" si="56"/>
        <v>-573393.49</v>
      </c>
      <c r="CS20" s="53">
        <f>SUM(CG20:CR20)</f>
        <v>317858.43999999785</v>
      </c>
      <c r="CT20" s="1">
        <f t="shared" si="56"/>
        <v>-1366129.7199999997</v>
      </c>
      <c r="CU20" s="1">
        <f t="shared" si="56"/>
        <v>-303866.08999999985</v>
      </c>
      <c r="CV20" s="1">
        <f t="shared" si="56"/>
        <v>1524021.48</v>
      </c>
      <c r="CW20" s="1">
        <f t="shared" ref="CW20:CY20" si="57">CW14</f>
        <v>-1550923.66</v>
      </c>
      <c r="CX20" s="1">
        <f t="shared" si="57"/>
        <v>1471338.29</v>
      </c>
      <c r="CY20" s="1">
        <f t="shared" si="57"/>
        <v>-1258445.99</v>
      </c>
      <c r="CZ20" s="1">
        <f t="shared" ref="CZ20:DB20" si="58">CZ14</f>
        <v>-1800070.9699999997</v>
      </c>
      <c r="DA20" s="1">
        <f t="shared" si="58"/>
        <v>379584.54999999981</v>
      </c>
      <c r="DB20" s="1">
        <f t="shared" si="58"/>
        <v>3220732.25</v>
      </c>
      <c r="DC20" s="1">
        <f t="shared" ref="DC20:DO20" si="59">DC14</f>
        <v>137190.13000000012</v>
      </c>
      <c r="DD20" s="1">
        <f t="shared" si="59"/>
        <v>-2202101.2499999995</v>
      </c>
      <c r="DE20" s="1">
        <f t="shared" si="59"/>
        <v>690425.10000000009</v>
      </c>
      <c r="DF20" s="53">
        <f>SUM(CT20:DE20)</f>
        <v>-1058245.8799999987</v>
      </c>
      <c r="DG20" s="1">
        <f t="shared" si="59"/>
        <v>143634.44999999972</v>
      </c>
      <c r="DH20" s="1">
        <f t="shared" si="59"/>
        <v>-246726.69999999972</v>
      </c>
      <c r="DI20" s="1">
        <f t="shared" si="59"/>
        <v>-267802.4299999997</v>
      </c>
      <c r="DJ20" s="1">
        <f t="shared" si="59"/>
        <v>0</v>
      </c>
      <c r="DK20" s="1">
        <f t="shared" si="59"/>
        <v>0</v>
      </c>
      <c r="DL20" s="1">
        <f t="shared" si="59"/>
        <v>0</v>
      </c>
      <c r="DM20" s="1">
        <f t="shared" si="59"/>
        <v>0</v>
      </c>
      <c r="DN20" s="1">
        <f t="shared" si="59"/>
        <v>0</v>
      </c>
      <c r="DO20" s="1">
        <f t="shared" si="59"/>
        <v>0</v>
      </c>
      <c r="DP20" s="1">
        <f t="shared" ref="DP20:DR20" si="60">DP14</f>
        <v>0</v>
      </c>
      <c r="DQ20" s="1">
        <f t="shared" si="60"/>
        <v>0</v>
      </c>
      <c r="DR20" s="1">
        <f t="shared" si="60"/>
        <v>0</v>
      </c>
      <c r="DS20" s="53">
        <f>SUM(BS20,CF20,CS20,DF20,DG20:DR20)</f>
        <v>-4563172.7500000019</v>
      </c>
      <c r="DT20" s="1"/>
      <c r="DU20" s="1"/>
      <c r="DV20" s="272"/>
      <c r="DW20" s="272"/>
      <c r="DX20" s="272"/>
      <c r="DY20" s="272"/>
      <c r="DZ20" s="272"/>
      <c r="EA20" s="272"/>
      <c r="EB20" s="272"/>
      <c r="EC20" s="272"/>
      <c r="ED20" s="272"/>
      <c r="EE20" s="272"/>
      <c r="EF20" s="272"/>
      <c r="EG20" s="272"/>
      <c r="EH20" s="272"/>
      <c r="EI20" s="272"/>
      <c r="EJ20" s="272"/>
      <c r="EK20" s="272"/>
      <c r="EL20" s="278"/>
      <c r="EM20" s="278"/>
      <c r="EN20" s="278"/>
      <c r="EO20" s="278"/>
      <c r="EP20" s="278"/>
      <c r="EQ20" s="278"/>
      <c r="ER20" s="278"/>
      <c r="ES20" s="278"/>
      <c r="ET20" s="278"/>
      <c r="EU20" s="278"/>
      <c r="EV20" s="278"/>
      <c r="EW20" s="278"/>
      <c r="EX20" s="278"/>
      <c r="EY20" s="278"/>
      <c r="EZ20" s="278"/>
      <c r="FA20" s="278"/>
      <c r="FB20" s="278"/>
      <c r="FC20" s="278"/>
      <c r="FD20" s="278"/>
      <c r="FE20" s="278"/>
      <c r="FF20" s="278"/>
      <c r="FG20" s="278"/>
      <c r="FH20" s="278"/>
      <c r="FI20" s="278"/>
      <c r="FJ20" s="278"/>
      <c r="FK20" s="278"/>
      <c r="FL20" s="278"/>
      <c r="FM20" s="278"/>
      <c r="FN20" s="278"/>
      <c r="FO20" s="278"/>
      <c r="FP20" s="278"/>
      <c r="FQ20" s="278"/>
      <c r="FR20" s="278"/>
      <c r="FS20" s="278"/>
      <c r="FT20" s="278"/>
      <c r="FU20" s="278"/>
      <c r="FV20" s="278"/>
      <c r="FW20" s="278"/>
      <c r="FX20" s="278"/>
      <c r="FY20" s="278"/>
      <c r="FZ20" s="278"/>
      <c r="GA20" s="278"/>
      <c r="GB20" s="278"/>
      <c r="GC20" s="278"/>
      <c r="GD20" s="278"/>
      <c r="GE20" s="278"/>
      <c r="GF20" s="278"/>
      <c r="GG20" s="278"/>
      <c r="GH20" s="278"/>
      <c r="GI20" s="278"/>
    </row>
    <row r="21" spans="1:191" s="3" customFormat="1">
      <c r="A21" s="280" t="s">
        <v>96</v>
      </c>
      <c r="B21" s="299"/>
      <c r="C21" s="299"/>
      <c r="D21" s="280"/>
      <c r="E21" s="280"/>
      <c r="F21" s="1">
        <f>-F20</f>
        <v>123914.57000000007</v>
      </c>
      <c r="G21" s="1">
        <f t="shared" ref="G21:Q21" si="61">-G20</f>
        <v>425120.44000000018</v>
      </c>
      <c r="H21" s="1">
        <f t="shared" si="61"/>
        <v>79460.419999999925</v>
      </c>
      <c r="I21" s="1">
        <f t="shared" si="61"/>
        <v>3136129.0799999996</v>
      </c>
      <c r="J21" s="1">
        <f t="shared" si="61"/>
        <v>-4017302.17</v>
      </c>
      <c r="K21" s="1">
        <f t="shared" si="61"/>
        <v>5831855.8799999999</v>
      </c>
      <c r="L21" s="1">
        <f t="shared" si="61"/>
        <v>-5867572.3699999992</v>
      </c>
      <c r="M21" s="1">
        <f t="shared" si="61"/>
        <v>2711742.25</v>
      </c>
      <c r="N21" s="1">
        <f t="shared" si="61"/>
        <v>-2017251.42</v>
      </c>
      <c r="O21" s="1">
        <f t="shared" si="61"/>
        <v>168128.61</v>
      </c>
      <c r="P21" s="1">
        <f t="shared" si="61"/>
        <v>1103710.19</v>
      </c>
      <c r="Q21" s="1">
        <f t="shared" si="61"/>
        <v>-79229.149999999965</v>
      </c>
      <c r="R21" s="287">
        <f>SUM(F21:Q21)</f>
        <v>1598706.3300000005</v>
      </c>
      <c r="S21" s="1">
        <f>-S20</f>
        <v>-693324.97000000009</v>
      </c>
      <c r="T21" s="1">
        <f t="shared" ref="T21:AD21" si="62">-T20</f>
        <v>646981.62</v>
      </c>
      <c r="U21" s="1">
        <f t="shared" si="62"/>
        <v>319923.05999999982</v>
      </c>
      <c r="V21" s="1">
        <f t="shared" si="62"/>
        <v>1163005.3799999999</v>
      </c>
      <c r="W21" s="1">
        <f t="shared" si="62"/>
        <v>-1127739.92</v>
      </c>
      <c r="X21" s="1">
        <f t="shared" si="62"/>
        <v>5061959.16</v>
      </c>
      <c r="Y21" s="1">
        <f t="shared" si="62"/>
        <v>-3484928.6</v>
      </c>
      <c r="Z21" s="1">
        <f t="shared" si="62"/>
        <v>-134362.60000000009</v>
      </c>
      <c r="AA21" s="1">
        <f t="shared" si="62"/>
        <v>-2922191.02</v>
      </c>
      <c r="AB21" s="1">
        <f t="shared" si="62"/>
        <v>1430449.55</v>
      </c>
      <c r="AC21" s="1">
        <f t="shared" si="62"/>
        <v>476801.54000000004</v>
      </c>
      <c r="AD21" s="1">
        <f t="shared" si="62"/>
        <v>2629218.2599999998</v>
      </c>
      <c r="AE21" s="53">
        <f>SUM(S21:AD21)</f>
        <v>3365791.46</v>
      </c>
      <c r="AF21" s="1">
        <f t="shared" ref="AF21:AQ21" si="63">-AF20</f>
        <v>268322.49000000022</v>
      </c>
      <c r="AG21" s="1">
        <f t="shared" si="63"/>
        <v>-2655045.25</v>
      </c>
      <c r="AH21" s="1">
        <f t="shared" si="63"/>
        <v>-1121431.23</v>
      </c>
      <c r="AI21" s="1">
        <f t="shared" si="63"/>
        <v>454690.23999999987</v>
      </c>
      <c r="AJ21" s="1">
        <f t="shared" si="63"/>
        <v>-443057.29000000004</v>
      </c>
      <c r="AK21" s="1">
        <f t="shared" si="63"/>
        <v>2582653.1199999996</v>
      </c>
      <c r="AL21" s="1">
        <f t="shared" si="63"/>
        <v>-416231.45000000019</v>
      </c>
      <c r="AM21" s="1">
        <f t="shared" si="63"/>
        <v>-1088572.5300000003</v>
      </c>
      <c r="AN21" s="1">
        <f t="shared" si="63"/>
        <v>-1774656.54</v>
      </c>
      <c r="AO21" s="1">
        <f t="shared" si="63"/>
        <v>978157.44000000006</v>
      </c>
      <c r="AP21" s="1">
        <f t="shared" si="63"/>
        <v>195267.59</v>
      </c>
      <c r="AQ21" s="1">
        <f t="shared" si="63"/>
        <v>1570197.79</v>
      </c>
      <c r="AR21" s="53">
        <f>SUM(AF21:AQ21)</f>
        <v>-1449705.620000001</v>
      </c>
      <c r="AS21" s="1">
        <f t="shared" ref="AS21:BD21" si="64">-AS20</f>
        <v>-916881.85000000009</v>
      </c>
      <c r="AT21" s="1">
        <f t="shared" si="64"/>
        <v>679092.37</v>
      </c>
      <c r="AU21" s="1">
        <f t="shared" si="64"/>
        <v>-930772.00999999989</v>
      </c>
      <c r="AV21" s="1">
        <f t="shared" si="64"/>
        <v>691827.57000000007</v>
      </c>
      <c r="AW21" s="1">
        <f t="shared" si="64"/>
        <v>-1560943.26</v>
      </c>
      <c r="AX21" s="1">
        <f t="shared" si="64"/>
        <v>1639764.4400000002</v>
      </c>
      <c r="AY21" s="1">
        <f t="shared" si="64"/>
        <v>280254.74000000022</v>
      </c>
      <c r="AZ21" s="1">
        <f t="shared" si="64"/>
        <v>-1727767.04</v>
      </c>
      <c r="BA21" s="1">
        <f t="shared" si="64"/>
        <v>-318097.23</v>
      </c>
      <c r="BB21" s="1">
        <f t="shared" si="64"/>
        <v>121041.29999999999</v>
      </c>
      <c r="BC21" s="1">
        <f t="shared" si="64"/>
        <v>1315590.44</v>
      </c>
      <c r="BD21" s="1">
        <f t="shared" si="64"/>
        <v>340546.05000000005</v>
      </c>
      <c r="BE21" s="53">
        <f>SUM(AS21:BD21)</f>
        <v>-386344.47999999952</v>
      </c>
      <c r="BF21" s="1">
        <f t="shared" ref="BF21:BQ21" si="65">-BF20</f>
        <v>411107.49000000005</v>
      </c>
      <c r="BG21" s="1">
        <f t="shared" si="65"/>
        <v>409158.91999999993</v>
      </c>
      <c r="BH21" s="1">
        <f t="shared" si="65"/>
        <v>-1144784.52</v>
      </c>
      <c r="BI21" s="1">
        <f t="shared" si="65"/>
        <v>-534219.62</v>
      </c>
      <c r="BJ21" s="1">
        <f t="shared" si="65"/>
        <v>-2968765.29</v>
      </c>
      <c r="BK21" s="1">
        <f t="shared" si="65"/>
        <v>3126556.09</v>
      </c>
      <c r="BL21" s="1">
        <f t="shared" si="65"/>
        <v>-910914.85000000009</v>
      </c>
      <c r="BM21" s="1">
        <f t="shared" si="65"/>
        <v>496734.42000000039</v>
      </c>
      <c r="BN21" s="1">
        <f t="shared" si="65"/>
        <v>-1717263.31</v>
      </c>
      <c r="BO21" s="1">
        <f t="shared" si="65"/>
        <v>2370799.83</v>
      </c>
      <c r="BP21" s="1">
        <f t="shared" si="65"/>
        <v>161786.10999999987</v>
      </c>
      <c r="BQ21" s="1">
        <f t="shared" si="65"/>
        <v>-818588.92</v>
      </c>
      <c r="BR21" s="53">
        <f>SUM(BF21:BQ21)</f>
        <v>-1118393.6499999999</v>
      </c>
      <c r="BS21" s="53">
        <f>SUM(R21,AE21,AR21,BE21,BR21)</f>
        <v>2010054.0400000005</v>
      </c>
      <c r="BT21" s="1">
        <f t="shared" ref="BT21:CE21" si="66">-BT20</f>
        <v>-416740.9</v>
      </c>
      <c r="BU21" s="1">
        <f t="shared" si="66"/>
        <v>1549712.7999999998</v>
      </c>
      <c r="BV21" s="1">
        <f t="shared" si="66"/>
        <v>-381487.63</v>
      </c>
      <c r="BW21" s="1">
        <f t="shared" si="66"/>
        <v>1575825.37</v>
      </c>
      <c r="BX21" s="1">
        <f t="shared" si="66"/>
        <v>-699080.31</v>
      </c>
      <c r="BY21" s="1">
        <f t="shared" si="66"/>
        <v>1129190.6600000001</v>
      </c>
      <c r="BZ21" s="1">
        <f t="shared" si="66"/>
        <v>639742.95000000007</v>
      </c>
      <c r="CA21" s="1">
        <f t="shared" si="66"/>
        <v>-311720.60000000009</v>
      </c>
      <c r="CB21" s="1">
        <f t="shared" si="66"/>
        <v>-2097718.7000000002</v>
      </c>
      <c r="CC21" s="1">
        <f t="shared" si="66"/>
        <v>341602.88000000012</v>
      </c>
      <c r="CD21" s="1">
        <f t="shared" si="66"/>
        <v>473501.62000000011</v>
      </c>
      <c r="CE21" s="1">
        <f t="shared" si="66"/>
        <v>-360991.54999999981</v>
      </c>
      <c r="CF21" s="53">
        <f>SUM(BT21:CE21)</f>
        <v>1441836.5900000005</v>
      </c>
      <c r="CG21" s="1">
        <f t="shared" ref="CG21:CV21" si="67">-CG20</f>
        <v>-365769.83</v>
      </c>
      <c r="CH21" s="1">
        <f t="shared" si="67"/>
        <v>311328.99</v>
      </c>
      <c r="CI21" s="1">
        <f t="shared" si="67"/>
        <v>-986972.18</v>
      </c>
      <c r="CJ21" s="1">
        <f t="shared" si="67"/>
        <v>2337269.2200000007</v>
      </c>
      <c r="CK21" s="1">
        <f t="shared" si="67"/>
        <v>-1560537.1199999996</v>
      </c>
      <c r="CL21" s="1">
        <f t="shared" si="67"/>
        <v>6479554.0300000012</v>
      </c>
      <c r="CM21" s="1">
        <f t="shared" si="67"/>
        <v>-4157249.2200000007</v>
      </c>
      <c r="CN21" s="1">
        <f t="shared" si="67"/>
        <v>-3661418.6199999996</v>
      </c>
      <c r="CO21" s="1">
        <f t="shared" si="67"/>
        <v>-624482.1100000001</v>
      </c>
      <c r="CP21" s="1">
        <f t="shared" si="67"/>
        <v>647048.54</v>
      </c>
      <c r="CQ21" s="1">
        <f t="shared" si="67"/>
        <v>689976.37000000011</v>
      </c>
      <c r="CR21" s="1">
        <f t="shared" si="67"/>
        <v>573393.49</v>
      </c>
      <c r="CS21" s="53">
        <f>SUM(CG21:CR21)</f>
        <v>-317858.43999999785</v>
      </c>
      <c r="CT21" s="1">
        <f t="shared" si="67"/>
        <v>1366129.7199999997</v>
      </c>
      <c r="CU21" s="1">
        <f t="shared" si="67"/>
        <v>303866.08999999985</v>
      </c>
      <c r="CV21" s="1">
        <f t="shared" si="67"/>
        <v>-1524021.48</v>
      </c>
      <c r="CW21" s="1">
        <f t="shared" ref="CW21:CY21" si="68">-CW20</f>
        <v>1550923.66</v>
      </c>
      <c r="CX21" s="1">
        <f t="shared" si="68"/>
        <v>-1471338.29</v>
      </c>
      <c r="CY21" s="1">
        <f t="shared" si="68"/>
        <v>1258445.99</v>
      </c>
      <c r="CZ21" s="1">
        <f t="shared" ref="CZ21:DB21" si="69">-CZ20</f>
        <v>1800070.9699999997</v>
      </c>
      <c r="DA21" s="1">
        <f t="shared" si="69"/>
        <v>-379584.54999999981</v>
      </c>
      <c r="DB21" s="1">
        <f t="shared" si="69"/>
        <v>-3220732.25</v>
      </c>
      <c r="DC21" s="1">
        <f t="shared" ref="DC21:DO21" si="70">-DC20</f>
        <v>-137190.13000000012</v>
      </c>
      <c r="DD21" s="1">
        <f t="shared" si="70"/>
        <v>2202101.2499999995</v>
      </c>
      <c r="DE21" s="1">
        <f t="shared" si="70"/>
        <v>-690425.10000000009</v>
      </c>
      <c r="DF21" s="53">
        <f>SUM(CT21:DE21)</f>
        <v>1058245.8799999987</v>
      </c>
      <c r="DG21" s="1">
        <f t="shared" si="70"/>
        <v>-143634.44999999972</v>
      </c>
      <c r="DH21" s="1">
        <f t="shared" si="70"/>
        <v>246726.69999999972</v>
      </c>
      <c r="DI21" s="1">
        <f t="shared" si="70"/>
        <v>267802.4299999997</v>
      </c>
      <c r="DJ21" s="1">
        <f t="shared" si="70"/>
        <v>0</v>
      </c>
      <c r="DK21" s="1">
        <f t="shared" si="70"/>
        <v>0</v>
      </c>
      <c r="DL21" s="1">
        <f t="shared" si="70"/>
        <v>0</v>
      </c>
      <c r="DM21" s="1">
        <f t="shared" si="70"/>
        <v>0</v>
      </c>
      <c r="DN21" s="1">
        <f t="shared" si="70"/>
        <v>0</v>
      </c>
      <c r="DO21" s="1">
        <f t="shared" si="70"/>
        <v>0</v>
      </c>
      <c r="DP21" s="1">
        <f t="shared" ref="DP21:DR21" si="71">-DP20</f>
        <v>0</v>
      </c>
      <c r="DQ21" s="1">
        <f t="shared" si="71"/>
        <v>0</v>
      </c>
      <c r="DR21" s="1">
        <f t="shared" si="71"/>
        <v>0</v>
      </c>
      <c r="DS21" s="53">
        <f>SUM(BS21,CF21,CS21,DF21,DG21:DR21)</f>
        <v>4563172.7500000019</v>
      </c>
      <c r="DT21" s="1"/>
      <c r="DU21" s="1"/>
      <c r="DV21" s="272"/>
      <c r="DW21" s="272"/>
      <c r="DX21" s="272"/>
      <c r="DY21" s="272"/>
      <c r="DZ21" s="272"/>
      <c r="EA21" s="272"/>
      <c r="EB21" s="272"/>
      <c r="EC21" s="272"/>
      <c r="ED21" s="272"/>
      <c r="EE21" s="272"/>
      <c r="EF21" s="272"/>
      <c r="EG21" s="272"/>
      <c r="EH21" s="272"/>
      <c r="EI21" s="272"/>
      <c r="EJ21" s="272"/>
      <c r="EK21" s="272"/>
      <c r="EL21" s="278"/>
      <c r="EM21" s="278"/>
      <c r="EN21" s="278"/>
      <c r="EO21" s="278"/>
      <c r="EP21" s="278"/>
      <c r="EQ21" s="278"/>
      <c r="ER21" s="278"/>
      <c r="ES21" s="278"/>
      <c r="ET21" s="278"/>
      <c r="EU21" s="278"/>
      <c r="EV21" s="278"/>
      <c r="EW21" s="278"/>
      <c r="EX21" s="278"/>
      <c r="EY21" s="278"/>
      <c r="EZ21" s="278"/>
      <c r="FA21" s="278"/>
      <c r="FB21" s="278"/>
      <c r="FC21" s="278"/>
      <c r="FD21" s="278"/>
      <c r="FE21" s="278"/>
      <c r="FF21" s="278"/>
      <c r="FG21" s="278"/>
      <c r="FH21" s="278"/>
      <c r="FI21" s="278"/>
      <c r="FJ21" s="278"/>
      <c r="FK21" s="278"/>
      <c r="FL21" s="278"/>
      <c r="FM21" s="278"/>
      <c r="FN21" s="278"/>
      <c r="FO21" s="278"/>
      <c r="FP21" s="278"/>
      <c r="FQ21" s="278"/>
      <c r="FR21" s="278"/>
      <c r="FS21" s="278"/>
      <c r="FT21" s="278"/>
      <c r="FU21" s="278"/>
      <c r="FV21" s="278"/>
      <c r="FW21" s="278"/>
      <c r="FX21" s="278"/>
      <c r="FY21" s="278"/>
      <c r="FZ21" s="278"/>
      <c r="GA21" s="278"/>
      <c r="GB21" s="278"/>
      <c r="GC21" s="278"/>
      <c r="GD21" s="278"/>
      <c r="GE21" s="278"/>
      <c r="GF21" s="278"/>
      <c r="GG21" s="278"/>
      <c r="GH21" s="278"/>
      <c r="GI21" s="278"/>
    </row>
    <row r="22" spans="1:191" s="3" customFormat="1" ht="13.5" thickBot="1">
      <c r="A22" s="299"/>
      <c r="B22" s="299"/>
      <c r="C22" s="299"/>
      <c r="D22" s="280"/>
      <c r="E22" s="280"/>
      <c r="F22" s="280"/>
      <c r="G22" s="280"/>
      <c r="H22" s="280"/>
      <c r="I22" s="1"/>
      <c r="J22" s="1"/>
      <c r="K22" s="1"/>
      <c r="L22" s="1"/>
      <c r="M22" s="1"/>
      <c r="N22" s="1"/>
      <c r="O22" s="1"/>
      <c r="P22" s="1"/>
      <c r="Q22" s="1"/>
      <c r="R22" s="56"/>
      <c r="S22" s="1"/>
      <c r="T22" s="1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56"/>
      <c r="AF22" s="160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56"/>
      <c r="AS22" s="160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56"/>
      <c r="BF22" s="160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56"/>
      <c r="BS22" s="56"/>
      <c r="BT22" s="160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56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56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56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56"/>
      <c r="DT22" s="272"/>
      <c r="DU22" s="271"/>
      <c r="DV22" s="272"/>
      <c r="DW22" s="272"/>
      <c r="DX22" s="272"/>
      <c r="DY22" s="272"/>
      <c r="DZ22" s="272"/>
      <c r="EA22" s="272"/>
      <c r="EB22" s="272"/>
      <c r="EC22" s="272"/>
      <c r="ED22" s="272"/>
      <c r="EE22" s="272"/>
      <c r="EF22" s="272"/>
      <c r="EG22" s="272"/>
      <c r="EH22" s="272"/>
      <c r="EI22" s="272"/>
      <c r="EJ22" s="272"/>
      <c r="EK22" s="272"/>
      <c r="EL22" s="278"/>
      <c r="EM22" s="278"/>
      <c r="EN22" s="278"/>
      <c r="EO22" s="278"/>
      <c r="EP22" s="278"/>
      <c r="EQ22" s="278"/>
      <c r="ER22" s="278"/>
      <c r="ES22" s="278"/>
      <c r="ET22" s="278"/>
      <c r="EU22" s="278"/>
      <c r="EV22" s="278"/>
      <c r="EW22" s="278"/>
      <c r="EX22" s="278"/>
      <c r="EY22" s="278"/>
      <c r="EZ22" s="278"/>
      <c r="FA22" s="278"/>
      <c r="FB22" s="278"/>
      <c r="FC22" s="278"/>
      <c r="FD22" s="278"/>
      <c r="FE22" s="278"/>
      <c r="FF22" s="278"/>
      <c r="FG22" s="278"/>
      <c r="FH22" s="278"/>
      <c r="FI22" s="278"/>
      <c r="FJ22" s="278"/>
      <c r="FK22" s="278"/>
      <c r="FL22" s="278"/>
      <c r="FM22" s="278"/>
      <c r="FN22" s="278"/>
      <c r="FO22" s="278"/>
      <c r="FP22" s="278"/>
      <c r="FQ22" s="278"/>
      <c r="FR22" s="278"/>
      <c r="FS22" s="278"/>
      <c r="FT22" s="278"/>
      <c r="FU22" s="278"/>
      <c r="FV22" s="278"/>
      <c r="FW22" s="278"/>
      <c r="FX22" s="278"/>
      <c r="FY22" s="278"/>
      <c r="FZ22" s="278"/>
      <c r="GA22" s="278"/>
      <c r="GB22" s="278"/>
      <c r="GC22" s="278"/>
      <c r="GD22" s="278"/>
      <c r="GE22" s="278"/>
      <c r="GF22" s="278"/>
      <c r="GG22" s="278"/>
      <c r="GH22" s="278"/>
      <c r="GI22" s="278"/>
    </row>
  </sheetData>
  <sheetProtection algorithmName="SHA-512" hashValue="okC/l8rdfVPSeAxDUMhqh0PtV5X5TzUgPQPCXY2N8oy3rRcmm+MDcUmjqeSxwjM1jlVyqz+8TWqtilH+2bGj7A==" saltValue="zAE/cpYKAINxl98G7liPLw==" spinCount="100000" sheet="1" insertColumns="0"/>
  <mergeCells count="9">
    <mergeCell ref="DG2:DR2"/>
    <mergeCell ref="CT2:DE2"/>
    <mergeCell ref="CG2:CR2"/>
    <mergeCell ref="F2:Q2"/>
    <mergeCell ref="S2:AD2"/>
    <mergeCell ref="AF2:AQ2"/>
    <mergeCell ref="AS2:BD2"/>
    <mergeCell ref="BF2:BQ2"/>
    <mergeCell ref="BT2:CE2"/>
  </mergeCells>
  <phoneticPr fontId="24" type="noConversion"/>
  <printOptions horizontalCentered="1"/>
  <pageMargins left="0.2" right="0.2" top="0.5" bottom="0.5" header="0.3" footer="0.3"/>
  <pageSetup paperSize="5" scale="49" orientation="landscape" r:id="rId1"/>
  <headerFooter>
    <oddFooter>&amp;L&amp;8&amp;Z&amp;F&amp;C&amp;1#&amp;"Calibri"&amp;10&amp;K000000Internal Use Only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3AD97-310B-41D2-A033-8049E73FB03D}">
  <dimension ref="A1:N10"/>
  <sheetViews>
    <sheetView workbookViewId="0">
      <selection activeCell="M2" sqref="M2"/>
    </sheetView>
  </sheetViews>
  <sheetFormatPr defaultRowHeight="12.75"/>
  <cols>
    <col min="1" max="1" width="71.28515625" style="245" bestFit="1" customWidth="1"/>
    <col min="2" max="2" width="7.5703125" style="247" bestFit="1" customWidth="1"/>
    <col min="3" max="6" width="9.140625" style="247" bestFit="1"/>
    <col min="7" max="7" width="11" style="247" bestFit="1" customWidth="1"/>
    <col min="8" max="8" width="9.140625" style="247" bestFit="1"/>
    <col min="9" max="10" width="10.28515625" style="247" bestFit="1" customWidth="1"/>
    <col min="11" max="13" width="9.140625" style="247" bestFit="1"/>
    <col min="14" max="14" width="10.140625" bestFit="1" customWidth="1"/>
  </cols>
  <sheetData>
    <row r="1" spans="1:14" s="245" customFormat="1">
      <c r="B1" s="246" t="str">
        <f>[26]Input!C3</f>
        <v>April</v>
      </c>
      <c r="C1" s="246" t="str">
        <f>[26]Input!D3</f>
        <v>May</v>
      </c>
      <c r="D1" s="246" t="str">
        <f>[26]Input!E3</f>
        <v>June</v>
      </c>
      <c r="E1" s="246" t="str">
        <f>[26]Input!F3</f>
        <v>July</v>
      </c>
      <c r="F1" s="246" t="str">
        <f>[26]Input!G3</f>
        <v>August</v>
      </c>
      <c r="G1" s="246" t="str">
        <f>[26]Input!H3</f>
        <v>September</v>
      </c>
      <c r="H1" s="246" t="str">
        <f>[26]Input!I3</f>
        <v>October</v>
      </c>
      <c r="I1" s="246" t="str">
        <f>[26]Input!J3</f>
        <v>November</v>
      </c>
      <c r="J1" s="246" t="str">
        <f>[26]Input!K3</f>
        <v>December</v>
      </c>
      <c r="K1" s="246" t="str">
        <f>[26]Input!L3</f>
        <v>January</v>
      </c>
      <c r="L1" s="246" t="str">
        <f>[26]Input!M3</f>
        <v>February</v>
      </c>
      <c r="M1" s="246" t="str">
        <f>[26]Input!N3</f>
        <v>March</v>
      </c>
      <c r="N1" s="245" t="s">
        <v>23</v>
      </c>
    </row>
    <row r="2" spans="1:14">
      <c r="A2" s="245" t="str">
        <f>[26]Input!A60</f>
        <v>Normalized Idaho Jurisdictional Billed Sales (Mwh)</v>
      </c>
      <c r="B2" s="247">
        <f>Input!C44</f>
        <v>947192</v>
      </c>
      <c r="C2" s="247">
        <f>Input!D44</f>
        <v>953286</v>
      </c>
      <c r="D2" s="247">
        <f>Input!E44</f>
        <v>1131686</v>
      </c>
      <c r="E2" s="247">
        <f>Input!F44</f>
        <v>1370142</v>
      </c>
      <c r="F2" s="247">
        <f>Input!G44</f>
        <v>1428766</v>
      </c>
      <c r="G2" s="247">
        <f>Input!H44</f>
        <v>1300608</v>
      </c>
      <c r="H2" s="247">
        <f>Input!I44</f>
        <v>1045495</v>
      </c>
      <c r="I2" s="247">
        <f>Input!J44</f>
        <v>957864</v>
      </c>
      <c r="J2" s="247">
        <f>Input!K44</f>
        <v>1081014</v>
      </c>
      <c r="K2" s="247">
        <f>Input!L44</f>
        <v>1177663</v>
      </c>
      <c r="L2" s="247">
        <f>Input!M44</f>
        <v>1101149</v>
      </c>
      <c r="M2" s="247">
        <f>Input!N44</f>
        <v>1004027</v>
      </c>
      <c r="N2" s="247">
        <f>SUM(B2:M2)</f>
        <v>13498892</v>
      </c>
    </row>
    <row r="4" spans="1:14">
      <c r="A4" s="245" t="str">
        <f>[26]Input!A62</f>
        <v>Normalized Idaho Jurisdictional Calendar Month Sales (Mwh)</v>
      </c>
      <c r="B4" s="247">
        <f>Input!C46</f>
        <v>911298</v>
      </c>
      <c r="C4" s="247">
        <f>Input!D46</f>
        <v>1108897</v>
      </c>
      <c r="D4" s="247">
        <f>Input!E46</f>
        <v>1213542</v>
      </c>
      <c r="E4" s="247">
        <f>Input!F46</f>
        <v>1521656</v>
      </c>
      <c r="F4" s="247">
        <f>Input!G46</f>
        <v>1379463</v>
      </c>
      <c r="G4" s="247">
        <f>Input!H46</f>
        <v>1113295</v>
      </c>
      <c r="H4" s="247">
        <f>Input!I46</f>
        <v>955414</v>
      </c>
      <c r="I4" s="247">
        <f>Input!J46</f>
        <v>980350</v>
      </c>
      <c r="J4" s="247">
        <f>Input!K46</f>
        <v>1177700</v>
      </c>
      <c r="K4" s="247">
        <f>Input!L46</f>
        <v>1169731</v>
      </c>
      <c r="L4" s="247">
        <f>Input!M46</f>
        <v>990746</v>
      </c>
      <c r="M4" s="247">
        <f>Input!N46</f>
        <v>982290</v>
      </c>
      <c r="N4" s="247">
        <f>SUM(B4:M4)</f>
        <v>13504382</v>
      </c>
    </row>
    <row r="6" spans="1:14">
      <c r="A6" s="245" t="s">
        <v>177</v>
      </c>
      <c r="B6" s="247">
        <f>B4-B2</f>
        <v>-35894</v>
      </c>
      <c r="C6" s="247">
        <f t="shared" ref="C6:N6" si="0">C4-C2</f>
        <v>155611</v>
      </c>
      <c r="D6" s="247">
        <f t="shared" si="0"/>
        <v>81856</v>
      </c>
      <c r="E6" s="247">
        <f t="shared" si="0"/>
        <v>151514</v>
      </c>
      <c r="F6" s="247">
        <f t="shared" si="0"/>
        <v>-49303</v>
      </c>
      <c r="G6" s="247">
        <f t="shared" si="0"/>
        <v>-187313</v>
      </c>
      <c r="H6" s="247">
        <f t="shared" si="0"/>
        <v>-90081</v>
      </c>
      <c r="I6" s="247">
        <f t="shared" si="0"/>
        <v>22486</v>
      </c>
      <c r="J6" s="247">
        <f t="shared" si="0"/>
        <v>96686</v>
      </c>
      <c r="K6" s="247">
        <f t="shared" si="0"/>
        <v>-7932</v>
      </c>
      <c r="L6" s="247">
        <f t="shared" si="0"/>
        <v>-110403</v>
      </c>
      <c r="M6" s="247">
        <f t="shared" si="0"/>
        <v>-21737</v>
      </c>
      <c r="N6" s="247">
        <f t="shared" si="0"/>
        <v>5490</v>
      </c>
    </row>
    <row r="8" spans="1:14">
      <c r="A8" s="245" t="s">
        <v>178</v>
      </c>
      <c r="B8" s="248">
        <f>B4/$N$4</f>
        <v>6.7481651511339058E-2</v>
      </c>
      <c r="C8" s="248">
        <f t="shared" ref="C8:M8" si="1">C4/$N$4</f>
        <v>8.2113864966201336E-2</v>
      </c>
      <c r="D8" s="248">
        <f t="shared" si="1"/>
        <v>8.9862831190646114E-2</v>
      </c>
      <c r="E8" s="248">
        <f t="shared" si="1"/>
        <v>0.11267868459289733</v>
      </c>
      <c r="F8" s="248">
        <f t="shared" si="1"/>
        <v>0.10214928754236959</v>
      </c>
      <c r="G8" s="248">
        <f t="shared" si="1"/>
        <v>8.2439537033238544E-2</v>
      </c>
      <c r="H8" s="248">
        <f t="shared" si="1"/>
        <v>7.0748442986876409E-2</v>
      </c>
      <c r="I8" s="248">
        <f t="shared" si="1"/>
        <v>7.2594954733952277E-2</v>
      </c>
      <c r="J8" s="248">
        <f t="shared" si="1"/>
        <v>8.7208729729357476E-2</v>
      </c>
      <c r="K8" s="248">
        <f t="shared" si="1"/>
        <v>8.6618624976692746E-2</v>
      </c>
      <c r="L8" s="248">
        <f t="shared" si="1"/>
        <v>7.3364778928795116E-2</v>
      </c>
      <c r="M8" s="248">
        <f t="shared" si="1"/>
        <v>7.2738611807633996E-2</v>
      </c>
      <c r="N8" s="249">
        <f>SUM(B8:M8)</f>
        <v>0.99999999999999989</v>
      </c>
    </row>
    <row r="10" spans="1:14">
      <c r="A10" s="245" t="s">
        <v>179</v>
      </c>
      <c r="B10" s="250">
        <f>B4-(B8*$N$6)</f>
        <v>910927.5257332027</v>
      </c>
      <c r="C10" s="250">
        <f t="shared" ref="C10:M10" si="2">C4-(C8*$N$6)</f>
        <v>1108446.1948813356</v>
      </c>
      <c r="D10" s="250">
        <f t="shared" si="2"/>
        <v>1213048.6530567633</v>
      </c>
      <c r="E10" s="250">
        <f t="shared" si="2"/>
        <v>1521037.3940215849</v>
      </c>
      <c r="F10" s="250">
        <f t="shared" si="2"/>
        <v>1378902.2004113924</v>
      </c>
      <c r="G10" s="250">
        <f t="shared" si="2"/>
        <v>1112842.4069416875</v>
      </c>
      <c r="H10" s="250">
        <f t="shared" si="2"/>
        <v>955025.59104800201</v>
      </c>
      <c r="I10" s="250">
        <f t="shared" si="2"/>
        <v>979951.45369851065</v>
      </c>
      <c r="J10" s="250">
        <f t="shared" si="2"/>
        <v>1177221.2240737858</v>
      </c>
      <c r="K10" s="250">
        <f t="shared" si="2"/>
        <v>1169255.4637488779</v>
      </c>
      <c r="L10" s="250">
        <f t="shared" si="2"/>
        <v>990343.22736368096</v>
      </c>
      <c r="M10" s="250">
        <f t="shared" si="2"/>
        <v>981890.6650211761</v>
      </c>
      <c r="N10" s="247">
        <f>SUM(B10:M10)</f>
        <v>13498892</v>
      </c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U85"/>
  <sheetViews>
    <sheetView view="pageBreakPreview" zoomScale="70" zoomScaleNormal="100" zoomScaleSheetLayoutView="70" workbookViewId="0">
      <pane xSplit="2" ySplit="3" topLeftCell="F4" activePane="bottomRight" state="frozen"/>
      <selection activeCell="C50" sqref="C50"/>
      <selection pane="topRight" activeCell="C50" sqref="C50"/>
      <selection pane="bottomLeft" activeCell="C50" sqref="C50"/>
      <selection pane="bottomRight" activeCell="N35" sqref="N35"/>
    </sheetView>
  </sheetViews>
  <sheetFormatPr defaultColWidth="9.140625" defaultRowHeight="12.75"/>
  <cols>
    <col min="1" max="1" width="82.42578125" style="79" customWidth="1"/>
    <col min="2" max="2" width="59.140625" style="79" customWidth="1"/>
    <col min="3" max="3" width="21.85546875" style="79" customWidth="1"/>
    <col min="4" max="4" width="19.5703125" style="79" customWidth="1"/>
    <col min="5" max="5" width="19.28515625" style="79" customWidth="1"/>
    <col min="6" max="6" width="24.85546875" style="79" bestFit="1" customWidth="1"/>
    <col min="7" max="7" width="20" style="79" bestFit="1" customWidth="1"/>
    <col min="8" max="8" width="21.140625" style="79" bestFit="1" customWidth="1"/>
    <col min="9" max="9" width="20.5703125" style="79" bestFit="1" customWidth="1"/>
    <col min="10" max="10" width="19.7109375" style="79" customWidth="1"/>
    <col min="11" max="11" width="21.140625" style="79" bestFit="1" customWidth="1"/>
    <col min="12" max="13" width="20.5703125" style="79" bestFit="1" customWidth="1"/>
    <col min="14" max="14" width="21.140625" style="79" bestFit="1" customWidth="1"/>
    <col min="15" max="15" width="23.5703125" style="122" bestFit="1" customWidth="1"/>
    <col min="16" max="18" width="9.140625" style="79"/>
    <col min="19" max="19" width="20" style="79" bestFit="1" customWidth="1"/>
    <col min="20" max="16384" width="9.140625" style="79"/>
  </cols>
  <sheetData>
    <row r="1" spans="1:255" s="67" customFormat="1" ht="23.25">
      <c r="A1" s="60" t="s">
        <v>42</v>
      </c>
      <c r="B1" s="61"/>
      <c r="C1" s="62"/>
      <c r="D1" s="62"/>
      <c r="E1" s="62"/>
      <c r="F1" s="62"/>
      <c r="G1" s="62"/>
      <c r="H1" s="63"/>
      <c r="I1" s="63"/>
      <c r="J1" s="64"/>
      <c r="K1" s="63"/>
      <c r="L1" s="63"/>
      <c r="M1" s="65"/>
      <c r="N1" s="63"/>
      <c r="O1" s="119"/>
      <c r="P1" s="62"/>
      <c r="Q1" s="66" t="s">
        <v>105</v>
      </c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</row>
    <row r="2" spans="1:255" s="67" customFormat="1" ht="23.25">
      <c r="A2" s="68" t="str">
        <f>PCA!A3</f>
        <v>April 2022 thru March 2023</v>
      </c>
      <c r="B2" s="69"/>
      <c r="C2" s="62"/>
      <c r="D2" s="62"/>
      <c r="E2" s="62"/>
      <c r="F2" s="62"/>
      <c r="G2" s="62"/>
      <c r="H2" s="63"/>
      <c r="I2" s="63"/>
      <c r="J2" s="64"/>
      <c r="K2" s="63"/>
      <c r="L2" s="63"/>
      <c r="M2" s="65"/>
      <c r="N2" s="63"/>
      <c r="O2" s="119"/>
      <c r="P2" s="62"/>
      <c r="Q2" s="70" t="s">
        <v>106</v>
      </c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</row>
    <row r="3" spans="1:255" ht="20.25" thickBot="1">
      <c r="A3" s="71"/>
      <c r="B3" s="72" t="s">
        <v>44</v>
      </c>
      <c r="C3" s="73" t="s">
        <v>0</v>
      </c>
      <c r="D3" s="73" t="s">
        <v>1</v>
      </c>
      <c r="E3" s="73" t="s">
        <v>2</v>
      </c>
      <c r="F3" s="73" t="s">
        <v>3</v>
      </c>
      <c r="G3" s="73" t="s">
        <v>4</v>
      </c>
      <c r="H3" s="74" t="s">
        <v>5</v>
      </c>
      <c r="I3" s="74" t="s">
        <v>6</v>
      </c>
      <c r="J3" s="75" t="s">
        <v>7</v>
      </c>
      <c r="K3" s="74" t="s">
        <v>8</v>
      </c>
      <c r="L3" s="74" t="s">
        <v>9</v>
      </c>
      <c r="M3" s="76" t="s">
        <v>10</v>
      </c>
      <c r="N3" s="76" t="s">
        <v>11</v>
      </c>
      <c r="O3" s="120" t="s">
        <v>23</v>
      </c>
      <c r="P3" s="71"/>
      <c r="Q3" s="77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</row>
    <row r="4" spans="1:255" s="82" customFormat="1" ht="20.25" thickTop="1">
      <c r="A4" s="147" t="s">
        <v>87</v>
      </c>
      <c r="B4" s="148" t="s">
        <v>198</v>
      </c>
      <c r="C4" s="98">
        <v>1005246</v>
      </c>
      <c r="D4" s="98">
        <v>1053811.7749999999</v>
      </c>
      <c r="E4" s="98">
        <v>1178710</v>
      </c>
      <c r="F4" s="98">
        <v>1548306</v>
      </c>
      <c r="G4" s="98">
        <v>1721690.503</v>
      </c>
      <c r="H4" s="98">
        <v>1581973</v>
      </c>
      <c r="I4" s="98">
        <v>1118643</v>
      </c>
      <c r="J4" s="98">
        <v>1050588</v>
      </c>
      <c r="K4" s="98">
        <v>1227997</v>
      </c>
      <c r="L4" s="98">
        <v>1269362</v>
      </c>
      <c r="M4" s="99">
        <v>1221424</v>
      </c>
      <c r="N4" s="99">
        <f>1168370848.25/1000</f>
        <v>1168370.84825</v>
      </c>
      <c r="O4" s="121">
        <f>SUM(C4:N4)</f>
        <v>15146122.126250001</v>
      </c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</row>
    <row r="5" spans="1:255">
      <c r="A5" s="122"/>
      <c r="B5" s="122"/>
      <c r="C5" s="100"/>
      <c r="D5" s="100"/>
      <c r="E5" s="100"/>
      <c r="F5" s="100"/>
      <c r="G5" s="101"/>
      <c r="H5" s="100"/>
      <c r="I5" s="100"/>
      <c r="J5" s="100"/>
      <c r="K5" s="100"/>
      <c r="L5" s="100"/>
      <c r="M5" s="100"/>
      <c r="N5" s="100"/>
    </row>
    <row r="6" spans="1:255" s="82" customFormat="1" ht="19.5">
      <c r="A6" s="147" t="s">
        <v>88</v>
      </c>
      <c r="B6" s="148" t="s">
        <v>198</v>
      </c>
      <c r="C6" s="102">
        <v>1030080</v>
      </c>
      <c r="D6" s="102">
        <v>1151008.75327</v>
      </c>
      <c r="E6" s="102">
        <v>1309649</v>
      </c>
      <c r="F6" s="102">
        <v>1770115</v>
      </c>
      <c r="G6" s="102">
        <v>1656873.01009</v>
      </c>
      <c r="H6" s="102">
        <v>1267327</v>
      </c>
      <c r="I6" s="102">
        <v>1022769</v>
      </c>
      <c r="J6" s="102">
        <v>1159427</v>
      </c>
      <c r="K6" s="102">
        <v>1297005</v>
      </c>
      <c r="L6" s="102">
        <v>1255296</v>
      </c>
      <c r="M6" s="103">
        <v>1120338</v>
      </c>
      <c r="N6" s="103">
        <f>1156784562.25/1000</f>
        <v>1156784.56225</v>
      </c>
      <c r="O6" s="121">
        <f>SUM(C6:N6)</f>
        <v>15196672.325610001</v>
      </c>
      <c r="P6" s="80"/>
      <c r="Q6" s="80"/>
      <c r="R6" s="80"/>
      <c r="S6" s="83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</row>
    <row r="7" spans="1:255">
      <c r="A7" s="122"/>
      <c r="B7" s="122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</row>
    <row r="8" spans="1:255" s="82" customFormat="1" ht="19.5">
      <c r="A8" s="147" t="s">
        <v>94</v>
      </c>
      <c r="B8" s="148" t="s">
        <v>198</v>
      </c>
      <c r="C8" s="102">
        <v>46427</v>
      </c>
      <c r="D8" s="102">
        <v>50552.554799999998</v>
      </c>
      <c r="E8" s="102">
        <v>53082</v>
      </c>
      <c r="F8" s="102">
        <v>63743</v>
      </c>
      <c r="G8" s="102">
        <v>72726.779899999994</v>
      </c>
      <c r="H8" s="102">
        <v>68968</v>
      </c>
      <c r="I8" s="102">
        <v>50421</v>
      </c>
      <c r="J8" s="102">
        <v>51906</v>
      </c>
      <c r="K8" s="102">
        <v>62339</v>
      </c>
      <c r="L8" s="102">
        <v>62037</v>
      </c>
      <c r="M8" s="103">
        <v>56639</v>
      </c>
      <c r="N8" s="103">
        <f>49302098.43/1000</f>
        <v>49302.098429999998</v>
      </c>
      <c r="O8" s="121">
        <f>SUM(C8:N8)</f>
        <v>688143.43313000002</v>
      </c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</row>
    <row r="9" spans="1:255" s="82" customFormat="1" ht="19.5">
      <c r="A9" s="149"/>
      <c r="B9" s="150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6"/>
      <c r="N9" s="106"/>
      <c r="O9" s="123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</row>
    <row r="10" spans="1:255" ht="19.5">
      <c r="A10" s="153" t="s">
        <v>43</v>
      </c>
      <c r="B10" s="154" t="s">
        <v>109</v>
      </c>
      <c r="C10" s="108">
        <v>-3054903.66</v>
      </c>
      <c r="D10" s="108">
        <v>-8394562.4800000004</v>
      </c>
      <c r="E10" s="108">
        <v>-2261691.94</v>
      </c>
      <c r="F10" s="108">
        <v>116995.03</v>
      </c>
      <c r="G10" s="109">
        <v>-227238.62</v>
      </c>
      <c r="H10" s="109">
        <v>-37093105.640000001</v>
      </c>
      <c r="I10" s="109">
        <v>-5653754.7300000004</v>
      </c>
      <c r="J10" s="109">
        <v>-9143789.1999999993</v>
      </c>
      <c r="K10" s="109">
        <v>-42268447.57</v>
      </c>
      <c r="L10" s="109">
        <v>-41177195.119999997</v>
      </c>
      <c r="M10" s="109">
        <v>-14320861.02</v>
      </c>
      <c r="N10" s="109">
        <v>-6746427.2199999997</v>
      </c>
      <c r="O10" s="125">
        <f>SUM(C10:N10)</f>
        <v>-170224982.17000002</v>
      </c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</row>
    <row r="11" spans="1:255" s="82" customFormat="1" ht="19.5">
      <c r="A11" s="155"/>
      <c r="B11" s="155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24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</row>
    <row r="12" spans="1:255" s="82" customFormat="1" ht="19.5">
      <c r="A12" s="151" t="s">
        <v>40</v>
      </c>
      <c r="B12" s="149" t="s">
        <v>109</v>
      </c>
      <c r="C12" s="111">
        <v>12191275.939999999</v>
      </c>
      <c r="D12" s="111">
        <v>14772851.859999999</v>
      </c>
      <c r="E12" s="111">
        <v>12670837.76</v>
      </c>
      <c r="F12" s="111">
        <v>32482332</v>
      </c>
      <c r="G12" s="111">
        <v>37703740.060000002</v>
      </c>
      <c r="H12" s="111">
        <v>53511436.210000001</v>
      </c>
      <c r="I12" s="111">
        <v>19164182.260000002</v>
      </c>
      <c r="J12" s="111">
        <v>29443672.309999999</v>
      </c>
      <c r="K12" s="111">
        <v>76511844.140000001</v>
      </c>
      <c r="L12" s="111">
        <v>71435626.010000005</v>
      </c>
      <c r="M12" s="111">
        <v>21313471.02</v>
      </c>
      <c r="N12" s="111">
        <v>26579956.710000001</v>
      </c>
      <c r="O12" s="124">
        <f>SUM(C12:N12)</f>
        <v>407781226.27999997</v>
      </c>
    </row>
    <row r="13" spans="1:255" s="82" customFormat="1" ht="19.5">
      <c r="A13" s="151" t="s">
        <v>39</v>
      </c>
      <c r="B13" s="149" t="s">
        <v>109</v>
      </c>
      <c r="C13" s="112">
        <v>421475.64</v>
      </c>
      <c r="D13" s="113">
        <v>406842.04</v>
      </c>
      <c r="E13" s="113">
        <v>527600.39</v>
      </c>
      <c r="F13" s="112">
        <v>589330.74</v>
      </c>
      <c r="G13" s="112">
        <v>528975.59</v>
      </c>
      <c r="H13" s="112">
        <v>464130.18</v>
      </c>
      <c r="I13" s="112">
        <v>527125.14</v>
      </c>
      <c r="J13" s="112">
        <v>699354.59</v>
      </c>
      <c r="K13" s="112">
        <v>724962.11</v>
      </c>
      <c r="L13" s="112">
        <v>614089.56999999995</v>
      </c>
      <c r="M13" s="112">
        <v>559327.26</v>
      </c>
      <c r="N13" s="112">
        <v>452143.91</v>
      </c>
      <c r="O13" s="126">
        <f>SUM(C13:N13)</f>
        <v>6515357.1600000001</v>
      </c>
    </row>
    <row r="14" spans="1:255" s="82" customFormat="1" ht="19.5">
      <c r="A14" s="149" t="s">
        <v>41</v>
      </c>
      <c r="B14" s="149"/>
      <c r="C14" s="124">
        <f t="shared" ref="C14:O14" si="0">C12-C13</f>
        <v>11769800.299999999</v>
      </c>
      <c r="D14" s="124">
        <f t="shared" si="0"/>
        <v>14366009.82</v>
      </c>
      <c r="E14" s="124">
        <f t="shared" si="0"/>
        <v>12143237.369999999</v>
      </c>
      <c r="F14" s="124">
        <f t="shared" si="0"/>
        <v>31893001.260000002</v>
      </c>
      <c r="G14" s="124">
        <f t="shared" si="0"/>
        <v>37174764.469999999</v>
      </c>
      <c r="H14" s="124">
        <f t="shared" si="0"/>
        <v>53047306.030000001</v>
      </c>
      <c r="I14" s="124">
        <f t="shared" si="0"/>
        <v>18637057.120000001</v>
      </c>
      <c r="J14" s="124">
        <f>J12-J13</f>
        <v>28744317.719999999</v>
      </c>
      <c r="K14" s="124">
        <f t="shared" si="0"/>
        <v>75786882.030000001</v>
      </c>
      <c r="L14" s="124">
        <f t="shared" si="0"/>
        <v>70821536.440000013</v>
      </c>
      <c r="M14" s="124">
        <f t="shared" si="0"/>
        <v>20754143.759999998</v>
      </c>
      <c r="N14" s="124">
        <f t="shared" si="0"/>
        <v>26127812.800000001</v>
      </c>
      <c r="O14" s="124">
        <f t="shared" si="0"/>
        <v>401265869.11999995</v>
      </c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</row>
    <row r="15" spans="1:255" s="82" customFormat="1" ht="19.5">
      <c r="A15" s="151" t="s">
        <v>32</v>
      </c>
      <c r="B15" s="149" t="s">
        <v>109</v>
      </c>
      <c r="C15" s="111">
        <v>92639.6</v>
      </c>
      <c r="D15" s="111">
        <v>168488.1</v>
      </c>
      <c r="E15" s="111">
        <v>92879.25</v>
      </c>
      <c r="F15" s="111">
        <v>696566.17</v>
      </c>
      <c r="G15" s="111">
        <v>894801.42</v>
      </c>
      <c r="H15" s="111">
        <v>199583.4</v>
      </c>
      <c r="I15" s="111">
        <v>85663.16</v>
      </c>
      <c r="J15" s="111">
        <v>155437.39000000001</v>
      </c>
      <c r="K15" s="111">
        <v>541970</v>
      </c>
      <c r="L15" s="111">
        <v>335938.83</v>
      </c>
      <c r="M15" s="111">
        <v>265.58999999999997</v>
      </c>
      <c r="N15" s="111">
        <f>355499.93-714.61</f>
        <v>354785.32</v>
      </c>
      <c r="O15" s="124">
        <f>SUM(C15:N15)</f>
        <v>3619018.23</v>
      </c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</row>
    <row r="16" spans="1:255" s="82" customFormat="1" ht="19.5">
      <c r="A16" s="151" t="s">
        <v>37</v>
      </c>
      <c r="B16" s="149" t="s">
        <v>109</v>
      </c>
      <c r="C16" s="112">
        <v>1766.54</v>
      </c>
      <c r="D16" s="113">
        <v>1848.6</v>
      </c>
      <c r="E16" s="113">
        <v>2375</v>
      </c>
      <c r="F16" s="112">
        <v>7334.09</v>
      </c>
      <c r="G16" s="111">
        <v>13963.48</v>
      </c>
      <c r="H16" s="111">
        <v>10137.52</v>
      </c>
      <c r="I16" s="111">
        <v>4993.38</v>
      </c>
      <c r="J16" s="111">
        <v>2723.89</v>
      </c>
      <c r="K16" s="111">
        <v>2645.97</v>
      </c>
      <c r="L16" s="111">
        <v>2132.37</v>
      </c>
      <c r="M16" s="111">
        <v>2075.34</v>
      </c>
      <c r="N16" s="111">
        <v>1387.27</v>
      </c>
      <c r="O16" s="124">
        <f>SUM(C16:N16)</f>
        <v>53383.44999999999</v>
      </c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</row>
    <row r="17" spans="1:255" ht="20.25" thickBot="1">
      <c r="A17" s="153" t="s">
        <v>45</v>
      </c>
      <c r="B17" s="153"/>
      <c r="C17" s="6">
        <f>SUM(C14:C16)</f>
        <v>11864206.439999998</v>
      </c>
      <c r="D17" s="6">
        <f t="shared" ref="D17:O17" si="1">SUM(D14:D16)</f>
        <v>14536346.52</v>
      </c>
      <c r="E17" s="6">
        <f t="shared" si="1"/>
        <v>12238491.619999999</v>
      </c>
      <c r="F17" s="6">
        <f t="shared" si="1"/>
        <v>32596901.520000003</v>
      </c>
      <c r="G17" s="6">
        <f t="shared" si="1"/>
        <v>38083529.369999997</v>
      </c>
      <c r="H17" s="6">
        <f t="shared" si="1"/>
        <v>53257026.950000003</v>
      </c>
      <c r="I17" s="6">
        <f t="shared" si="1"/>
        <v>18727713.66</v>
      </c>
      <c r="J17" s="6">
        <f>SUM(J14:J16)</f>
        <v>28902479</v>
      </c>
      <c r="K17" s="6">
        <f t="shared" si="1"/>
        <v>76331498</v>
      </c>
      <c r="L17" s="6">
        <f t="shared" si="1"/>
        <v>71159607.640000015</v>
      </c>
      <c r="M17" s="6">
        <f t="shared" si="1"/>
        <v>20756484.689999998</v>
      </c>
      <c r="N17" s="6">
        <f t="shared" si="1"/>
        <v>26483985.390000001</v>
      </c>
      <c r="O17" s="6">
        <f t="shared" si="1"/>
        <v>404938270.79999995</v>
      </c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</row>
    <row r="18" spans="1:255" s="82" customFormat="1" ht="20.25" thickTop="1">
      <c r="A18" s="155"/>
      <c r="B18" s="155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24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</row>
    <row r="19" spans="1:255" s="82" customFormat="1" ht="19.5">
      <c r="A19" s="156" t="s">
        <v>107</v>
      </c>
      <c r="B19" s="149" t="s">
        <v>109</v>
      </c>
      <c r="C19" s="111">
        <v>14537129.41</v>
      </c>
      <c r="D19" s="111">
        <v>15661377.300000001</v>
      </c>
      <c r="E19" s="111">
        <v>18462800.32</v>
      </c>
      <c r="F19" s="111">
        <v>21066477.949999999</v>
      </c>
      <c r="G19" s="111">
        <v>19603175.390000001</v>
      </c>
      <c r="H19" s="111">
        <v>15725924.6</v>
      </c>
      <c r="I19" s="111">
        <v>12556172.32</v>
      </c>
      <c r="J19" s="111">
        <v>15810957.17</v>
      </c>
      <c r="K19" s="111">
        <v>16803693.41</v>
      </c>
      <c r="L19" s="111">
        <v>14690847.08</v>
      </c>
      <c r="M19" s="111">
        <v>17440869.120000001</v>
      </c>
      <c r="N19" s="111">
        <v>14622620.539999999</v>
      </c>
      <c r="O19" s="124">
        <f>SUM(C19:N19)</f>
        <v>196982044.61000001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</row>
    <row r="20" spans="1:255" s="82" customFormat="1" ht="19.5">
      <c r="A20" s="155" t="s">
        <v>25</v>
      </c>
      <c r="B20" s="149" t="s">
        <v>109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8">
        <f t="shared" ref="O20:O21" si="2">SUM(C20:N20)</f>
        <v>0</v>
      </c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1"/>
      <c r="II20" s="81"/>
      <c r="IJ20" s="81"/>
      <c r="IK20" s="81"/>
      <c r="IL20" s="81"/>
      <c r="IM20" s="81"/>
      <c r="IN20" s="81"/>
      <c r="IO20" s="81"/>
      <c r="IP20" s="81"/>
      <c r="IQ20" s="81"/>
      <c r="IR20" s="81"/>
      <c r="IS20" s="81"/>
      <c r="IT20" s="81"/>
      <c r="IU20" s="81"/>
    </row>
    <row r="21" spans="1:255" s="82" customFormat="1" ht="19.5">
      <c r="A21" s="151" t="s">
        <v>28</v>
      </c>
      <c r="B21" s="149" t="s">
        <v>109</v>
      </c>
      <c r="C21" s="8">
        <f>C13</f>
        <v>421475.64</v>
      </c>
      <c r="D21" s="8">
        <f t="shared" ref="D21:N21" si="3">D13</f>
        <v>406842.04</v>
      </c>
      <c r="E21" s="8">
        <f t="shared" si="3"/>
        <v>527600.39</v>
      </c>
      <c r="F21" s="8">
        <f t="shared" si="3"/>
        <v>589330.74</v>
      </c>
      <c r="G21" s="8">
        <f t="shared" si="3"/>
        <v>528975.59</v>
      </c>
      <c r="H21" s="8">
        <f t="shared" si="3"/>
        <v>464130.18</v>
      </c>
      <c r="I21" s="8">
        <f t="shared" si="3"/>
        <v>527125.14</v>
      </c>
      <c r="J21" s="8">
        <f t="shared" si="3"/>
        <v>699354.59</v>
      </c>
      <c r="K21" s="8">
        <f t="shared" si="3"/>
        <v>724962.11</v>
      </c>
      <c r="L21" s="8">
        <f t="shared" si="3"/>
        <v>614089.56999999995</v>
      </c>
      <c r="M21" s="8">
        <f t="shared" si="3"/>
        <v>559327.26</v>
      </c>
      <c r="N21" s="8">
        <f t="shared" si="3"/>
        <v>452143.91</v>
      </c>
      <c r="O21" s="8">
        <f t="shared" si="2"/>
        <v>6515357.1600000001</v>
      </c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1"/>
      <c r="IE21" s="81"/>
      <c r="IF21" s="81"/>
      <c r="IG21" s="81"/>
      <c r="IH21" s="81"/>
      <c r="II21" s="81"/>
      <c r="IJ21" s="81"/>
      <c r="IK21" s="81"/>
      <c r="IL21" s="81"/>
      <c r="IM21" s="81"/>
      <c r="IN21" s="81"/>
      <c r="IO21" s="81"/>
      <c r="IP21" s="81"/>
      <c r="IQ21" s="81"/>
      <c r="IR21" s="81"/>
      <c r="IS21" s="81"/>
      <c r="IT21" s="81"/>
      <c r="IU21" s="81"/>
    </row>
    <row r="22" spans="1:255" s="82" customFormat="1" ht="19.5">
      <c r="A22" s="151" t="s">
        <v>49</v>
      </c>
      <c r="B22" s="149" t="s">
        <v>109</v>
      </c>
      <c r="C22" s="107">
        <v>0</v>
      </c>
      <c r="D22" s="107"/>
      <c r="E22" s="107"/>
      <c r="F22" s="107">
        <v>-31641.84</v>
      </c>
      <c r="G22" s="107"/>
      <c r="H22" s="107"/>
      <c r="I22" s="107">
        <v>-13153.75</v>
      </c>
      <c r="J22" s="107">
        <v>40</v>
      </c>
      <c r="K22" s="107">
        <v>-218939.33</v>
      </c>
      <c r="L22" s="107">
        <v>218939.33</v>
      </c>
      <c r="M22" s="107">
        <v>0</v>
      </c>
      <c r="N22" s="107">
        <v>-125155.02</v>
      </c>
      <c r="O22" s="8">
        <f>SUM(C22:N22)</f>
        <v>-169910.61</v>
      </c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</row>
    <row r="23" spans="1:255" s="82" customFormat="1" ht="20.25" thickBot="1">
      <c r="A23" s="157" t="s">
        <v>34</v>
      </c>
      <c r="B23" s="157"/>
      <c r="C23" s="127">
        <f t="shared" ref="C23:L23" si="4">SUM(C19:C22)</f>
        <v>14958605.050000001</v>
      </c>
      <c r="D23" s="127">
        <f t="shared" si="4"/>
        <v>16068219.34</v>
      </c>
      <c r="E23" s="127">
        <f t="shared" si="4"/>
        <v>18990400.710000001</v>
      </c>
      <c r="F23" s="127">
        <f t="shared" si="4"/>
        <v>21624166.849999998</v>
      </c>
      <c r="G23" s="127">
        <f t="shared" si="4"/>
        <v>20132150.98</v>
      </c>
      <c r="H23" s="127">
        <f t="shared" si="4"/>
        <v>16190054.779999999</v>
      </c>
      <c r="I23" s="127">
        <f t="shared" si="4"/>
        <v>13070143.710000001</v>
      </c>
      <c r="J23" s="127">
        <f>SUM(J19:J22)</f>
        <v>16510351.76</v>
      </c>
      <c r="K23" s="127">
        <f t="shared" si="4"/>
        <v>17309716.190000001</v>
      </c>
      <c r="L23" s="127">
        <f t="shared" si="4"/>
        <v>15523875.98</v>
      </c>
      <c r="M23" s="127">
        <f>SUM(M19:M22)</f>
        <v>18000196.380000003</v>
      </c>
      <c r="N23" s="127">
        <f>SUM(N19:N22)</f>
        <v>14949609.43</v>
      </c>
      <c r="O23" s="127">
        <f>SUM(O19:O22)</f>
        <v>203327491.16</v>
      </c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</row>
    <row r="24" spans="1:255" s="82" customFormat="1" ht="20.25" thickTop="1">
      <c r="A24" s="151"/>
      <c r="B24" s="151"/>
      <c r="C24" s="107"/>
      <c r="D24" s="107"/>
      <c r="E24" s="107"/>
      <c r="F24" s="107"/>
      <c r="G24" s="111"/>
      <c r="H24" s="111"/>
      <c r="I24" s="111"/>
      <c r="J24" s="111"/>
      <c r="K24" s="111"/>
      <c r="L24" s="111"/>
      <c r="M24" s="111"/>
      <c r="N24" s="111"/>
      <c r="O24" s="124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  <c r="HV24" s="81"/>
      <c r="HW24" s="81"/>
      <c r="HX24" s="81"/>
      <c r="HY24" s="81"/>
      <c r="HZ24" s="81"/>
      <c r="IA24" s="81"/>
      <c r="IB24" s="81"/>
      <c r="IC24" s="81"/>
      <c r="ID24" s="81"/>
      <c r="IE24" s="81"/>
      <c r="IF24" s="81"/>
      <c r="IG24" s="81"/>
      <c r="IH24" s="81"/>
      <c r="II24" s="81"/>
      <c r="IJ24" s="81"/>
      <c r="IK24" s="81"/>
      <c r="IL24" s="81"/>
      <c r="IM24" s="81"/>
      <c r="IN24" s="81"/>
      <c r="IO24" s="81"/>
      <c r="IP24" s="81"/>
      <c r="IQ24" s="81"/>
      <c r="IR24" s="81"/>
      <c r="IS24" s="81"/>
      <c r="IT24" s="81"/>
      <c r="IU24" s="81"/>
    </row>
    <row r="25" spans="1:255" ht="18.75" customHeight="1">
      <c r="A25" s="153" t="s">
        <v>38</v>
      </c>
      <c r="B25" s="158" t="s">
        <v>109</v>
      </c>
      <c r="C25" s="114">
        <v>0</v>
      </c>
      <c r="D25" s="115">
        <v>0</v>
      </c>
      <c r="E25" s="114">
        <v>163366.82</v>
      </c>
      <c r="F25" s="114">
        <v>2073169.22</v>
      </c>
      <c r="G25" s="114">
        <v>2843974.65</v>
      </c>
      <c r="H25" s="114">
        <v>2121623.7599999998</v>
      </c>
      <c r="I25" s="114">
        <v>628735.75</v>
      </c>
      <c r="J25" s="114">
        <v>479437.58</v>
      </c>
      <c r="K25" s="114">
        <v>1020</v>
      </c>
      <c r="L25" s="114">
        <v>14.35</v>
      </c>
      <c r="M25" s="114">
        <v>85.35</v>
      </c>
      <c r="N25" s="114">
        <v>101.34</v>
      </c>
      <c r="O25" s="7">
        <f>SUM(C25:N25)</f>
        <v>8311528.8199999984</v>
      </c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</row>
    <row r="26" spans="1:255" s="82" customFormat="1" ht="19.5">
      <c r="A26" s="151"/>
      <c r="B26" s="151"/>
      <c r="C26" s="107"/>
      <c r="D26" s="107"/>
      <c r="E26" s="107"/>
      <c r="F26" s="107"/>
      <c r="G26" s="111"/>
      <c r="H26" s="111"/>
      <c r="I26" s="111"/>
      <c r="J26" s="111"/>
      <c r="K26" s="111"/>
      <c r="L26" s="111"/>
      <c r="M26" s="111"/>
      <c r="N26" s="111"/>
      <c r="O26" s="124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  <c r="IM26" s="81"/>
      <c r="IN26" s="81"/>
      <c r="IO26" s="81"/>
      <c r="IP26" s="81"/>
      <c r="IQ26" s="81"/>
      <c r="IR26" s="81"/>
      <c r="IS26" s="81"/>
      <c r="IT26" s="81"/>
      <c r="IU26" s="81"/>
    </row>
    <row r="27" spans="1:255" ht="19.5">
      <c r="A27" s="157" t="s">
        <v>31</v>
      </c>
      <c r="B27" s="158" t="s">
        <v>109</v>
      </c>
      <c r="C27" s="116">
        <v>590965.52</v>
      </c>
      <c r="D27" s="116">
        <v>1005756.94</v>
      </c>
      <c r="E27" s="116">
        <v>1365288.83</v>
      </c>
      <c r="F27" s="116">
        <v>1915820.21</v>
      </c>
      <c r="G27" s="116">
        <v>1790013.35</v>
      </c>
      <c r="H27" s="116">
        <v>1018981.81</v>
      </c>
      <c r="I27" s="116">
        <v>884839.05</v>
      </c>
      <c r="J27" s="116">
        <v>682107.44</v>
      </c>
      <c r="K27" s="116">
        <v>822136.83</v>
      </c>
      <c r="L27" s="116">
        <v>875468.43</v>
      </c>
      <c r="M27" s="116">
        <v>962712.15</v>
      </c>
      <c r="N27" s="116">
        <f>902586.64+2500.01</f>
        <v>905086.65</v>
      </c>
      <c r="O27" s="7">
        <f>SUM(C27:N27)</f>
        <v>12819177.210000001</v>
      </c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</row>
    <row r="28" spans="1:255" s="82" customFormat="1" ht="19.5">
      <c r="A28" s="155"/>
      <c r="B28" s="155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24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</row>
    <row r="29" spans="1:255" ht="19.5">
      <c r="A29" s="158" t="s">
        <v>46</v>
      </c>
      <c r="B29" s="158" t="s">
        <v>109</v>
      </c>
      <c r="C29" s="117">
        <v>10847106.68</v>
      </c>
      <c r="D29" s="117">
        <v>7386836.0999999996</v>
      </c>
      <c r="E29" s="117">
        <v>4111571.46</v>
      </c>
      <c r="F29" s="117">
        <v>11388060.41</v>
      </c>
      <c r="G29" s="117">
        <v>12934149.359999999</v>
      </c>
      <c r="H29" s="117">
        <v>10862858.85</v>
      </c>
      <c r="I29" s="117">
        <v>4311322.6900000004</v>
      </c>
      <c r="J29" s="117">
        <v>7381229.7800000003</v>
      </c>
      <c r="K29" s="117">
        <v>8669673.6099999994</v>
      </c>
      <c r="L29" s="117">
        <v>7626241.6500000004</v>
      </c>
      <c r="M29" s="117">
        <v>7359669.8399999999</v>
      </c>
      <c r="N29" s="117">
        <v>2077275.31</v>
      </c>
      <c r="O29" s="7">
        <f t="shared" ref="O29:O30" si="5">SUM(C29:N29)</f>
        <v>94955995.74000001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</row>
    <row r="30" spans="1:255" ht="19.5">
      <c r="A30" s="157" t="s">
        <v>117</v>
      </c>
      <c r="B30" s="158" t="s">
        <v>109</v>
      </c>
      <c r="C30" s="116">
        <v>5526950.5700000003</v>
      </c>
      <c r="D30" s="116">
        <v>4507824.7</v>
      </c>
      <c r="E30" s="116">
        <v>1959307.24</v>
      </c>
      <c r="F30" s="116">
        <v>10394443.73</v>
      </c>
      <c r="G30" s="116">
        <v>6195389.7199999997</v>
      </c>
      <c r="H30" s="116">
        <v>11777878.939999999</v>
      </c>
      <c r="I30" s="116">
        <v>8000984.3600000003</v>
      </c>
      <c r="J30" s="116">
        <v>21045163.640000001</v>
      </c>
      <c r="K30" s="116">
        <v>36970792.159999996</v>
      </c>
      <c r="L30" s="116">
        <v>27818545.940000001</v>
      </c>
      <c r="M30" s="116">
        <v>19969889.010000002</v>
      </c>
      <c r="N30" s="116">
        <v>24150144.27</v>
      </c>
      <c r="O30" s="7">
        <f t="shared" si="5"/>
        <v>178317314.28</v>
      </c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/>
      <c r="GD30" s="92"/>
      <c r="GE30" s="92"/>
      <c r="GF30" s="92"/>
      <c r="GG30" s="92"/>
      <c r="GH30" s="92"/>
      <c r="GI30" s="92"/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/>
      <c r="IA30" s="92"/>
      <c r="IB30" s="92"/>
      <c r="IC30" s="92"/>
      <c r="ID30" s="92"/>
      <c r="IE30" s="92"/>
      <c r="IF30" s="92"/>
      <c r="IG30" s="92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spans="1:255" s="82" customFormat="1" ht="19.5">
      <c r="A31" s="155"/>
      <c r="B31" s="155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24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</row>
    <row r="32" spans="1:255" ht="19.5">
      <c r="A32" s="154" t="s">
        <v>113</v>
      </c>
      <c r="B32" s="157" t="s">
        <v>180</v>
      </c>
      <c r="C32" s="116">
        <v>0</v>
      </c>
      <c r="D32" s="116">
        <v>0</v>
      </c>
      <c r="E32" s="116">
        <v>0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K32" s="116">
        <v>0</v>
      </c>
      <c r="L32" s="116">
        <v>0</v>
      </c>
      <c r="M32" s="116">
        <v>0</v>
      </c>
      <c r="N32" s="116">
        <v>0</v>
      </c>
      <c r="O32" s="7">
        <f>SUM(C32:N32)</f>
        <v>0</v>
      </c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</row>
    <row r="33" spans="1:255" s="82" customFormat="1" ht="19.5">
      <c r="A33" s="155"/>
      <c r="B33" s="155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24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</row>
    <row r="34" spans="1:255" ht="19.5">
      <c r="A34" s="153" t="s">
        <v>27</v>
      </c>
      <c r="B34" s="157" t="s">
        <v>180</v>
      </c>
      <c r="C34" s="116">
        <v>0</v>
      </c>
      <c r="D34" s="116"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0</v>
      </c>
      <c r="L34" s="116">
        <v>0</v>
      </c>
      <c r="M34" s="116">
        <v>0</v>
      </c>
      <c r="N34" s="116">
        <v>0</v>
      </c>
      <c r="O34" s="7">
        <f>SUM(C34:N34)</f>
        <v>0</v>
      </c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</row>
    <row r="35" spans="1:255" s="82" customFormat="1" ht="19.5">
      <c r="A35" s="155"/>
      <c r="B35" s="155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24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</row>
    <row r="36" spans="1:255" ht="19.5">
      <c r="A36" s="153" t="s">
        <v>36</v>
      </c>
      <c r="B36" s="153" t="s">
        <v>110</v>
      </c>
      <c r="C36" s="116">
        <v>-1168040.31</v>
      </c>
      <c r="D36" s="116">
        <v>809.96</v>
      </c>
      <c r="E36" s="116">
        <v>171.78</v>
      </c>
      <c r="F36" s="116">
        <v>181.81</v>
      </c>
      <c r="G36" s="116">
        <v>-1183377.6000000001</v>
      </c>
      <c r="H36" s="116">
        <v>669.95</v>
      </c>
      <c r="I36" s="116">
        <v>-83462.81</v>
      </c>
      <c r="J36" s="116">
        <v>218.59</v>
      </c>
      <c r="K36" s="116">
        <v>-738019.94</v>
      </c>
      <c r="L36" s="116">
        <v>-3294293.02</v>
      </c>
      <c r="M36" s="116">
        <v>-4123273.82</v>
      </c>
      <c r="N36" s="116">
        <v>-63679.79</v>
      </c>
      <c r="O36" s="7">
        <f>SUM(C36:N36)</f>
        <v>-10652095.199999999</v>
      </c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</row>
    <row r="37" spans="1:255" s="82" customFormat="1" ht="19.5">
      <c r="A37" s="155"/>
      <c r="B37" s="155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24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</row>
    <row r="38" spans="1:255" ht="19.5">
      <c r="A38" s="154" t="s">
        <v>79</v>
      </c>
      <c r="B38" s="153" t="s">
        <v>199</v>
      </c>
      <c r="C38" s="116">
        <v>-1228404.6399999999</v>
      </c>
      <c r="D38" s="116">
        <v>-1287757.76</v>
      </c>
      <c r="E38" s="116">
        <v>153917.98000000001</v>
      </c>
      <c r="F38" s="116">
        <v>4021298.93</v>
      </c>
      <c r="G38" s="116">
        <v>4619978.7699999996</v>
      </c>
      <c r="H38" s="116">
        <f>3958572.72-61197.18</f>
        <v>3897375.54</v>
      </c>
      <c r="I38" s="116">
        <v>2840905.8</v>
      </c>
      <c r="J38" s="116">
        <v>2667092.56</v>
      </c>
      <c r="K38" s="116">
        <v>3118199.4</v>
      </c>
      <c r="L38" s="116">
        <v>3223965.64</v>
      </c>
      <c r="M38" s="109">
        <v>3100745.2</v>
      </c>
      <c r="N38" s="116">
        <f>3013210.67-45425.68</f>
        <v>2967784.9899999998</v>
      </c>
      <c r="O38" s="7">
        <f>SUM(C38:N38)</f>
        <v>28095102.41</v>
      </c>
      <c r="P38" s="71"/>
      <c r="Q38" s="71"/>
      <c r="R38" s="71"/>
      <c r="S38" s="94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</row>
    <row r="39" spans="1:255" ht="19.5">
      <c r="A39" s="152"/>
      <c r="B39" s="152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24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</row>
    <row r="40" spans="1:255" ht="19.5">
      <c r="A40" s="153" t="s">
        <v>64</v>
      </c>
      <c r="B40" s="153" t="s">
        <v>199</v>
      </c>
      <c r="C40" s="116">
        <v>8839128.1999999993</v>
      </c>
      <c r="D40" s="116">
        <v>9266166.9399999995</v>
      </c>
      <c r="E40" s="116">
        <v>11441018.359999999</v>
      </c>
      <c r="F40" s="116">
        <v>17409566.170000002</v>
      </c>
      <c r="G40" s="116">
        <v>19407095.969999999</v>
      </c>
      <c r="H40" s="116">
        <v>17972798.809999999</v>
      </c>
      <c r="I40" s="116">
        <v>12708913.52</v>
      </c>
      <c r="J40" s="116">
        <v>11935736.880000001</v>
      </c>
      <c r="K40" s="116">
        <v>13951273.9</v>
      </c>
      <c r="L40" s="116">
        <v>14421225.91</v>
      </c>
      <c r="M40" s="109">
        <v>13876598.560000001</v>
      </c>
      <c r="N40" s="116">
        <v>13273861.210000001</v>
      </c>
      <c r="O40" s="12">
        <f>SUM(C40:N40)</f>
        <v>164503384.43000001</v>
      </c>
    </row>
    <row r="41" spans="1:255" ht="21.75" customHeight="1">
      <c r="A41" s="88"/>
      <c r="B41" s="71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24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</row>
    <row r="42" spans="1:255" ht="21.75" customHeight="1" thickBot="1">
      <c r="A42" s="88" t="s">
        <v>114</v>
      </c>
      <c r="B42" s="71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24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</row>
    <row r="43" spans="1:255" ht="21.75" customHeight="1">
      <c r="A43" s="133"/>
      <c r="B43" s="134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28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</row>
    <row r="44" spans="1:255" s="96" customFormat="1" ht="19.5">
      <c r="A44" s="136" t="s">
        <v>85</v>
      </c>
      <c r="B44" s="137"/>
      <c r="C44" s="138">
        <v>947192</v>
      </c>
      <c r="D44" s="138">
        <v>953286</v>
      </c>
      <c r="E44" s="138">
        <v>1131686</v>
      </c>
      <c r="F44" s="138">
        <v>1370142</v>
      </c>
      <c r="G44" s="138">
        <v>1428766</v>
      </c>
      <c r="H44" s="138">
        <v>1300608</v>
      </c>
      <c r="I44" s="138">
        <v>1045495</v>
      </c>
      <c r="J44" s="138">
        <v>957864</v>
      </c>
      <c r="K44" s="138">
        <v>1081014</v>
      </c>
      <c r="L44" s="138">
        <v>1177663</v>
      </c>
      <c r="M44" s="139">
        <v>1101149</v>
      </c>
      <c r="N44" s="139">
        <v>1004027</v>
      </c>
      <c r="O44" s="129">
        <f>SUM(C44:N44)</f>
        <v>13498892</v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</row>
    <row r="45" spans="1:255" s="96" customFormat="1" ht="19.5">
      <c r="A45" s="136"/>
      <c r="B45" s="13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9"/>
      <c r="N45" s="139"/>
      <c r="O45" s="129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</row>
    <row r="46" spans="1:255" s="96" customFormat="1" ht="19.5">
      <c r="A46" s="136" t="s">
        <v>86</v>
      </c>
      <c r="B46" s="137"/>
      <c r="C46" s="138">
        <v>911298</v>
      </c>
      <c r="D46" s="138">
        <v>1108897</v>
      </c>
      <c r="E46" s="138">
        <v>1213542</v>
      </c>
      <c r="F46" s="138">
        <v>1521656</v>
      </c>
      <c r="G46" s="138">
        <v>1379463</v>
      </c>
      <c r="H46" s="138">
        <v>1113295</v>
      </c>
      <c r="I46" s="138">
        <v>955414</v>
      </c>
      <c r="J46" s="138">
        <v>980350</v>
      </c>
      <c r="K46" s="138">
        <v>1177700</v>
      </c>
      <c r="L46" s="138">
        <v>1169731</v>
      </c>
      <c r="M46" s="139">
        <v>990746</v>
      </c>
      <c r="N46" s="139">
        <v>982290</v>
      </c>
      <c r="O46" s="129">
        <f>SUM(C46:N46)</f>
        <v>13504382</v>
      </c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</row>
    <row r="47" spans="1:255" s="96" customFormat="1" ht="19.5">
      <c r="A47" s="140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30"/>
    </row>
    <row r="48" spans="1:255" s="96" customFormat="1" ht="19.5">
      <c r="A48" s="136" t="s">
        <v>63</v>
      </c>
      <c r="B48" s="137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3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</row>
    <row r="49" spans="1:255" s="96" customFormat="1" ht="19.5">
      <c r="A49" s="142" t="s">
        <v>24</v>
      </c>
      <c r="B49" s="137"/>
      <c r="C49" s="15">
        <v>7525242</v>
      </c>
      <c r="D49" s="15">
        <v>7487643</v>
      </c>
      <c r="E49" s="15">
        <v>9019153</v>
      </c>
      <c r="F49" s="15">
        <v>11385255</v>
      </c>
      <c r="G49" s="15">
        <v>12185412</v>
      </c>
      <c r="H49" s="15">
        <v>10796845</v>
      </c>
      <c r="I49" s="15">
        <v>7781442</v>
      </c>
      <c r="J49" s="15">
        <v>7302324</v>
      </c>
      <c r="K49" s="15">
        <v>8455019</v>
      </c>
      <c r="L49" s="15">
        <v>9553773</v>
      </c>
      <c r="M49" s="15">
        <v>8912994</v>
      </c>
      <c r="N49" s="15">
        <v>8098078</v>
      </c>
      <c r="O49" s="16">
        <f t="shared" ref="O49:O53" si="6">SUM(C49:N49)</f>
        <v>108503180</v>
      </c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</row>
    <row r="50" spans="1:255" s="96" customFormat="1" ht="19.5">
      <c r="A50" s="142" t="s">
        <v>29</v>
      </c>
      <c r="B50" s="137"/>
      <c r="C50" s="15">
        <v>2314209</v>
      </c>
      <c r="D50" s="15">
        <v>2302646</v>
      </c>
      <c r="E50" s="15">
        <v>2773625</v>
      </c>
      <c r="F50" s="15">
        <v>3501263</v>
      </c>
      <c r="G50" s="15">
        <v>3747333</v>
      </c>
      <c r="H50" s="15">
        <v>3320312</v>
      </c>
      <c r="I50" s="15">
        <v>2392997</v>
      </c>
      <c r="J50" s="15">
        <v>2245656</v>
      </c>
      <c r="K50" s="15">
        <v>2600139</v>
      </c>
      <c r="L50" s="15">
        <v>2938035</v>
      </c>
      <c r="M50" s="15">
        <v>2740979</v>
      </c>
      <c r="N50" s="15">
        <v>2490369</v>
      </c>
      <c r="O50" s="16">
        <f t="shared" si="6"/>
        <v>33367563</v>
      </c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</row>
    <row r="51" spans="1:255" s="96" customFormat="1" ht="19.5">
      <c r="A51" s="142" t="s">
        <v>15</v>
      </c>
      <c r="B51" s="137"/>
      <c r="C51" s="15">
        <v>4342083</v>
      </c>
      <c r="D51" s="15">
        <v>4320388</v>
      </c>
      <c r="E51" s="15">
        <v>5204073</v>
      </c>
      <c r="F51" s="15">
        <v>6569319</v>
      </c>
      <c r="G51" s="15">
        <v>7031012</v>
      </c>
      <c r="H51" s="15">
        <v>6229805</v>
      </c>
      <c r="I51" s="15">
        <v>4489910</v>
      </c>
      <c r="J51" s="15">
        <v>4213459</v>
      </c>
      <c r="K51" s="15">
        <v>4878566</v>
      </c>
      <c r="L51" s="15">
        <v>5512549</v>
      </c>
      <c r="M51" s="15">
        <v>5142819</v>
      </c>
      <c r="N51" s="15">
        <v>4672610</v>
      </c>
      <c r="O51" s="16">
        <f t="shared" si="6"/>
        <v>62606593</v>
      </c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</row>
    <row r="52" spans="1:255" s="96" customFormat="1" ht="19.5">
      <c r="A52" s="142" t="s">
        <v>33</v>
      </c>
      <c r="B52" s="137"/>
      <c r="C52" s="15">
        <v>378398</v>
      </c>
      <c r="D52" s="15">
        <v>376507</v>
      </c>
      <c r="E52" s="15">
        <v>453517</v>
      </c>
      <c r="F52" s="15">
        <v>572494</v>
      </c>
      <c r="G52" s="15">
        <v>612729</v>
      </c>
      <c r="H52" s="15">
        <v>542907</v>
      </c>
      <c r="I52" s="15">
        <v>391281</v>
      </c>
      <c r="J52" s="15">
        <v>367189</v>
      </c>
      <c r="K52" s="15">
        <v>425151</v>
      </c>
      <c r="L52" s="15">
        <v>480400</v>
      </c>
      <c r="M52" s="15">
        <v>448179</v>
      </c>
      <c r="N52" s="15">
        <v>407203</v>
      </c>
      <c r="O52" s="16">
        <f t="shared" si="6"/>
        <v>5455955</v>
      </c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80"/>
      <c r="HM52" s="80"/>
      <c r="HN52" s="80"/>
      <c r="HO52" s="80"/>
      <c r="HP52" s="80"/>
      <c r="HQ52" s="80"/>
      <c r="HR52" s="80"/>
      <c r="HS52" s="80"/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0"/>
      <c r="IE52" s="80"/>
      <c r="IF52" s="80"/>
      <c r="IG52" s="80"/>
      <c r="IH52" s="80"/>
      <c r="II52" s="80"/>
      <c r="IJ52" s="80"/>
      <c r="IK52" s="80"/>
      <c r="IL52" s="80"/>
      <c r="IM52" s="80"/>
      <c r="IN52" s="80"/>
      <c r="IO52" s="80"/>
      <c r="IP52" s="80"/>
      <c r="IQ52" s="80"/>
      <c r="IR52" s="80"/>
      <c r="IS52" s="80"/>
      <c r="IT52" s="80"/>
      <c r="IU52" s="80"/>
    </row>
    <row r="53" spans="1:255" s="96" customFormat="1" ht="19.5">
      <c r="A53" s="142" t="s">
        <v>16</v>
      </c>
      <c r="B53" s="137"/>
      <c r="C53" s="15">
        <v>-3588093</v>
      </c>
      <c r="D53" s="15">
        <v>-3570166</v>
      </c>
      <c r="E53" s="15">
        <v>-4300402</v>
      </c>
      <c r="F53" s="15">
        <v>-5428577</v>
      </c>
      <c r="G53" s="15">
        <v>-5810099</v>
      </c>
      <c r="H53" s="15">
        <v>-5148019</v>
      </c>
      <c r="I53" s="15">
        <v>-3710251</v>
      </c>
      <c r="J53" s="15">
        <v>-3481805</v>
      </c>
      <c r="K53" s="15">
        <v>-4031418</v>
      </c>
      <c r="L53" s="15">
        <v>-4555312</v>
      </c>
      <c r="M53" s="15">
        <v>-4249784</v>
      </c>
      <c r="N53" s="15">
        <v>-3861227</v>
      </c>
      <c r="O53" s="16">
        <f t="shared" si="6"/>
        <v>-51735153</v>
      </c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  <c r="IS53" s="80"/>
      <c r="IT53" s="80"/>
      <c r="IU53" s="80"/>
    </row>
    <row r="54" spans="1:255" s="96" customFormat="1" ht="19.5">
      <c r="A54" s="142" t="s">
        <v>35</v>
      </c>
      <c r="B54" s="137"/>
      <c r="C54" s="17">
        <v>165106</v>
      </c>
      <c r="D54" s="17">
        <v>164281</v>
      </c>
      <c r="E54" s="17">
        <v>197883</v>
      </c>
      <c r="F54" s="17">
        <v>249796</v>
      </c>
      <c r="G54" s="17">
        <v>267352</v>
      </c>
      <c r="H54" s="17">
        <v>236886</v>
      </c>
      <c r="I54" s="17">
        <v>170727</v>
      </c>
      <c r="J54" s="17">
        <v>160216</v>
      </c>
      <c r="K54" s="17">
        <v>185506</v>
      </c>
      <c r="L54" s="17">
        <v>209613</v>
      </c>
      <c r="M54" s="17">
        <v>195555</v>
      </c>
      <c r="N54" s="17">
        <v>177676</v>
      </c>
      <c r="O54" s="18">
        <f>SUM(C54:N54)</f>
        <v>2380597</v>
      </c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  <c r="GV54" s="80"/>
      <c r="GW54" s="80"/>
      <c r="GX54" s="80"/>
      <c r="GY54" s="80"/>
      <c r="GZ54" s="80"/>
      <c r="HA54" s="80"/>
      <c r="HB54" s="80"/>
      <c r="HC54" s="80"/>
      <c r="HD54" s="80"/>
      <c r="HE54" s="80"/>
      <c r="HF54" s="80"/>
      <c r="HG54" s="80"/>
      <c r="HH54" s="80"/>
      <c r="HI54" s="80"/>
      <c r="HJ54" s="80"/>
      <c r="HK54" s="80"/>
      <c r="HL54" s="80"/>
      <c r="HM54" s="80"/>
      <c r="HN54" s="80"/>
      <c r="HO54" s="80"/>
      <c r="HP54" s="80"/>
      <c r="HQ54" s="80"/>
      <c r="HR54" s="80"/>
      <c r="HS54" s="80"/>
      <c r="HT54" s="80"/>
      <c r="HU54" s="80"/>
      <c r="HV54" s="80"/>
      <c r="HW54" s="80"/>
      <c r="HX54" s="80"/>
      <c r="HY54" s="80"/>
      <c r="HZ54" s="80"/>
      <c r="IA54" s="80"/>
      <c r="IB54" s="80"/>
      <c r="IC54" s="80"/>
      <c r="ID54" s="80"/>
      <c r="IE54" s="80"/>
      <c r="IF54" s="80"/>
      <c r="IG54" s="80"/>
      <c r="IH54" s="80"/>
      <c r="II54" s="80"/>
      <c r="IJ54" s="80"/>
      <c r="IK54" s="80"/>
      <c r="IL54" s="80"/>
      <c r="IM54" s="80"/>
      <c r="IN54" s="80"/>
      <c r="IO54" s="80"/>
      <c r="IP54" s="80"/>
      <c r="IQ54" s="80"/>
      <c r="IR54" s="80"/>
      <c r="IS54" s="80"/>
      <c r="IT54" s="80"/>
      <c r="IU54" s="80"/>
    </row>
    <row r="55" spans="1:255" s="96" customFormat="1" ht="19.5">
      <c r="A55" s="142" t="s">
        <v>30</v>
      </c>
      <c r="B55" s="137"/>
      <c r="C55" s="19">
        <f t="shared" ref="C55:N55" si="7">SUM(C49:C54)</f>
        <v>11136945</v>
      </c>
      <c r="D55" s="19">
        <f t="shared" si="7"/>
        <v>11081299</v>
      </c>
      <c r="E55" s="19">
        <f t="shared" si="7"/>
        <v>13347849</v>
      </c>
      <c r="F55" s="19">
        <f t="shared" si="7"/>
        <v>16849550</v>
      </c>
      <c r="G55" s="19">
        <f t="shared" si="7"/>
        <v>18033739</v>
      </c>
      <c r="H55" s="19">
        <f t="shared" si="7"/>
        <v>15978736</v>
      </c>
      <c r="I55" s="19">
        <f t="shared" si="7"/>
        <v>11516106</v>
      </c>
      <c r="J55" s="19">
        <f t="shared" si="7"/>
        <v>10807039</v>
      </c>
      <c r="K55" s="19">
        <f t="shared" si="7"/>
        <v>12512963</v>
      </c>
      <c r="L55" s="19">
        <f t="shared" si="7"/>
        <v>14139058</v>
      </c>
      <c r="M55" s="19">
        <f t="shared" si="7"/>
        <v>13190742</v>
      </c>
      <c r="N55" s="19">
        <f t="shared" si="7"/>
        <v>11984709</v>
      </c>
      <c r="O55" s="20">
        <f>SUM(C55:N55)</f>
        <v>160578735</v>
      </c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  <c r="GV55" s="80"/>
      <c r="GW55" s="80"/>
      <c r="GX55" s="80"/>
      <c r="GY55" s="80"/>
      <c r="GZ55" s="80"/>
      <c r="HA55" s="80"/>
      <c r="HB55" s="80"/>
      <c r="HC55" s="80"/>
      <c r="HD55" s="80"/>
      <c r="HE55" s="80"/>
      <c r="HF55" s="80"/>
      <c r="HG55" s="80"/>
      <c r="HH55" s="80"/>
      <c r="HI55" s="80"/>
      <c r="HJ55" s="80"/>
      <c r="HK55" s="80"/>
      <c r="HL55" s="80"/>
      <c r="HM55" s="80"/>
      <c r="HN55" s="80"/>
      <c r="HO55" s="80"/>
      <c r="HP55" s="80"/>
      <c r="HQ55" s="80"/>
      <c r="HR55" s="80"/>
      <c r="HS55" s="80"/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0"/>
      <c r="IE55" s="80"/>
      <c r="IF55" s="80"/>
      <c r="IG55" s="80"/>
      <c r="IH55" s="80"/>
      <c r="II55" s="80"/>
      <c r="IJ55" s="80"/>
      <c r="IK55" s="80"/>
      <c r="IL55" s="80"/>
      <c r="IM55" s="80"/>
      <c r="IN55" s="80"/>
      <c r="IO55" s="80"/>
      <c r="IP55" s="80"/>
      <c r="IQ55" s="80"/>
      <c r="IR55" s="80"/>
      <c r="IS55" s="80"/>
      <c r="IT55" s="80"/>
      <c r="IU55" s="80"/>
    </row>
    <row r="56" spans="1:255" s="96" customFormat="1" ht="19.5">
      <c r="A56" s="142"/>
      <c r="B56" s="137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9"/>
      <c r="N56" s="139"/>
      <c r="O56" s="129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80"/>
      <c r="HM56" s="80"/>
      <c r="HN56" s="80"/>
      <c r="HO56" s="80"/>
      <c r="HP56" s="80"/>
      <c r="HQ56" s="80"/>
      <c r="HR56" s="80"/>
      <c r="HS56" s="80"/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0"/>
      <c r="IE56" s="80"/>
      <c r="IF56" s="80"/>
      <c r="IG56" s="80"/>
      <c r="IH56" s="80"/>
      <c r="II56" s="80"/>
      <c r="IJ56" s="80"/>
      <c r="IK56" s="80"/>
      <c r="IL56" s="80"/>
      <c r="IM56" s="80"/>
      <c r="IN56" s="80"/>
      <c r="IO56" s="80"/>
      <c r="IP56" s="80"/>
      <c r="IQ56" s="80"/>
      <c r="IR56" s="80"/>
      <c r="IS56" s="80"/>
      <c r="IT56" s="80"/>
      <c r="IU56" s="80"/>
    </row>
    <row r="57" spans="1:255" s="96" customFormat="1" ht="19.5">
      <c r="A57" s="136" t="s">
        <v>84</v>
      </c>
      <c r="B57" s="137"/>
      <c r="C57" s="138">
        <v>780401</v>
      </c>
      <c r="D57" s="138">
        <v>776502</v>
      </c>
      <c r="E57" s="138">
        <v>935327</v>
      </c>
      <c r="F57" s="138">
        <v>1180702</v>
      </c>
      <c r="G57" s="138">
        <v>1263682</v>
      </c>
      <c r="H57" s="138">
        <v>1119681</v>
      </c>
      <c r="I57" s="138">
        <v>806970</v>
      </c>
      <c r="J57" s="138">
        <v>757284</v>
      </c>
      <c r="K57" s="138">
        <v>876823</v>
      </c>
      <c r="L57" s="138">
        <v>990769</v>
      </c>
      <c r="M57" s="139">
        <v>924317</v>
      </c>
      <c r="N57" s="139">
        <v>839807</v>
      </c>
      <c r="O57" s="129">
        <f>SUM(C57:N57)</f>
        <v>11252265</v>
      </c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  <c r="FQ57" s="80"/>
      <c r="FR57" s="80"/>
      <c r="FS57" s="80"/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  <c r="GV57" s="80"/>
      <c r="GW57" s="80"/>
      <c r="GX57" s="80"/>
      <c r="GY57" s="80"/>
      <c r="GZ57" s="80"/>
      <c r="HA57" s="80"/>
      <c r="HB57" s="80"/>
      <c r="HC57" s="80"/>
      <c r="HD57" s="80"/>
      <c r="HE57" s="80"/>
      <c r="HF57" s="80"/>
      <c r="HG57" s="80"/>
      <c r="HH57" s="80"/>
      <c r="HI57" s="80"/>
      <c r="HJ57" s="80"/>
      <c r="HK57" s="80"/>
      <c r="HL57" s="80"/>
      <c r="HM57" s="80"/>
      <c r="HN57" s="80"/>
      <c r="HO57" s="80"/>
      <c r="HP57" s="80"/>
      <c r="HQ57" s="80"/>
      <c r="HR57" s="80"/>
      <c r="HS57" s="80"/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0"/>
      <c r="IE57" s="80"/>
      <c r="IF57" s="80"/>
      <c r="IG57" s="80"/>
      <c r="IH57" s="80"/>
      <c r="II57" s="80"/>
      <c r="IJ57" s="80"/>
      <c r="IK57" s="80"/>
      <c r="IL57" s="80"/>
      <c r="IM57" s="80"/>
      <c r="IN57" s="80"/>
      <c r="IO57" s="80"/>
      <c r="IP57" s="80"/>
      <c r="IQ57" s="80"/>
      <c r="IR57" s="80"/>
      <c r="IS57" s="80"/>
      <c r="IT57" s="80"/>
      <c r="IU57" s="80"/>
    </row>
    <row r="58" spans="1:255" s="96" customFormat="1" ht="19.5">
      <c r="A58" s="142"/>
      <c r="B58" s="137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9"/>
      <c r="N58" s="139"/>
      <c r="O58" s="129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  <c r="GV58" s="80"/>
      <c r="GW58" s="80"/>
      <c r="GX58" s="80"/>
      <c r="GY58" s="80"/>
      <c r="GZ58" s="80"/>
      <c r="HA58" s="80"/>
      <c r="HB58" s="80"/>
      <c r="HC58" s="80"/>
      <c r="HD58" s="80"/>
      <c r="HE58" s="80"/>
      <c r="HF58" s="80"/>
      <c r="HG58" s="80"/>
      <c r="HH58" s="80"/>
      <c r="HI58" s="80"/>
      <c r="HJ58" s="80"/>
      <c r="HK58" s="80"/>
      <c r="HL58" s="80"/>
      <c r="HM58" s="80"/>
      <c r="HN58" s="80"/>
      <c r="HO58" s="80"/>
      <c r="HP58" s="80"/>
      <c r="HQ58" s="80"/>
      <c r="HR58" s="80"/>
      <c r="HS58" s="80"/>
      <c r="HT58" s="80"/>
      <c r="HU58" s="80"/>
      <c r="HV58" s="80"/>
      <c r="HW58" s="80"/>
      <c r="HX58" s="80"/>
      <c r="HY58" s="80"/>
      <c r="HZ58" s="80"/>
      <c r="IA58" s="80"/>
      <c r="IB58" s="80"/>
      <c r="IC58" s="80"/>
      <c r="ID58" s="80"/>
      <c r="IE58" s="80"/>
      <c r="IF58" s="80"/>
      <c r="IG58" s="80"/>
      <c r="IH58" s="80"/>
      <c r="II58" s="80"/>
      <c r="IJ58" s="80"/>
      <c r="IK58" s="80"/>
      <c r="IL58" s="80"/>
      <c r="IM58" s="80"/>
      <c r="IN58" s="80"/>
      <c r="IO58" s="80"/>
      <c r="IP58" s="80"/>
      <c r="IQ58" s="80"/>
      <c r="IR58" s="80"/>
      <c r="IS58" s="80"/>
      <c r="IT58" s="80"/>
      <c r="IU58" s="80"/>
    </row>
    <row r="59" spans="1:255" s="96" customFormat="1" ht="19.5">
      <c r="A59" s="136" t="s">
        <v>20</v>
      </c>
      <c r="B59" s="137"/>
      <c r="C59" s="138">
        <v>9283440</v>
      </c>
      <c r="D59" s="138">
        <v>9237057</v>
      </c>
      <c r="E59" s="138">
        <v>11126388</v>
      </c>
      <c r="F59" s="138">
        <v>14045307</v>
      </c>
      <c r="G59" s="138">
        <v>15032413</v>
      </c>
      <c r="H59" s="138">
        <v>13319420</v>
      </c>
      <c r="I59" s="138">
        <v>9599498</v>
      </c>
      <c r="J59" s="138">
        <v>9008440</v>
      </c>
      <c r="K59" s="138">
        <v>10430450</v>
      </c>
      <c r="L59" s="138">
        <v>11785917</v>
      </c>
      <c r="M59" s="139">
        <v>10995427</v>
      </c>
      <c r="N59" s="139">
        <v>9990113</v>
      </c>
      <c r="O59" s="129">
        <f>SUM(C59:N59)</f>
        <v>133853870</v>
      </c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</row>
    <row r="60" spans="1:255" s="96" customFormat="1" ht="20.25" thickBot="1">
      <c r="A60" s="143"/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146"/>
      <c r="O60" s="131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80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80"/>
      <c r="IO60" s="80"/>
      <c r="IP60" s="80"/>
      <c r="IQ60" s="80"/>
      <c r="IR60" s="80"/>
      <c r="IS60" s="80"/>
      <c r="IT60" s="80"/>
      <c r="IU60" s="80"/>
    </row>
    <row r="61" spans="1:255" s="96" customFormat="1" ht="19.5">
      <c r="A61" s="84"/>
      <c r="B61" s="87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6"/>
      <c r="N61" s="86"/>
      <c r="O61" s="123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  <c r="FQ61" s="80"/>
      <c r="FR61" s="80"/>
      <c r="FS61" s="80"/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  <c r="GV61" s="80"/>
      <c r="GW61" s="80"/>
      <c r="GX61" s="80"/>
      <c r="GY61" s="80"/>
      <c r="GZ61" s="80"/>
      <c r="HA61" s="80"/>
      <c r="HB61" s="80"/>
      <c r="HC61" s="80"/>
      <c r="HD61" s="80"/>
      <c r="HE61" s="80"/>
      <c r="HF61" s="80"/>
      <c r="HG61" s="80"/>
      <c r="HH61" s="80"/>
      <c r="HI61" s="80"/>
      <c r="HJ61" s="80"/>
      <c r="HK61" s="80"/>
      <c r="HL61" s="80"/>
      <c r="HM61" s="80"/>
      <c r="HN61" s="80"/>
      <c r="HO61" s="80"/>
      <c r="HP61" s="80"/>
      <c r="HQ61" s="80"/>
      <c r="HR61" s="80"/>
      <c r="HS61" s="80"/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0"/>
      <c r="IE61" s="80"/>
      <c r="IF61" s="80"/>
      <c r="IG61" s="80"/>
      <c r="IH61" s="80"/>
      <c r="II61" s="80"/>
      <c r="IJ61" s="80"/>
      <c r="IK61" s="80"/>
      <c r="IL61" s="80"/>
      <c r="IM61" s="80"/>
      <c r="IN61" s="80"/>
      <c r="IO61" s="80"/>
      <c r="IP61" s="80"/>
      <c r="IQ61" s="80"/>
      <c r="IR61" s="80"/>
      <c r="IS61" s="80"/>
      <c r="IT61" s="80"/>
      <c r="IU61" s="80"/>
    </row>
    <row r="62" spans="1:255" s="96" customFormat="1" ht="19.5">
      <c r="A62" s="84"/>
      <c r="B62" s="8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6"/>
      <c r="N62" s="86"/>
      <c r="O62" s="123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80"/>
      <c r="IU62" s="80"/>
    </row>
    <row r="64" spans="1:255" s="96" customFormat="1" ht="19.5">
      <c r="A64" s="84"/>
      <c r="B64" s="87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6"/>
      <c r="N64" s="86"/>
      <c r="O64" s="123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</row>
    <row r="65" spans="1:255" s="96" customFormat="1" ht="21.75" customHeight="1">
      <c r="A65" s="88"/>
      <c r="B65" s="80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124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  <c r="FQ65" s="80"/>
      <c r="FR65" s="80"/>
      <c r="FS65" s="80"/>
      <c r="FT65" s="80"/>
      <c r="FU65" s="80"/>
      <c r="FV65" s="80"/>
      <c r="FW65" s="80"/>
      <c r="FX65" s="80"/>
      <c r="FY65" s="80"/>
      <c r="FZ65" s="80"/>
      <c r="GA65" s="80"/>
      <c r="GB65" s="80"/>
      <c r="GC65" s="80"/>
      <c r="GD65" s="80"/>
      <c r="GE65" s="80"/>
      <c r="GF65" s="80"/>
      <c r="GG65" s="80"/>
      <c r="GH65" s="80"/>
      <c r="GI65" s="80"/>
      <c r="GJ65" s="80"/>
      <c r="GK65" s="80"/>
      <c r="GL65" s="80"/>
      <c r="GM65" s="80"/>
      <c r="GN65" s="80"/>
      <c r="GO65" s="80"/>
      <c r="GP65" s="80"/>
      <c r="GQ65" s="80"/>
      <c r="GR65" s="80"/>
      <c r="GS65" s="80"/>
      <c r="GT65" s="80"/>
      <c r="GU65" s="80"/>
      <c r="GV65" s="80"/>
      <c r="GW65" s="80"/>
      <c r="GX65" s="80"/>
      <c r="GY65" s="80"/>
      <c r="GZ65" s="80"/>
      <c r="HA65" s="80"/>
      <c r="HB65" s="80"/>
      <c r="HC65" s="80"/>
      <c r="HD65" s="80"/>
      <c r="HE65" s="80"/>
      <c r="HF65" s="80"/>
      <c r="HG65" s="80"/>
      <c r="HH65" s="80"/>
      <c r="HI65" s="80"/>
      <c r="HJ65" s="80"/>
      <c r="HK65" s="80"/>
      <c r="HL65" s="80"/>
      <c r="HM65" s="80"/>
      <c r="HN65" s="80"/>
      <c r="HO65" s="80"/>
      <c r="HP65" s="80"/>
      <c r="HQ65" s="80"/>
      <c r="HR65" s="80"/>
      <c r="HS65" s="80"/>
      <c r="HT65" s="80"/>
      <c r="HU65" s="80"/>
      <c r="HV65" s="80"/>
      <c r="HW65" s="80"/>
      <c r="HX65" s="80"/>
      <c r="HY65" s="80"/>
      <c r="HZ65" s="80"/>
      <c r="IA65" s="80"/>
      <c r="IB65" s="80"/>
      <c r="IC65" s="80"/>
      <c r="ID65" s="80"/>
      <c r="IE65" s="80"/>
      <c r="IF65" s="80"/>
      <c r="IG65" s="80"/>
      <c r="IH65" s="80"/>
      <c r="II65" s="80"/>
      <c r="IJ65" s="80"/>
      <c r="IK65" s="80"/>
      <c r="IL65" s="80"/>
      <c r="IM65" s="80"/>
      <c r="IN65" s="80"/>
      <c r="IO65" s="80"/>
      <c r="IP65" s="80"/>
      <c r="IQ65" s="80"/>
      <c r="IR65" s="80"/>
      <c r="IS65" s="80"/>
      <c r="IT65" s="80"/>
      <c r="IU65" s="80"/>
    </row>
    <row r="66" spans="1:255" s="97" customFormat="1" ht="21.75" customHeight="1">
      <c r="A66" s="88"/>
      <c r="B66" s="71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124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</row>
    <row r="67" spans="1:255" s="97" customFormat="1" ht="21.75" customHeight="1">
      <c r="A67" s="88"/>
      <c r="B67" s="71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124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</row>
    <row r="68" spans="1:255" s="97" customFormat="1" ht="21.75" customHeight="1">
      <c r="A68" s="88"/>
      <c r="B68" s="71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124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</row>
    <row r="69" spans="1:255" s="97" customFormat="1" ht="21.75" customHeight="1">
      <c r="A69" s="88"/>
      <c r="B69" s="71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124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</row>
    <row r="70" spans="1:255" s="97" customFormat="1" ht="21.75" customHeight="1">
      <c r="A70" s="88"/>
      <c r="B70" s="71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124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</row>
    <row r="71" spans="1:255" s="97" customFormat="1" ht="21.75" customHeight="1">
      <c r="A71" s="88"/>
      <c r="B71" s="71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124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</row>
    <row r="72" spans="1:255" s="97" customFormat="1" ht="19.5">
      <c r="O72" s="132"/>
    </row>
    <row r="73" spans="1:255" s="97" customFormat="1" ht="19.5">
      <c r="O73" s="132"/>
    </row>
    <row r="74" spans="1:255" s="97" customFormat="1" ht="19.5">
      <c r="O74" s="132"/>
    </row>
    <row r="75" spans="1:255" s="97" customFormat="1" ht="19.5">
      <c r="O75" s="132"/>
    </row>
    <row r="76" spans="1:255" s="97" customFormat="1" ht="19.5">
      <c r="O76" s="132"/>
    </row>
    <row r="77" spans="1:255" s="97" customFormat="1" ht="19.5">
      <c r="O77" s="132"/>
    </row>
    <row r="78" spans="1:255" s="97" customFormat="1" ht="19.5">
      <c r="O78" s="132"/>
    </row>
    <row r="79" spans="1:255" s="97" customFormat="1" ht="19.5">
      <c r="O79" s="132"/>
    </row>
    <row r="80" spans="1:255" s="97" customFormat="1" ht="19.5">
      <c r="O80" s="132"/>
    </row>
    <row r="81" spans="15:15" s="97" customFormat="1" ht="19.5">
      <c r="O81" s="132"/>
    </row>
    <row r="82" spans="15:15" s="97" customFormat="1" ht="19.5">
      <c r="O82" s="132"/>
    </row>
    <row r="83" spans="15:15" s="97" customFormat="1" ht="19.5">
      <c r="O83" s="132"/>
    </row>
    <row r="84" spans="15:15" s="97" customFormat="1" ht="19.5">
      <c r="O84" s="132"/>
    </row>
    <row r="85" spans="15:15" s="97" customFormat="1" ht="19.5">
      <c r="O85" s="132"/>
    </row>
  </sheetData>
  <sheetProtection algorithmName="SHA-512" hashValue="ns6MZeVusCo05LLPLTn5l0od72w7tK7lwwWvVhre8p+vPo//N+YsRtm0cFWsBhV/tV2PtN93d0O36saNeuI72w==" saltValue="Rp8qCQjCRUz1q1SSjeigBw==" spinCount="100000" sheet="1" objects="1" scenarios="1"/>
  <phoneticPr fontId="24" type="noConversion"/>
  <printOptions gridLines="1"/>
  <pageMargins left="0.25" right="0.25" top="0.25" bottom="0.25" header="0" footer="0.25"/>
  <pageSetup paperSize="5" scale="42" orientation="landscape" r:id="rId1"/>
  <headerFooter alignWithMargins="0">
    <oddFooter>&amp;C&amp;1#&amp;"Calibri"&amp;10&amp;K000000Internal Use Only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72"/>
  <sheetViews>
    <sheetView zoomScaleNormal="100" workbookViewId="0">
      <selection activeCell="I34" sqref="I34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432" t="s">
        <v>121</v>
      </c>
      <c r="B5" s="189"/>
      <c r="C5" s="433">
        <v>44621</v>
      </c>
    </row>
    <row r="6" spans="1:3">
      <c r="A6" s="434" t="s">
        <v>122</v>
      </c>
      <c r="B6" s="434"/>
    </row>
    <row r="7" spans="1:3">
      <c r="A7" s="435" t="s">
        <v>123</v>
      </c>
      <c r="B7" s="435"/>
      <c r="C7" s="174">
        <f>[17]JSS_EIM!G48</f>
        <v>5792701.6736001233</v>
      </c>
    </row>
    <row r="8" spans="1:3">
      <c r="A8" s="435" t="s">
        <v>124</v>
      </c>
      <c r="B8" s="435"/>
      <c r="C8" s="191">
        <f>[17]JSS_EIM!G49</f>
        <v>1153936.8736521911</v>
      </c>
    </row>
    <row r="9" spans="1:3">
      <c r="A9" s="435" t="s">
        <v>125</v>
      </c>
      <c r="B9" s="435"/>
      <c r="C9" s="191">
        <f>[17]JSS_EIM!G50</f>
        <v>1204191.6911792285</v>
      </c>
    </row>
    <row r="10" spans="1:3">
      <c r="A10" s="435" t="s">
        <v>126</v>
      </c>
      <c r="B10" s="435"/>
      <c r="C10" s="191">
        <f>[17]JSS_EIM!G51</f>
        <v>0</v>
      </c>
    </row>
    <row r="11" spans="1:3">
      <c r="A11" s="435" t="s">
        <v>127</v>
      </c>
      <c r="B11" s="435"/>
      <c r="C11" s="436">
        <f>[17]JSS_EIM!G52</f>
        <v>0</v>
      </c>
    </row>
    <row r="12" spans="1:3">
      <c r="A12" s="434" t="s">
        <v>128</v>
      </c>
      <c r="B12" s="434"/>
      <c r="C12" s="191">
        <f>SUM(C7:C11)</f>
        <v>8150830.2384315431</v>
      </c>
    </row>
    <row r="13" spans="1:3">
      <c r="A13" s="434" t="s">
        <v>129</v>
      </c>
      <c r="B13" s="434"/>
      <c r="C13" s="191">
        <f>[17]JSS_EIM!G54</f>
        <v>205803.13946598541</v>
      </c>
    </row>
    <row r="14" spans="1:3">
      <c r="A14" s="434" t="s">
        <v>130</v>
      </c>
      <c r="B14" s="434"/>
      <c r="C14" s="436">
        <f>[17]JSS_EIM!G55</f>
        <v>4152990.0973162507</v>
      </c>
    </row>
    <row r="15" spans="1:3">
      <c r="A15" s="434" t="s">
        <v>131</v>
      </c>
      <c r="B15" s="434"/>
      <c r="C15" s="191">
        <f>[17]JSS_EIM!G56</f>
        <v>3792037.0016493066</v>
      </c>
    </row>
    <row r="16" spans="1:3">
      <c r="A16" s="434" t="s">
        <v>132</v>
      </c>
      <c r="B16" s="434"/>
      <c r="C16" s="191">
        <f>[17]JSS_EIM!G57</f>
        <v>0</v>
      </c>
    </row>
    <row r="17" spans="1:3">
      <c r="A17" s="434" t="s">
        <v>133</v>
      </c>
      <c r="B17" s="434"/>
      <c r="C17" s="191">
        <f>[17]JSS_EIM!G58</f>
        <v>38996.097873908846</v>
      </c>
    </row>
    <row r="18" spans="1:3">
      <c r="A18" s="434" t="s">
        <v>134</v>
      </c>
      <c r="B18" s="434"/>
      <c r="C18" s="191">
        <f>[17]JSS_EIM!G59</f>
        <v>0</v>
      </c>
    </row>
    <row r="19" spans="1:3">
      <c r="A19" s="434" t="s">
        <v>135</v>
      </c>
      <c r="B19" s="434"/>
      <c r="C19" s="191">
        <f>[17]JSS_EIM!G60</f>
        <v>0</v>
      </c>
    </row>
    <row r="20" spans="1:3">
      <c r="A20" s="434" t="s">
        <v>136</v>
      </c>
      <c r="B20" s="434"/>
      <c r="C20" s="191">
        <f>[17]JSS_EIM!G61</f>
        <v>0</v>
      </c>
    </row>
    <row r="21" spans="1:3">
      <c r="A21" s="434" t="s">
        <v>137</v>
      </c>
      <c r="B21" s="434"/>
      <c r="C21" s="436"/>
    </row>
    <row r="22" spans="1:3">
      <c r="A22" s="189" t="s">
        <v>138</v>
      </c>
      <c r="B22" s="189"/>
      <c r="C22" s="174">
        <f>C15-C16-C17+C18+C19+C20+C21</f>
        <v>3753040.9037753977</v>
      </c>
    </row>
    <row r="23" spans="1:3">
      <c r="A23" s="434"/>
      <c r="B23" s="434"/>
    </row>
    <row r="24" spans="1:3">
      <c r="A24" s="434"/>
      <c r="B24" s="434"/>
    </row>
    <row r="25" spans="1:3">
      <c r="A25" s="432" t="s">
        <v>139</v>
      </c>
      <c r="B25" s="189"/>
    </row>
    <row r="26" spans="1:3">
      <c r="A26" s="434" t="s">
        <v>140</v>
      </c>
      <c r="B26" s="434"/>
    </row>
    <row r="27" spans="1:3">
      <c r="A27" s="435" t="s">
        <v>141</v>
      </c>
      <c r="B27" s="435"/>
      <c r="C27" s="191">
        <f>[17]JSS_EIM!G68</f>
        <v>0</v>
      </c>
    </row>
    <row r="28" spans="1:3">
      <c r="A28" s="435" t="s">
        <v>142</v>
      </c>
      <c r="B28" s="435"/>
      <c r="C28" s="191">
        <f>[17]JSS_EIM!G69</f>
        <v>0</v>
      </c>
    </row>
    <row r="29" spans="1:3">
      <c r="A29" s="434" t="s">
        <v>143</v>
      </c>
      <c r="B29" s="434"/>
      <c r="C29" s="174">
        <f>SUM(C27:C28)</f>
        <v>0</v>
      </c>
    </row>
    <row r="30" spans="1:3">
      <c r="A30" s="434"/>
      <c r="B30" s="434"/>
    </row>
    <row r="31" spans="1:3">
      <c r="A31" s="434" t="s">
        <v>111</v>
      </c>
      <c r="B31" s="434"/>
    </row>
    <row r="32" spans="1:3">
      <c r="A32" s="435" t="s">
        <v>144</v>
      </c>
      <c r="B32" s="435"/>
      <c r="C32" s="174">
        <f>[17]JSS_EIM!G71</f>
        <v>158056.21177952708</v>
      </c>
    </row>
    <row r="33" spans="1:3">
      <c r="A33" s="435" t="s">
        <v>145</v>
      </c>
      <c r="B33" s="435"/>
      <c r="C33" s="175">
        <f>[17]JSS_EIM!G72</f>
        <v>5498.9763046398912</v>
      </c>
    </row>
    <row r="34" spans="1:3">
      <c r="A34" s="435" t="s">
        <v>146</v>
      </c>
      <c r="B34" s="435"/>
      <c r="C34" s="175">
        <f>[17]JSS_EIM!G73</f>
        <v>34966.549142942742</v>
      </c>
    </row>
    <row r="35" spans="1:3">
      <c r="A35" s="435" t="s">
        <v>147</v>
      </c>
      <c r="B35" s="435"/>
      <c r="C35" s="175">
        <f>[17]JSS_EIM!G74</f>
        <v>3429.0196833615782</v>
      </c>
    </row>
    <row r="36" spans="1:3">
      <c r="A36" s="434" t="s">
        <v>148</v>
      </c>
      <c r="B36" s="434"/>
      <c r="C36" s="174"/>
    </row>
    <row r="37" spans="1:3">
      <c r="A37" s="435" t="s">
        <v>149</v>
      </c>
      <c r="B37" s="435"/>
      <c r="C37" s="175">
        <f>[17]JSS_EIM!G76</f>
        <v>-5277.8783747524158</v>
      </c>
    </row>
    <row r="38" spans="1:3">
      <c r="A38" s="435" t="s">
        <v>150</v>
      </c>
      <c r="B38" s="435"/>
      <c r="C38" s="175">
        <f>[17]JSS_EIM!G77</f>
        <v>0</v>
      </c>
    </row>
    <row r="39" spans="1:3">
      <c r="A39" s="435" t="s">
        <v>151</v>
      </c>
      <c r="B39" s="435"/>
      <c r="C39" s="175">
        <f>[17]JSS_EIM!G78</f>
        <v>-38821.782923774532</v>
      </c>
    </row>
    <row r="40" spans="1:3">
      <c r="A40" s="435" t="s">
        <v>152</v>
      </c>
      <c r="B40" s="435"/>
      <c r="C40" s="437">
        <f>[17]JSS_EIM!G79</f>
        <v>-11799.934019384356</v>
      </c>
    </row>
    <row r="41" spans="1:3">
      <c r="A41" s="434" t="s">
        <v>153</v>
      </c>
      <c r="B41" s="434"/>
      <c r="C41" s="421">
        <f>SUM(C32:C40)</f>
        <v>146051.16159255998</v>
      </c>
    </row>
    <row r="42" spans="1:3">
      <c r="A42" s="434" t="s">
        <v>154</v>
      </c>
      <c r="B42" s="434"/>
      <c r="C42" s="191">
        <f>C29-C41</f>
        <v>-146051.16159255998</v>
      </c>
    </row>
    <row r="43" spans="1:3">
      <c r="A43" s="434" t="s">
        <v>155</v>
      </c>
      <c r="B43" s="434"/>
      <c r="C43" s="436">
        <v>0</v>
      </c>
    </row>
    <row r="44" spans="1:3">
      <c r="A44" s="189" t="s">
        <v>156</v>
      </c>
      <c r="B44" s="189"/>
      <c r="C44" s="177">
        <f>C42+C43</f>
        <v>-146051.16159255998</v>
      </c>
    </row>
    <row r="45" spans="1:3">
      <c r="A45" s="434"/>
      <c r="B45" s="434"/>
    </row>
    <row r="46" spans="1:3">
      <c r="A46" s="434" t="s">
        <v>157</v>
      </c>
      <c r="B46" s="434"/>
      <c r="C46" s="180">
        <f>+C44/C22</f>
        <v>-3.8915419612303929E-2</v>
      </c>
    </row>
    <row r="47" spans="1:3">
      <c r="A47" s="434"/>
      <c r="B47" s="434"/>
    </row>
    <row r="48" spans="1:3">
      <c r="A48" s="434" t="s">
        <v>158</v>
      </c>
      <c r="B48" s="434"/>
      <c r="C48" s="180">
        <v>7.8600000000000003E-2</v>
      </c>
    </row>
    <row r="49" spans="1:3">
      <c r="A49" s="434"/>
      <c r="B49" s="434"/>
    </row>
    <row r="50" spans="1:3">
      <c r="A50" s="434" t="s">
        <v>159</v>
      </c>
      <c r="B50" s="434"/>
      <c r="C50" s="191">
        <f>[17]JSS_EIM!G36</f>
        <v>170633.57951228882</v>
      </c>
    </row>
    <row r="51" spans="1:3">
      <c r="A51" s="434" t="s">
        <v>160</v>
      </c>
      <c r="B51" s="434"/>
      <c r="C51" s="193">
        <v>1.3466199999999999</v>
      </c>
    </row>
    <row r="52" spans="1:3">
      <c r="A52" s="189" t="s">
        <v>161</v>
      </c>
      <c r="B52" s="189"/>
      <c r="C52" s="178">
        <f>C51*C50</f>
        <v>229778.59084283837</v>
      </c>
    </row>
    <row r="53" spans="1:3" ht="16.5" customHeight="1">
      <c r="A53" s="434"/>
      <c r="B53" s="434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[17]JSS_EIM!G33</f>
        <v>24582.417919728858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33103.175619065274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[17]JSS_EIM!G674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146051.16159255998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196675.4152237731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229778.59084283837</v>
      </c>
    </row>
    <row r="72" spans="1:3">
      <c r="A72" s="197"/>
      <c r="B72" s="197"/>
      <c r="C72" s="197"/>
    </row>
  </sheetData>
  <pageMargins left="0.7" right="0.7" top="0.5" bottom="0.5" header="0.3" footer="0.3"/>
  <pageSetup scale="59" orientation="portrait" copies="4" r:id="rId1"/>
  <headerFooter>
    <oddFooter>&amp;C&amp;1#&amp;"Calibri"&amp;10&amp;K000000Internal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72"/>
  <sheetViews>
    <sheetView topLeftCell="A22" zoomScaleNormal="100" workbookViewId="0">
      <selection activeCell="C35" sqref="C35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>
        <v>44682</v>
      </c>
    </row>
    <row r="6" spans="1:3">
      <c r="A6" s="205" t="s">
        <v>122</v>
      </c>
      <c r="B6" s="205"/>
    </row>
    <row r="7" spans="1:3">
      <c r="A7" s="206" t="s">
        <v>123</v>
      </c>
      <c r="B7" s="206"/>
      <c r="C7" s="174">
        <v>5792701.6736001233</v>
      </c>
    </row>
    <row r="8" spans="1:3">
      <c r="A8" s="206" t="s">
        <v>124</v>
      </c>
      <c r="B8" s="206"/>
      <c r="C8" s="191">
        <v>1153936.8736521911</v>
      </c>
    </row>
    <row r="9" spans="1:3">
      <c r="A9" s="206" t="s">
        <v>125</v>
      </c>
      <c r="B9" s="206"/>
      <c r="C9" s="191">
        <v>1204191.6911792285</v>
      </c>
    </row>
    <row r="10" spans="1:3">
      <c r="A10" s="206" t="s">
        <v>126</v>
      </c>
      <c r="B10" s="206"/>
      <c r="C10" s="191">
        <v>0</v>
      </c>
    </row>
    <row r="11" spans="1:3">
      <c r="A11" s="206" t="s">
        <v>127</v>
      </c>
      <c r="B11" s="206"/>
      <c r="C11" s="192">
        <v>0</v>
      </c>
    </row>
    <row r="12" spans="1:3">
      <c r="A12" s="205" t="s">
        <v>128</v>
      </c>
      <c r="B12" s="205"/>
      <c r="C12" s="191">
        <v>8150830.2384315431</v>
      </c>
    </row>
    <row r="13" spans="1:3">
      <c r="A13" s="205" t="s">
        <v>129</v>
      </c>
      <c r="B13" s="205"/>
      <c r="C13" s="191">
        <v>211302.11577062524</v>
      </c>
    </row>
    <row r="14" spans="1:3">
      <c r="A14" s="205" t="s">
        <v>130</v>
      </c>
      <c r="B14" s="205"/>
      <c r="C14" s="192">
        <v>4187956.6464591934</v>
      </c>
    </row>
    <row r="15" spans="1:3">
      <c r="A15" s="205" t="s">
        <v>131</v>
      </c>
      <c r="B15" s="205"/>
      <c r="C15" s="191">
        <v>3751571.4762017247</v>
      </c>
    </row>
    <row r="16" spans="1:3">
      <c r="A16" s="205" t="s">
        <v>132</v>
      </c>
      <c r="B16" s="205"/>
      <c r="C16" s="191">
        <v>0</v>
      </c>
    </row>
    <row r="17" spans="1:3">
      <c r="A17" s="205" t="s">
        <v>133</v>
      </c>
      <c r="B17" s="205"/>
      <c r="C17" s="191">
        <v>77992.195747817692</v>
      </c>
    </row>
    <row r="18" spans="1:3">
      <c r="A18" s="205" t="s">
        <v>134</v>
      </c>
      <c r="B18" s="205"/>
      <c r="C18" s="191">
        <v>0</v>
      </c>
    </row>
    <row r="19" spans="1:3">
      <c r="A19" s="205" t="s">
        <v>135</v>
      </c>
      <c r="B19" s="205"/>
      <c r="C19" s="191">
        <v>0</v>
      </c>
    </row>
    <row r="20" spans="1:3">
      <c r="A20" s="205" t="s">
        <v>136</v>
      </c>
      <c r="B20" s="205"/>
      <c r="C20" s="191">
        <v>0</v>
      </c>
    </row>
    <row r="21" spans="1:3">
      <c r="A21" s="205" t="s">
        <v>137</v>
      </c>
      <c r="B21" s="205"/>
      <c r="C21" s="192"/>
    </row>
    <row r="22" spans="1:3">
      <c r="A22" s="189" t="s">
        <v>138</v>
      </c>
      <c r="B22" s="189"/>
      <c r="C22" s="174">
        <v>3673579.2804539069</v>
      </c>
    </row>
    <row r="23" spans="1:3">
      <c r="A23" s="205"/>
      <c r="B23" s="205"/>
    </row>
    <row r="24" spans="1:3">
      <c r="A24" s="205"/>
      <c r="B24" s="205"/>
    </row>
    <row r="25" spans="1:3">
      <c r="A25" s="188" t="s">
        <v>139</v>
      </c>
      <c r="B25" s="189"/>
    </row>
    <row r="26" spans="1:3">
      <c r="A26" s="205" t="s">
        <v>140</v>
      </c>
      <c r="B26" s="205"/>
    </row>
    <row r="27" spans="1:3">
      <c r="A27" s="206" t="s">
        <v>141</v>
      </c>
      <c r="B27" s="206"/>
      <c r="C27" s="191">
        <v>0</v>
      </c>
    </row>
    <row r="28" spans="1:3">
      <c r="A28" s="206" t="s">
        <v>142</v>
      </c>
      <c r="B28" s="206"/>
      <c r="C28" s="191">
        <v>0</v>
      </c>
    </row>
    <row r="29" spans="1:3">
      <c r="A29" s="205" t="s">
        <v>143</v>
      </c>
      <c r="B29" s="205"/>
      <c r="C29" s="174">
        <v>0</v>
      </c>
    </row>
    <row r="30" spans="1:3">
      <c r="A30" s="205"/>
      <c r="B30" s="205"/>
    </row>
    <row r="31" spans="1:3">
      <c r="A31" s="205" t="s">
        <v>111</v>
      </c>
      <c r="B31" s="205"/>
    </row>
    <row r="32" spans="1:3">
      <c r="A32" s="206" t="s">
        <v>144</v>
      </c>
      <c r="B32" s="206"/>
      <c r="C32" s="174">
        <v>167098.46922333012</v>
      </c>
    </row>
    <row r="33" spans="1:3">
      <c r="A33" s="206" t="s">
        <v>145</v>
      </c>
      <c r="B33" s="206"/>
      <c r="C33" s="175">
        <v>5498.9763046398912</v>
      </c>
    </row>
    <row r="34" spans="1:3">
      <c r="A34" s="206" t="s">
        <v>146</v>
      </c>
      <c r="B34" s="206"/>
      <c r="C34" s="175">
        <v>34966.549142942742</v>
      </c>
    </row>
    <row r="35" spans="1:3">
      <c r="A35" s="206" t="s">
        <v>147</v>
      </c>
      <c r="B35" s="206"/>
      <c r="C35" s="175">
        <v>3429.0196833615782</v>
      </c>
    </row>
    <row r="36" spans="1:3">
      <c r="A36" s="205" t="s">
        <v>148</v>
      </c>
      <c r="B36" s="205"/>
      <c r="C36" s="174"/>
    </row>
    <row r="37" spans="1:3">
      <c r="A37" s="206" t="s">
        <v>149</v>
      </c>
      <c r="B37" s="206"/>
      <c r="C37" s="175">
        <v>-5277.8783747524158</v>
      </c>
    </row>
    <row r="38" spans="1:3">
      <c r="A38" s="206" t="s">
        <v>150</v>
      </c>
      <c r="B38" s="206"/>
      <c r="C38" s="175">
        <v>0</v>
      </c>
    </row>
    <row r="39" spans="1:3">
      <c r="A39" s="206" t="s">
        <v>151</v>
      </c>
      <c r="B39" s="206"/>
      <c r="C39" s="175">
        <v>-40606.719906097795</v>
      </c>
    </row>
    <row r="40" spans="1:3">
      <c r="A40" s="206" t="s">
        <v>152</v>
      </c>
      <c r="B40" s="206"/>
      <c r="C40" s="179">
        <v>-12342.46805656468</v>
      </c>
    </row>
    <row r="41" spans="1:3">
      <c r="A41" s="205" t="s">
        <v>153</v>
      </c>
      <c r="B41" s="205"/>
      <c r="C41" s="176">
        <v>152765.94801685942</v>
      </c>
    </row>
    <row r="42" spans="1:3">
      <c r="A42" s="205" t="s">
        <v>154</v>
      </c>
      <c r="B42" s="205"/>
      <c r="C42" s="191">
        <v>-152765.94801685942</v>
      </c>
    </row>
    <row r="43" spans="1:3">
      <c r="A43" s="205" t="s">
        <v>155</v>
      </c>
      <c r="B43" s="205"/>
      <c r="C43" s="192">
        <v>0</v>
      </c>
    </row>
    <row r="44" spans="1:3">
      <c r="A44" s="189" t="s">
        <v>156</v>
      </c>
      <c r="B44" s="189"/>
      <c r="C44" s="177">
        <v>-152765.94801685942</v>
      </c>
    </row>
    <row r="45" spans="1:3">
      <c r="A45" s="205"/>
      <c r="B45" s="205"/>
    </row>
    <row r="46" spans="1:3">
      <c r="A46" s="205" t="s">
        <v>157</v>
      </c>
      <c r="B46" s="205"/>
      <c r="C46" s="180">
        <v>-4.1585041822748872E-2</v>
      </c>
    </row>
    <row r="47" spans="1:3">
      <c r="A47" s="205"/>
      <c r="B47" s="205"/>
    </row>
    <row r="48" spans="1:3">
      <c r="A48" s="205" t="s">
        <v>158</v>
      </c>
      <c r="B48" s="205"/>
      <c r="C48" s="180">
        <v>7.8600000000000003E-2</v>
      </c>
    </row>
    <row r="49" spans="1:3">
      <c r="A49" s="205"/>
      <c r="B49" s="205"/>
    </row>
    <row r="50" spans="1:3">
      <c r="A50" s="205" t="s">
        <v>159</v>
      </c>
      <c r="B50" s="205"/>
      <c r="C50" s="191">
        <v>176827.89230383252</v>
      </c>
    </row>
    <row r="51" spans="1:3">
      <c r="A51" s="205" t="s">
        <v>160</v>
      </c>
      <c r="B51" s="205"/>
      <c r="C51" s="193">
        <v>1.3466199999999999</v>
      </c>
    </row>
    <row r="52" spans="1:3">
      <c r="A52" s="189" t="s">
        <v>161</v>
      </c>
      <c r="B52" s="189"/>
      <c r="C52" s="178">
        <v>238119.97633418694</v>
      </c>
    </row>
    <row r="53" spans="1:3" ht="16.5" customHeight="1">
      <c r="A53" s="205"/>
      <c r="B53" s="205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v>24061.944286973088</v>
      </c>
    </row>
    <row r="59" spans="1:3">
      <c r="A59" s="199" t="s">
        <v>164</v>
      </c>
      <c r="B59" s="196"/>
      <c r="C59" s="200">
        <v>1.3466199999999999</v>
      </c>
    </row>
    <row r="60" spans="1:3">
      <c r="A60" s="201" t="s">
        <v>165</v>
      </c>
      <c r="B60" s="196"/>
      <c r="C60" s="183">
        <v>32402.2954157237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v>0</v>
      </c>
    </row>
    <row r="63" spans="1:3">
      <c r="A63" s="199" t="s">
        <v>164</v>
      </c>
      <c r="B63" s="196"/>
      <c r="C63" s="200">
        <v>1.3466199999999999</v>
      </c>
    </row>
    <row r="64" spans="1:3">
      <c r="A64" s="201" t="s">
        <v>167</v>
      </c>
      <c r="B64" s="196"/>
      <c r="C64" s="183"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v>152765.94801685942</v>
      </c>
    </row>
    <row r="67" spans="1:3">
      <c r="A67" s="199" t="s">
        <v>164</v>
      </c>
      <c r="B67" s="197"/>
      <c r="C67" s="200">
        <v>1.3466199999999999</v>
      </c>
    </row>
    <row r="68" spans="1:3">
      <c r="A68" s="201" t="s">
        <v>169</v>
      </c>
      <c r="B68" s="197"/>
      <c r="C68" s="183">
        <v>205717.68091846321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v>238119.97633418691</v>
      </c>
    </row>
    <row r="72" spans="1:3">
      <c r="A72" s="197"/>
      <c r="B72" s="197"/>
      <c r="C72" s="197"/>
    </row>
  </sheetData>
  <pageMargins left="0.7" right="0.7" top="0.5" bottom="0.5" header="0.3" footer="0.3"/>
  <pageSetup scale="59" orientation="portrait" copies="4" r:id="rId1"/>
  <headerFooter>
    <oddFooter>&amp;C&amp;1#&amp;"Calibri"&amp;10&amp;K000000Internal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72"/>
  <sheetViews>
    <sheetView workbookViewId="0">
      <selection activeCell="G19" sqref="G19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08" t="s">
        <v>122</v>
      </c>
      <c r="B6" s="208"/>
    </row>
    <row r="7" spans="1:3">
      <c r="A7" s="209" t="s">
        <v>123</v>
      </c>
      <c r="B7" s="209"/>
      <c r="C7" s="174">
        <f>[18]JSS_EIM!G48</f>
        <v>5792701.6736001233</v>
      </c>
    </row>
    <row r="8" spans="1:3">
      <c r="A8" s="209" t="s">
        <v>124</v>
      </c>
      <c r="B8" s="209"/>
      <c r="C8" s="191">
        <f>[18]JSS_EIM!G49</f>
        <v>1153936.8736521911</v>
      </c>
    </row>
    <row r="9" spans="1:3">
      <c r="A9" s="209" t="s">
        <v>125</v>
      </c>
      <c r="B9" s="209"/>
      <c r="C9" s="191">
        <f>[18]JSS_EIM!G50</f>
        <v>1204191.6911792285</v>
      </c>
    </row>
    <row r="10" spans="1:3">
      <c r="A10" s="209" t="s">
        <v>126</v>
      </c>
      <c r="B10" s="209"/>
      <c r="C10" s="191">
        <f>[18]JSS_EIM!G51</f>
        <v>0</v>
      </c>
    </row>
    <row r="11" spans="1:3">
      <c r="A11" s="209" t="s">
        <v>127</v>
      </c>
      <c r="B11" s="209"/>
      <c r="C11" s="436">
        <f>[18]JSS_EIM!G52</f>
        <v>0</v>
      </c>
    </row>
    <row r="12" spans="1:3">
      <c r="A12" s="208" t="s">
        <v>128</v>
      </c>
      <c r="B12" s="208"/>
      <c r="C12" s="191">
        <f>SUM(C7:C11)</f>
        <v>8150830.2384315431</v>
      </c>
    </row>
    <row r="13" spans="1:3">
      <c r="A13" s="208" t="s">
        <v>129</v>
      </c>
      <c r="B13" s="208"/>
      <c r="C13" s="191">
        <f>[18]JSS_EIM!G54</f>
        <v>216801.09207526513</v>
      </c>
    </row>
    <row r="14" spans="1:3">
      <c r="A14" s="208" t="s">
        <v>130</v>
      </c>
      <c r="B14" s="208"/>
      <c r="C14" s="436">
        <f>[18]JSS_EIM!G55</f>
        <v>4222923.1956021367</v>
      </c>
    </row>
    <row r="15" spans="1:3">
      <c r="A15" s="208" t="s">
        <v>131</v>
      </c>
      <c r="B15" s="208"/>
      <c r="C15" s="191">
        <f>[18]JSS_EIM!G56</f>
        <v>3711105.9507541414</v>
      </c>
    </row>
    <row r="16" spans="1:3">
      <c r="A16" s="208" t="s">
        <v>132</v>
      </c>
      <c r="B16" s="208"/>
      <c r="C16" s="191">
        <f>[18]JSS_EIM!G57</f>
        <v>0</v>
      </c>
    </row>
    <row r="17" spans="1:3">
      <c r="A17" s="208" t="s">
        <v>133</v>
      </c>
      <c r="B17" s="208"/>
      <c r="C17" s="191">
        <f>[18]JSS_EIM!G58</f>
        <v>116988.29362172654</v>
      </c>
    </row>
    <row r="18" spans="1:3">
      <c r="A18" s="208" t="s">
        <v>134</v>
      </c>
      <c r="B18" s="208"/>
      <c r="C18" s="191">
        <f>[18]JSS_EIM!G59</f>
        <v>0</v>
      </c>
    </row>
    <row r="19" spans="1:3">
      <c r="A19" s="208" t="s">
        <v>135</v>
      </c>
      <c r="B19" s="208"/>
      <c r="C19" s="191">
        <f>[18]JSS_EIM!G60</f>
        <v>0</v>
      </c>
    </row>
    <row r="20" spans="1:3">
      <c r="A20" s="208" t="s">
        <v>136</v>
      </c>
      <c r="B20" s="208"/>
      <c r="C20" s="191">
        <f>[18]JSS_EIM!G61</f>
        <v>0</v>
      </c>
    </row>
    <row r="21" spans="1:3">
      <c r="A21" s="208" t="s">
        <v>137</v>
      </c>
      <c r="B21" s="208"/>
      <c r="C21" s="436"/>
    </row>
    <row r="22" spans="1:3">
      <c r="A22" s="189" t="s">
        <v>138</v>
      </c>
      <c r="B22" s="189"/>
      <c r="C22" s="174">
        <f>C15-C16-C17+C18+C19+C20+C21</f>
        <v>3594117.6571324151</v>
      </c>
    </row>
    <row r="23" spans="1:3">
      <c r="A23" s="208"/>
      <c r="B23" s="208"/>
    </row>
    <row r="24" spans="1:3">
      <c r="A24" s="208"/>
      <c r="B24" s="208"/>
    </row>
    <row r="25" spans="1:3">
      <c r="A25" s="188" t="s">
        <v>139</v>
      </c>
      <c r="B25" s="189"/>
    </row>
    <row r="26" spans="1:3">
      <c r="A26" s="208" t="s">
        <v>140</v>
      </c>
      <c r="B26" s="208"/>
    </row>
    <row r="27" spans="1:3">
      <c r="A27" s="209" t="s">
        <v>141</v>
      </c>
      <c r="B27" s="209"/>
      <c r="C27" s="191">
        <f>[18]JSS_EIM!G68</f>
        <v>0</v>
      </c>
    </row>
    <row r="28" spans="1:3">
      <c r="A28" s="209" t="s">
        <v>142</v>
      </c>
      <c r="B28" s="209"/>
      <c r="C28" s="191">
        <f>[18]JSS_EIM!G69</f>
        <v>0</v>
      </c>
    </row>
    <row r="29" spans="1:3">
      <c r="A29" s="208" t="s">
        <v>143</v>
      </c>
      <c r="B29" s="208"/>
      <c r="C29" s="174">
        <f>SUM(C27:C28)</f>
        <v>0</v>
      </c>
    </row>
    <row r="30" spans="1:3">
      <c r="A30" s="208"/>
      <c r="B30" s="208"/>
    </row>
    <row r="31" spans="1:3">
      <c r="A31" s="208" t="s">
        <v>111</v>
      </c>
      <c r="B31" s="208"/>
    </row>
    <row r="32" spans="1:3">
      <c r="A32" s="209" t="s">
        <v>144</v>
      </c>
      <c r="B32" s="209"/>
      <c r="C32" s="174">
        <f>[18]JSS_EIM!G71</f>
        <v>128566.88131595094</v>
      </c>
    </row>
    <row r="33" spans="1:3">
      <c r="A33" s="209" t="s">
        <v>145</v>
      </c>
      <c r="B33" s="209"/>
      <c r="C33" s="175">
        <f>[18]JSS_EIM!G72</f>
        <v>5498.9763046398912</v>
      </c>
    </row>
    <row r="34" spans="1:3">
      <c r="A34" s="209" t="s">
        <v>146</v>
      </c>
      <c r="B34" s="209"/>
      <c r="C34" s="175">
        <f>[18]JSS_EIM!G73</f>
        <v>34966.549142942742</v>
      </c>
    </row>
    <row r="35" spans="1:3">
      <c r="A35" s="209" t="s">
        <v>147</v>
      </c>
      <c r="B35" s="209"/>
      <c r="C35" s="175">
        <f>[18]JSS_EIM!G74</f>
        <v>3429.0196833615782</v>
      </c>
    </row>
    <row r="36" spans="1:3">
      <c r="A36" s="208" t="s">
        <v>148</v>
      </c>
      <c r="B36" s="208"/>
      <c r="C36" s="174"/>
    </row>
    <row r="37" spans="1:3">
      <c r="A37" s="209" t="s">
        <v>149</v>
      </c>
      <c r="B37" s="209"/>
      <c r="C37" s="175">
        <f>[18]JSS_EIM!G76</f>
        <v>-5277.8783747524158</v>
      </c>
    </row>
    <row r="38" spans="1:3">
      <c r="A38" s="209" t="s">
        <v>150</v>
      </c>
      <c r="B38" s="209"/>
      <c r="C38" s="175">
        <f>[18]JSS_EIM!G77</f>
        <v>0</v>
      </c>
    </row>
    <row r="39" spans="1:3">
      <c r="A39" s="209" t="s">
        <v>151</v>
      </c>
      <c r="B39" s="209"/>
      <c r="C39" s="175">
        <f>[18]JSS_EIM!G78</f>
        <v>-33000.579611068919</v>
      </c>
    </row>
    <row r="40" spans="1:3">
      <c r="A40" s="209" t="s">
        <v>152</v>
      </c>
      <c r="B40" s="209"/>
      <c r="C40" s="437">
        <f>[18]JSS_EIM!G79</f>
        <v>-10030.571310355297</v>
      </c>
    </row>
    <row r="41" spans="1:3">
      <c r="A41" s="208" t="s">
        <v>153</v>
      </c>
      <c r="B41" s="208"/>
      <c r="C41" s="421">
        <f>SUM(C32:C40)</f>
        <v>124152.39715071852</v>
      </c>
    </row>
    <row r="42" spans="1:3">
      <c r="A42" s="208" t="s">
        <v>154</v>
      </c>
      <c r="B42" s="208"/>
      <c r="C42" s="191">
        <f>C29-C41</f>
        <v>-124152.39715071852</v>
      </c>
    </row>
    <row r="43" spans="1:3">
      <c r="A43" s="208" t="s">
        <v>155</v>
      </c>
      <c r="B43" s="208"/>
      <c r="C43" s="436">
        <v>0</v>
      </c>
    </row>
    <row r="44" spans="1:3">
      <c r="A44" s="189" t="s">
        <v>156</v>
      </c>
      <c r="B44" s="189"/>
      <c r="C44" s="177">
        <f>C42+C43</f>
        <v>-124152.39715071852</v>
      </c>
    </row>
    <row r="45" spans="1:3">
      <c r="A45" s="208"/>
      <c r="B45" s="208"/>
    </row>
    <row r="46" spans="1:3">
      <c r="A46" s="208" t="s">
        <v>157</v>
      </c>
      <c r="B46" s="208"/>
      <c r="C46" s="180">
        <f>+C44/C22</f>
        <v>-3.4543220059683334E-2</v>
      </c>
    </row>
    <row r="47" spans="1:3">
      <c r="A47" s="208"/>
      <c r="B47" s="208"/>
    </row>
    <row r="48" spans="1:3">
      <c r="A48" s="208" t="s">
        <v>158</v>
      </c>
      <c r="B48" s="208"/>
      <c r="C48" s="180">
        <v>7.8600000000000003E-2</v>
      </c>
    </row>
    <row r="49" spans="1:3">
      <c r="A49" s="208"/>
      <c r="B49" s="208"/>
    </row>
    <row r="50" spans="1:3">
      <c r="A50" s="208" t="s">
        <v>159</v>
      </c>
      <c r="B50" s="208"/>
      <c r="C50" s="191">
        <f>[18]JSS_EIM!G36</f>
        <v>147693.86780493584</v>
      </c>
    </row>
    <row r="51" spans="1:3">
      <c r="A51" s="208" t="s">
        <v>160</v>
      </c>
      <c r="B51" s="208"/>
      <c r="C51" s="193">
        <v>1.3466199999999999</v>
      </c>
    </row>
    <row r="52" spans="1:3">
      <c r="A52" s="189" t="s">
        <v>161</v>
      </c>
      <c r="B52" s="189"/>
      <c r="C52" s="178">
        <f>C51*C50</f>
        <v>198887.51626348268</v>
      </c>
    </row>
    <row r="53" spans="1:3" ht="16.5" customHeight="1">
      <c r="A53" s="208"/>
      <c r="B53" s="208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[18]JSS_EIM!G33</f>
        <v>23541.470654217319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31701.415212382126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[18]JSS_EIM!G674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124152.39715071852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167186.10105110056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198887.51626348268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72"/>
  <sheetViews>
    <sheetView topLeftCell="A52" workbookViewId="0">
      <selection activeCell="C59" sqref="C59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10" t="s">
        <v>122</v>
      </c>
      <c r="B6" s="210"/>
    </row>
    <row r="7" spans="1:3">
      <c r="A7" s="211" t="s">
        <v>123</v>
      </c>
      <c r="B7" s="211"/>
      <c r="C7" s="174">
        <f>[19]JSS_EIM!G48</f>
        <v>5792701.6736001233</v>
      </c>
    </row>
    <row r="8" spans="1:3">
      <c r="A8" s="211" t="s">
        <v>124</v>
      </c>
      <c r="B8" s="211"/>
      <c r="C8" s="191">
        <f>[19]JSS_EIM!G49</f>
        <v>1153936.8736521911</v>
      </c>
    </row>
    <row r="9" spans="1:3">
      <c r="A9" s="211" t="s">
        <v>125</v>
      </c>
      <c r="B9" s="211"/>
      <c r="C9" s="191">
        <f>[19]JSS_EIM!G50</f>
        <v>1204191.6911792285</v>
      </c>
    </row>
    <row r="10" spans="1:3">
      <c r="A10" s="211" t="s">
        <v>126</v>
      </c>
      <c r="B10" s="211"/>
      <c r="C10" s="191">
        <f>[19]JSS_EIM!G51</f>
        <v>0</v>
      </c>
    </row>
    <row r="11" spans="1:3">
      <c r="A11" s="211" t="s">
        <v>127</v>
      </c>
      <c r="B11" s="211"/>
      <c r="C11" s="436">
        <f>[19]JSS_EIM!G52</f>
        <v>0</v>
      </c>
    </row>
    <row r="12" spans="1:3">
      <c r="A12" s="210" t="s">
        <v>128</v>
      </c>
      <c r="B12" s="210"/>
      <c r="C12" s="191">
        <f>SUM(C7:C11)</f>
        <v>8150830.2384315431</v>
      </c>
    </row>
    <row r="13" spans="1:3">
      <c r="A13" s="210" t="s">
        <v>129</v>
      </c>
      <c r="B13" s="210"/>
      <c r="C13" s="191">
        <f>[19]JSS_EIM!G54</f>
        <v>222300.06837990496</v>
      </c>
    </row>
    <row r="14" spans="1:3">
      <c r="A14" s="210" t="s">
        <v>130</v>
      </c>
      <c r="B14" s="210"/>
      <c r="C14" s="436">
        <f>[19]JSS_EIM!G55</f>
        <v>4257889.7447450785</v>
      </c>
    </row>
    <row r="15" spans="1:3">
      <c r="A15" s="210" t="s">
        <v>131</v>
      </c>
      <c r="B15" s="210"/>
      <c r="C15" s="191">
        <f>[19]JSS_EIM!G56</f>
        <v>3670640.4253065595</v>
      </c>
    </row>
    <row r="16" spans="1:3">
      <c r="A16" s="210" t="s">
        <v>132</v>
      </c>
      <c r="B16" s="210"/>
      <c r="C16" s="191">
        <f>[19]JSS_EIM!G57</f>
        <v>0</v>
      </c>
    </row>
    <row r="17" spans="1:3">
      <c r="A17" s="210" t="s">
        <v>133</v>
      </c>
      <c r="B17" s="210"/>
      <c r="C17" s="191">
        <f>[19]JSS_EIM!G58</f>
        <v>155984.39149563538</v>
      </c>
    </row>
    <row r="18" spans="1:3">
      <c r="A18" s="210" t="s">
        <v>134</v>
      </c>
      <c r="B18" s="210"/>
      <c r="C18" s="191">
        <f>[19]JSS_EIM!G59</f>
        <v>0</v>
      </c>
    </row>
    <row r="19" spans="1:3">
      <c r="A19" s="210" t="s">
        <v>135</v>
      </c>
      <c r="B19" s="210"/>
      <c r="C19" s="191">
        <f>[19]JSS_EIM!G60</f>
        <v>0</v>
      </c>
    </row>
    <row r="20" spans="1:3">
      <c r="A20" s="210" t="s">
        <v>136</v>
      </c>
      <c r="B20" s="210"/>
      <c r="C20" s="191">
        <f>[19]JSS_EIM!G61</f>
        <v>0</v>
      </c>
    </row>
    <row r="21" spans="1:3">
      <c r="A21" s="210" t="s">
        <v>137</v>
      </c>
      <c r="B21" s="210"/>
      <c r="C21" s="436"/>
    </row>
    <row r="22" spans="1:3">
      <c r="A22" s="189" t="s">
        <v>138</v>
      </c>
      <c r="B22" s="189"/>
      <c r="C22" s="174">
        <f>C15-C16-C17+C18+C19+C20+C21</f>
        <v>3514656.0338109243</v>
      </c>
    </row>
    <row r="23" spans="1:3">
      <c r="A23" s="210"/>
      <c r="B23" s="210"/>
    </row>
    <row r="24" spans="1:3">
      <c r="A24" s="210"/>
      <c r="B24" s="210"/>
    </row>
    <row r="25" spans="1:3">
      <c r="A25" s="188" t="s">
        <v>139</v>
      </c>
      <c r="B25" s="189"/>
    </row>
    <row r="26" spans="1:3">
      <c r="A26" s="210" t="s">
        <v>140</v>
      </c>
      <c r="B26" s="210"/>
    </row>
    <row r="27" spans="1:3">
      <c r="A27" s="211" t="s">
        <v>141</v>
      </c>
      <c r="B27" s="211"/>
      <c r="C27" s="191">
        <f>[19]JSS_EIM!G68</f>
        <v>0</v>
      </c>
    </row>
    <row r="28" spans="1:3">
      <c r="A28" s="211" t="s">
        <v>142</v>
      </c>
      <c r="B28" s="211"/>
      <c r="C28" s="191">
        <f>[19]JSS_EIM!G69</f>
        <v>0</v>
      </c>
    </row>
    <row r="29" spans="1:3">
      <c r="A29" s="210" t="s">
        <v>143</v>
      </c>
      <c r="B29" s="210"/>
      <c r="C29" s="174">
        <f>SUM(C27:C28)</f>
        <v>0</v>
      </c>
    </row>
    <row r="30" spans="1:3">
      <c r="A30" s="210"/>
      <c r="B30" s="210"/>
    </row>
    <row r="31" spans="1:3">
      <c r="A31" s="210" t="s">
        <v>111</v>
      </c>
      <c r="B31" s="210"/>
    </row>
    <row r="32" spans="1:3">
      <c r="A32" s="211" t="s">
        <v>144</v>
      </c>
      <c r="B32" s="211"/>
      <c r="C32" s="174">
        <f>[19]JSS_EIM!G71</f>
        <v>128742.83220849001</v>
      </c>
    </row>
    <row r="33" spans="1:3">
      <c r="A33" s="211" t="s">
        <v>145</v>
      </c>
      <c r="B33" s="211"/>
      <c r="C33" s="175">
        <f>[19]JSS_EIM!G72</f>
        <v>5498.9763046398912</v>
      </c>
    </row>
    <row r="34" spans="1:3">
      <c r="A34" s="211" t="s">
        <v>146</v>
      </c>
      <c r="B34" s="211"/>
      <c r="C34" s="175">
        <f>[19]JSS_EIM!G73</f>
        <v>34966.549142942742</v>
      </c>
    </row>
    <row r="35" spans="1:3">
      <c r="A35" s="211" t="s">
        <v>147</v>
      </c>
      <c r="B35" s="211"/>
      <c r="C35" s="175">
        <f>[19]JSS_EIM!G74</f>
        <v>3429.0196833615782</v>
      </c>
    </row>
    <row r="36" spans="1:3">
      <c r="A36" s="210" t="s">
        <v>148</v>
      </c>
      <c r="B36" s="210"/>
      <c r="C36" s="174"/>
    </row>
    <row r="37" spans="1:3">
      <c r="A37" s="211" t="s">
        <v>149</v>
      </c>
      <c r="B37" s="211"/>
      <c r="C37" s="175">
        <f>[19]JSS_EIM!G76</f>
        <v>-5277.8783747524158</v>
      </c>
    </row>
    <row r="38" spans="1:3">
      <c r="A38" s="211" t="s">
        <v>150</v>
      </c>
      <c r="B38" s="211"/>
      <c r="C38" s="175">
        <f>[19]JSS_EIM!G77</f>
        <v>0</v>
      </c>
    </row>
    <row r="39" spans="1:3">
      <c r="A39" s="211" t="s">
        <v>151</v>
      </c>
      <c r="B39" s="211"/>
      <c r="C39" s="175">
        <f>[19]JSS_EIM!G78</f>
        <v>-33035.307256209722</v>
      </c>
    </row>
    <row r="40" spans="1:3">
      <c r="A40" s="211" t="s">
        <v>152</v>
      </c>
      <c r="B40" s="211"/>
      <c r="C40" s="437">
        <f>[19]JSS_EIM!G79</f>
        <v>-10041.12682559566</v>
      </c>
    </row>
    <row r="41" spans="1:3">
      <c r="A41" s="210" t="s">
        <v>153</v>
      </c>
      <c r="B41" s="210"/>
      <c r="C41" s="421">
        <f>SUM(C32:C40)</f>
        <v>124283.06488287644</v>
      </c>
    </row>
    <row r="42" spans="1:3">
      <c r="A42" s="210" t="s">
        <v>154</v>
      </c>
      <c r="B42" s="210"/>
      <c r="C42" s="191">
        <f>C29-C41</f>
        <v>-124283.06488287644</v>
      </c>
    </row>
    <row r="43" spans="1:3">
      <c r="A43" s="210" t="s">
        <v>155</v>
      </c>
      <c r="B43" s="210"/>
      <c r="C43" s="436">
        <v>0</v>
      </c>
    </row>
    <row r="44" spans="1:3">
      <c r="A44" s="189" t="s">
        <v>156</v>
      </c>
      <c r="B44" s="189"/>
      <c r="C44" s="177">
        <f>C42+C43</f>
        <v>-124283.06488287644</v>
      </c>
    </row>
    <row r="45" spans="1:3">
      <c r="A45" s="210"/>
      <c r="B45" s="210"/>
    </row>
    <row r="46" spans="1:3">
      <c r="A46" s="210" t="s">
        <v>157</v>
      </c>
      <c r="B46" s="210"/>
      <c r="C46" s="180">
        <f>+C44/C22</f>
        <v>-3.5361373541898757E-2</v>
      </c>
    </row>
    <row r="47" spans="1:3">
      <c r="A47" s="210"/>
      <c r="B47" s="210"/>
    </row>
    <row r="48" spans="1:3">
      <c r="A48" s="210" t="s">
        <v>158</v>
      </c>
      <c r="B48" s="210"/>
      <c r="C48" s="180">
        <v>7.8600000000000003E-2</v>
      </c>
    </row>
    <row r="49" spans="1:3">
      <c r="A49" s="210"/>
      <c r="B49" s="210"/>
    </row>
    <row r="50" spans="1:3">
      <c r="A50" s="210" t="s">
        <v>159</v>
      </c>
      <c r="B50" s="210"/>
      <c r="C50" s="191">
        <f>[19]JSS_EIM!G36</f>
        <v>147304.06190433798</v>
      </c>
    </row>
    <row r="51" spans="1:3">
      <c r="A51" s="210" t="s">
        <v>160</v>
      </c>
      <c r="B51" s="210"/>
      <c r="C51" s="193">
        <v>1.3466199999999999</v>
      </c>
    </row>
    <row r="52" spans="1:3">
      <c r="A52" s="189" t="s">
        <v>161</v>
      </c>
      <c r="B52" s="189"/>
      <c r="C52" s="178">
        <f>C51*C50</f>
        <v>198362.59584161959</v>
      </c>
    </row>
    <row r="53" spans="1:3" ht="16.5" customHeight="1">
      <c r="A53" s="210"/>
      <c r="B53" s="210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[19]JSS_EIM!G33</f>
        <v>23020.997021461557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31000.535009040559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[19]JSS_EIM!G674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124283.06488287644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167362.06083257907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198362.59584161962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72"/>
  <sheetViews>
    <sheetView topLeftCell="A46" workbookViewId="0">
      <selection activeCell="F67" sqref="F67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37" t="s">
        <v>122</v>
      </c>
      <c r="B6" s="237"/>
    </row>
    <row r="7" spans="1:3">
      <c r="A7" s="238" t="s">
        <v>123</v>
      </c>
      <c r="B7" s="238"/>
      <c r="C7" s="174">
        <v>5792701.6736001233</v>
      </c>
    </row>
    <row r="8" spans="1:3">
      <c r="A8" s="238" t="s">
        <v>124</v>
      </c>
      <c r="B8" s="238"/>
      <c r="C8" s="191">
        <v>1153936.8736521911</v>
      </c>
    </row>
    <row r="9" spans="1:3">
      <c r="A9" s="238" t="s">
        <v>125</v>
      </c>
      <c r="B9" s="238"/>
      <c r="C9" s="191">
        <v>1204191.6911792285</v>
      </c>
    </row>
    <row r="10" spans="1:3">
      <c r="A10" s="238" t="s">
        <v>126</v>
      </c>
      <c r="B10" s="238"/>
      <c r="C10" s="191">
        <v>0</v>
      </c>
    </row>
    <row r="11" spans="1:3">
      <c r="A11" s="238" t="s">
        <v>127</v>
      </c>
      <c r="B11" s="238"/>
      <c r="C11" s="192">
        <v>0</v>
      </c>
    </row>
    <row r="12" spans="1:3">
      <c r="A12" s="237" t="s">
        <v>128</v>
      </c>
      <c r="B12" s="237"/>
      <c r="C12" s="191">
        <v>8150830.2384315431</v>
      </c>
    </row>
    <row r="13" spans="1:3">
      <c r="A13" s="237" t="s">
        <v>129</v>
      </c>
      <c r="B13" s="237"/>
      <c r="C13" s="191">
        <v>227799.0446845449</v>
      </c>
    </row>
    <row r="14" spans="1:3">
      <c r="A14" s="237" t="s">
        <v>130</v>
      </c>
      <c r="B14" s="237"/>
      <c r="C14" s="192">
        <v>4292856.2938880213</v>
      </c>
    </row>
    <row r="15" spans="1:3">
      <c r="A15" s="237" t="s">
        <v>131</v>
      </c>
      <c r="B15" s="237"/>
      <c r="C15" s="191">
        <v>3630174.8998589767</v>
      </c>
    </row>
    <row r="16" spans="1:3">
      <c r="A16" s="237" t="s">
        <v>132</v>
      </c>
      <c r="B16" s="237"/>
      <c r="C16" s="191">
        <v>0</v>
      </c>
    </row>
    <row r="17" spans="1:3">
      <c r="A17" s="237" t="s">
        <v>133</v>
      </c>
      <c r="B17" s="237"/>
      <c r="C17" s="191">
        <v>194980.4893695442</v>
      </c>
    </row>
    <row r="18" spans="1:3">
      <c r="A18" s="237" t="s">
        <v>134</v>
      </c>
      <c r="B18" s="237"/>
      <c r="C18" s="191">
        <v>0</v>
      </c>
    </row>
    <row r="19" spans="1:3">
      <c r="A19" s="237" t="s">
        <v>135</v>
      </c>
      <c r="B19" s="237"/>
      <c r="C19" s="191">
        <v>0</v>
      </c>
    </row>
    <row r="20" spans="1:3">
      <c r="A20" s="237" t="s">
        <v>136</v>
      </c>
      <c r="B20" s="237"/>
      <c r="C20" s="191">
        <v>0</v>
      </c>
    </row>
    <row r="21" spans="1:3">
      <c r="A21" s="237" t="s">
        <v>137</v>
      </c>
      <c r="B21" s="237"/>
      <c r="C21" s="192"/>
    </row>
    <row r="22" spans="1:3">
      <c r="A22" s="189" t="s">
        <v>138</v>
      </c>
      <c r="B22" s="189"/>
      <c r="C22" s="174">
        <v>3435194.4104894325</v>
      </c>
    </row>
    <row r="23" spans="1:3">
      <c r="A23" s="237"/>
      <c r="B23" s="237"/>
    </row>
    <row r="24" spans="1:3">
      <c r="A24" s="237"/>
      <c r="B24" s="237"/>
    </row>
    <row r="25" spans="1:3">
      <c r="A25" s="188" t="s">
        <v>139</v>
      </c>
      <c r="B25" s="189"/>
    </row>
    <row r="26" spans="1:3">
      <c r="A26" s="237" t="s">
        <v>140</v>
      </c>
      <c r="B26" s="237"/>
    </row>
    <row r="27" spans="1:3">
      <c r="A27" s="238" t="s">
        <v>141</v>
      </c>
      <c r="B27" s="238"/>
      <c r="C27" s="191">
        <v>0</v>
      </c>
    </row>
    <row r="28" spans="1:3">
      <c r="A28" s="238" t="s">
        <v>142</v>
      </c>
      <c r="B28" s="238"/>
      <c r="C28" s="191">
        <v>0</v>
      </c>
    </row>
    <row r="29" spans="1:3">
      <c r="A29" s="237" t="s">
        <v>143</v>
      </c>
      <c r="B29" s="237"/>
      <c r="C29" s="174">
        <v>0</v>
      </c>
    </row>
    <row r="30" spans="1:3">
      <c r="A30" s="237"/>
      <c r="B30" s="237"/>
    </row>
    <row r="31" spans="1:3">
      <c r="A31" s="237" t="s">
        <v>111</v>
      </c>
      <c r="B31" s="237"/>
    </row>
    <row r="32" spans="1:3">
      <c r="A32" s="238" t="s">
        <v>144</v>
      </c>
      <c r="B32" s="238"/>
      <c r="C32" s="174">
        <v>157681.67702453924</v>
      </c>
    </row>
    <row r="33" spans="1:3">
      <c r="A33" s="238" t="s">
        <v>145</v>
      </c>
      <c r="B33" s="238"/>
      <c r="C33" s="175">
        <v>5498.9763046398657</v>
      </c>
    </row>
    <row r="34" spans="1:3">
      <c r="A34" s="238" t="s">
        <v>146</v>
      </c>
      <c r="B34" s="238"/>
      <c r="C34" s="175">
        <v>34966.549142942757</v>
      </c>
    </row>
    <row r="35" spans="1:3">
      <c r="A35" s="238" t="s">
        <v>147</v>
      </c>
      <c r="B35" s="238"/>
      <c r="C35" s="175">
        <v>3429.0196833615782</v>
      </c>
    </row>
    <row r="36" spans="1:3">
      <c r="A36" s="237" t="s">
        <v>148</v>
      </c>
      <c r="B36" s="237"/>
      <c r="C36" s="174"/>
    </row>
    <row r="37" spans="1:3">
      <c r="A37" s="238" t="s">
        <v>149</v>
      </c>
      <c r="B37" s="238"/>
      <c r="C37" s="175">
        <v>-5277.8783747524158</v>
      </c>
    </row>
    <row r="38" spans="1:3">
      <c r="A38" s="238" t="s">
        <v>150</v>
      </c>
      <c r="B38" s="238"/>
      <c r="C38" s="175">
        <v>0</v>
      </c>
    </row>
    <row r="39" spans="1:3">
      <c r="A39" s="238" t="s">
        <v>151</v>
      </c>
      <c r="B39" s="238"/>
      <c r="C39" s="175">
        <v>-38747.829927725223</v>
      </c>
    </row>
    <row r="40" spans="1:3">
      <c r="A40" s="238" t="s">
        <v>152</v>
      </c>
      <c r="B40" s="238"/>
      <c r="C40" s="179">
        <v>-11777.455905083656</v>
      </c>
    </row>
    <row r="41" spans="1:3">
      <c r="A41" s="237" t="s">
        <v>153</v>
      </c>
      <c r="B41" s="237"/>
      <c r="C41" s="176">
        <v>145773.05794792215</v>
      </c>
    </row>
    <row r="42" spans="1:3">
      <c r="A42" s="237" t="s">
        <v>154</v>
      </c>
      <c r="B42" s="237"/>
      <c r="C42" s="191">
        <v>-145773.05794792215</v>
      </c>
    </row>
    <row r="43" spans="1:3">
      <c r="A43" s="237" t="s">
        <v>155</v>
      </c>
      <c r="B43" s="237"/>
      <c r="C43" s="192">
        <v>0</v>
      </c>
    </row>
    <row r="44" spans="1:3">
      <c r="A44" s="189" t="s">
        <v>156</v>
      </c>
      <c r="B44" s="189"/>
      <c r="C44" s="177">
        <v>-145773.05794792215</v>
      </c>
    </row>
    <row r="45" spans="1:3">
      <c r="A45" s="237"/>
      <c r="B45" s="237"/>
    </row>
    <row r="46" spans="1:3">
      <c r="A46" s="237" t="s">
        <v>157</v>
      </c>
      <c r="B46" s="237"/>
      <c r="C46" s="180">
        <v>-4.243516975423612E-2</v>
      </c>
    </row>
    <row r="47" spans="1:3">
      <c r="A47" s="237"/>
      <c r="B47" s="237"/>
    </row>
    <row r="48" spans="1:3">
      <c r="A48" s="237" t="s">
        <v>158</v>
      </c>
      <c r="B48" s="237"/>
      <c r="C48" s="180">
        <v>7.8600000000000003E-2</v>
      </c>
    </row>
    <row r="49" spans="1:3">
      <c r="A49" s="237"/>
      <c r="B49" s="237"/>
    </row>
    <row r="50" spans="1:3">
      <c r="A50" s="237" t="s">
        <v>159</v>
      </c>
      <c r="B50" s="237"/>
      <c r="C50" s="191">
        <v>168273.58133662795</v>
      </c>
    </row>
    <row r="51" spans="1:3">
      <c r="A51" s="237" t="s">
        <v>160</v>
      </c>
      <c r="B51" s="237"/>
      <c r="C51" s="193">
        <v>1.3466199999999999</v>
      </c>
    </row>
    <row r="52" spans="1:3">
      <c r="A52" s="189" t="s">
        <v>161</v>
      </c>
      <c r="B52" s="189"/>
      <c r="C52" s="178">
        <v>226600.57009952993</v>
      </c>
    </row>
    <row r="53" spans="1:3" ht="16.5" customHeight="1">
      <c r="A53" s="237"/>
      <c r="B53" s="237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v>22500.523388705784</v>
      </c>
    </row>
    <row r="59" spans="1:3">
      <c r="A59" s="199" t="s">
        <v>164</v>
      </c>
      <c r="B59" s="196"/>
      <c r="C59" s="200">
        <v>1.3466199999999999</v>
      </c>
    </row>
    <row r="60" spans="1:3">
      <c r="A60" s="201" t="s">
        <v>165</v>
      </c>
      <c r="B60" s="196"/>
      <c r="C60" s="183">
        <v>30299.654805698981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v>0</v>
      </c>
    </row>
    <row r="63" spans="1:3">
      <c r="A63" s="199" t="s">
        <v>164</v>
      </c>
      <c r="B63" s="196"/>
      <c r="C63" s="200">
        <v>1.3466199999999999</v>
      </c>
    </row>
    <row r="64" spans="1:3">
      <c r="A64" s="201" t="s">
        <v>167</v>
      </c>
      <c r="B64" s="196"/>
      <c r="C64" s="183"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v>145773.05794792215</v>
      </c>
    </row>
    <row r="67" spans="1:3">
      <c r="A67" s="199" t="s">
        <v>164</v>
      </c>
      <c r="B67" s="197"/>
      <c r="C67" s="200">
        <v>1.3466199999999999</v>
      </c>
    </row>
    <row r="68" spans="1:3">
      <c r="A68" s="201" t="s">
        <v>169</v>
      </c>
      <c r="B68" s="197"/>
      <c r="C68" s="183">
        <v>196300.91529383091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v>226600.5700995299</v>
      </c>
    </row>
    <row r="72" spans="1:3">
      <c r="A72" s="197"/>
      <c r="B72" s="197"/>
      <c r="C72" s="197"/>
    </row>
  </sheetData>
  <pageMargins left="0.7" right="0.7" top="0.75" bottom="0.75" header="0.3" footer="0.3"/>
  <pageSetup scale="66" orientation="portrait" r:id="rId1"/>
  <headerFooter>
    <oddFooter>&amp;C&amp;1#&amp;"Calibri"&amp;10&amp;K000000Internal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2"/>
  <sheetViews>
    <sheetView topLeftCell="A46" workbookViewId="0">
      <selection activeCell="E15" sqref="E15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39" t="s">
        <v>122</v>
      </c>
      <c r="B6" s="239"/>
    </row>
    <row r="7" spans="1:3">
      <c r="A7" s="240" t="s">
        <v>123</v>
      </c>
      <c r="B7" s="240"/>
      <c r="C7" s="174">
        <f>[20]JSS_EIM!G48</f>
        <v>5792701.6736001233</v>
      </c>
    </row>
    <row r="8" spans="1:3">
      <c r="A8" s="240" t="s">
        <v>124</v>
      </c>
      <c r="B8" s="240"/>
      <c r="C8" s="191">
        <f>[20]JSS_EIM!G49</f>
        <v>1153936.8736521911</v>
      </c>
    </row>
    <row r="9" spans="1:3">
      <c r="A9" s="240" t="s">
        <v>125</v>
      </c>
      <c r="B9" s="240"/>
      <c r="C9" s="191">
        <f>[20]JSS_EIM!G50</f>
        <v>1204191.6911792285</v>
      </c>
    </row>
    <row r="10" spans="1:3">
      <c r="A10" s="240" t="s">
        <v>126</v>
      </c>
      <c r="B10" s="240"/>
      <c r="C10" s="191">
        <f>[20]JSS_EIM!G51</f>
        <v>0</v>
      </c>
    </row>
    <row r="11" spans="1:3">
      <c r="A11" s="240" t="s">
        <v>127</v>
      </c>
      <c r="B11" s="240"/>
      <c r="C11" s="436">
        <f>[20]JSS_EIM!G52</f>
        <v>0</v>
      </c>
    </row>
    <row r="12" spans="1:3">
      <c r="A12" s="239" t="s">
        <v>128</v>
      </c>
      <c r="B12" s="239"/>
      <c r="C12" s="191">
        <f>SUM(C7:C11)</f>
        <v>8150830.2384315431</v>
      </c>
    </row>
    <row r="13" spans="1:3">
      <c r="A13" s="239" t="s">
        <v>129</v>
      </c>
      <c r="B13" s="239"/>
      <c r="C13" s="191">
        <f>[20]JSS_EIM!G54</f>
        <v>233298.02098918468</v>
      </c>
    </row>
    <row r="14" spans="1:3">
      <c r="A14" s="239" t="s">
        <v>130</v>
      </c>
      <c r="B14" s="239"/>
      <c r="C14" s="436">
        <f>[20]JSS_EIM!G55</f>
        <v>4327822.843030964</v>
      </c>
    </row>
    <row r="15" spans="1:3">
      <c r="A15" s="239" t="s">
        <v>131</v>
      </c>
      <c r="B15" s="239"/>
      <c r="C15" s="191">
        <f>[20]JSS_EIM!G56</f>
        <v>3589709.3744113948</v>
      </c>
    </row>
    <row r="16" spans="1:3">
      <c r="A16" s="239" t="s">
        <v>132</v>
      </c>
      <c r="B16" s="239"/>
      <c r="C16" s="191">
        <f>[20]JSS_EIM!G57</f>
        <v>0</v>
      </c>
    </row>
    <row r="17" spans="1:3">
      <c r="A17" s="239" t="s">
        <v>133</v>
      </c>
      <c r="B17" s="239"/>
      <c r="C17" s="191">
        <f>[20]JSS_EIM!G58</f>
        <v>233976.58724345308</v>
      </c>
    </row>
    <row r="18" spans="1:3">
      <c r="A18" s="239" t="s">
        <v>134</v>
      </c>
      <c r="B18" s="239"/>
      <c r="C18" s="191">
        <f>[20]JSS_EIM!G59</f>
        <v>0</v>
      </c>
    </row>
    <row r="19" spans="1:3">
      <c r="A19" s="239" t="s">
        <v>135</v>
      </c>
      <c r="B19" s="239"/>
      <c r="C19" s="191">
        <f>[20]JSS_EIM!G60</f>
        <v>0</v>
      </c>
    </row>
    <row r="20" spans="1:3">
      <c r="A20" s="239" t="s">
        <v>136</v>
      </c>
      <c r="B20" s="239"/>
      <c r="C20" s="191">
        <f>[20]JSS_EIM!G61</f>
        <v>0</v>
      </c>
    </row>
    <row r="21" spans="1:3">
      <c r="A21" s="239" t="s">
        <v>137</v>
      </c>
      <c r="B21" s="239"/>
      <c r="C21" s="436"/>
    </row>
    <row r="22" spans="1:3">
      <c r="A22" s="189" t="s">
        <v>138</v>
      </c>
      <c r="B22" s="189"/>
      <c r="C22" s="174">
        <f>C15-C16-C17+C18+C19+C20+C21</f>
        <v>3355732.7871679417</v>
      </c>
    </row>
    <row r="23" spans="1:3">
      <c r="A23" s="239"/>
      <c r="B23" s="239"/>
    </row>
    <row r="24" spans="1:3">
      <c r="A24" s="239"/>
      <c r="B24" s="239"/>
    </row>
    <row r="25" spans="1:3">
      <c r="A25" s="188" t="s">
        <v>139</v>
      </c>
      <c r="B25" s="189"/>
    </row>
    <row r="26" spans="1:3">
      <c r="A26" s="239" t="s">
        <v>140</v>
      </c>
      <c r="B26" s="239"/>
    </row>
    <row r="27" spans="1:3">
      <c r="A27" s="240" t="s">
        <v>141</v>
      </c>
      <c r="B27" s="240"/>
      <c r="C27" s="191">
        <f>[20]JSS_EIM!G68</f>
        <v>0</v>
      </c>
    </row>
    <row r="28" spans="1:3">
      <c r="A28" s="240" t="s">
        <v>142</v>
      </c>
      <c r="B28" s="240"/>
      <c r="C28" s="191">
        <f>[20]JSS_EIM!G69</f>
        <v>0</v>
      </c>
    </row>
    <row r="29" spans="1:3">
      <c r="A29" s="239" t="s">
        <v>143</v>
      </c>
      <c r="B29" s="239"/>
      <c r="C29" s="174">
        <f>SUM(C27:C28)</f>
        <v>0</v>
      </c>
    </row>
    <row r="30" spans="1:3">
      <c r="A30" s="239"/>
      <c r="B30" s="239"/>
    </row>
    <row r="31" spans="1:3">
      <c r="A31" s="239" t="s">
        <v>111</v>
      </c>
      <c r="B31" s="239"/>
    </row>
    <row r="32" spans="1:3">
      <c r="A32" s="240" t="s">
        <v>144</v>
      </c>
      <c r="B32" s="240"/>
      <c r="C32" s="174">
        <f>[20]JSS_EIM!G71</f>
        <v>127733.04689884973</v>
      </c>
    </row>
    <row r="33" spans="1:3">
      <c r="A33" s="240" t="s">
        <v>145</v>
      </c>
      <c r="B33" s="240"/>
      <c r="C33" s="175">
        <f>[20]JSS_EIM!G72</f>
        <v>5498.9763046398657</v>
      </c>
    </row>
    <row r="34" spans="1:3">
      <c r="A34" s="240" t="s">
        <v>146</v>
      </c>
      <c r="B34" s="240"/>
      <c r="C34" s="175">
        <f>[20]JSS_EIM!G73</f>
        <v>34966.549142942757</v>
      </c>
    </row>
    <row r="35" spans="1:3">
      <c r="A35" s="240" t="s">
        <v>147</v>
      </c>
      <c r="B35" s="240"/>
      <c r="C35" s="175">
        <f>[20]JSS_EIM!G74</f>
        <v>3429.0196833615782</v>
      </c>
    </row>
    <row r="36" spans="1:3">
      <c r="A36" s="239" t="s">
        <v>148</v>
      </c>
      <c r="B36" s="239"/>
      <c r="C36" s="174"/>
    </row>
    <row r="37" spans="1:3">
      <c r="A37" s="240" t="s">
        <v>149</v>
      </c>
      <c r="B37" s="240"/>
      <c r="C37" s="175">
        <f>[20]JSS_EIM!G76</f>
        <v>-5277.8783747524158</v>
      </c>
    </row>
    <row r="38" spans="1:3">
      <c r="A38" s="240" t="s">
        <v>150</v>
      </c>
      <c r="B38" s="240"/>
      <c r="C38" s="175">
        <f>[20]JSS_EIM!G77</f>
        <v>0</v>
      </c>
    </row>
    <row r="39" spans="1:3">
      <c r="A39" s="240" t="s">
        <v>151</v>
      </c>
      <c r="B39" s="240"/>
      <c r="C39" s="175">
        <f>[20]JSS_EIM!G78</f>
        <v>-32835.964794984473</v>
      </c>
    </row>
    <row r="40" spans="1:3">
      <c r="A40" s="240" t="s">
        <v>152</v>
      </c>
      <c r="B40" s="240"/>
      <c r="C40" s="437">
        <f>[20]JSS_EIM!G79</f>
        <v>-9980.5364118493835</v>
      </c>
    </row>
    <row r="41" spans="1:3">
      <c r="A41" s="239" t="s">
        <v>153</v>
      </c>
      <c r="B41" s="239"/>
      <c r="C41" s="421">
        <f>SUM(C32:C40)</f>
        <v>123533.21244820768</v>
      </c>
    </row>
    <row r="42" spans="1:3">
      <c r="A42" s="239" t="s">
        <v>154</v>
      </c>
      <c r="B42" s="239"/>
      <c r="C42" s="191">
        <f>C29-C41</f>
        <v>-123533.21244820768</v>
      </c>
    </row>
    <row r="43" spans="1:3">
      <c r="A43" s="239" t="s">
        <v>155</v>
      </c>
      <c r="B43" s="239"/>
      <c r="C43" s="436">
        <v>0</v>
      </c>
    </row>
    <row r="44" spans="1:3">
      <c r="A44" s="189" t="s">
        <v>156</v>
      </c>
      <c r="B44" s="189"/>
      <c r="C44" s="177">
        <f>C42+C43</f>
        <v>-123533.21244820768</v>
      </c>
    </row>
    <row r="45" spans="1:3">
      <c r="A45" s="239"/>
      <c r="B45" s="239"/>
    </row>
    <row r="46" spans="1:3">
      <c r="A46" s="239" t="s">
        <v>157</v>
      </c>
      <c r="B46" s="239"/>
      <c r="C46" s="180">
        <f>+C44/C22</f>
        <v>-3.6812589166988791E-2</v>
      </c>
    </row>
    <row r="47" spans="1:3">
      <c r="A47" s="239"/>
      <c r="B47" s="239"/>
    </row>
    <row r="48" spans="1:3">
      <c r="A48" s="239" t="s">
        <v>158</v>
      </c>
      <c r="B48" s="239"/>
      <c r="C48" s="180">
        <v>7.8600000000000003E-2</v>
      </c>
    </row>
    <row r="49" spans="1:3">
      <c r="A49" s="239"/>
      <c r="B49" s="239"/>
    </row>
    <row r="50" spans="1:3">
      <c r="A50" s="239" t="s">
        <v>159</v>
      </c>
      <c r="B50" s="239"/>
      <c r="C50" s="191">
        <f>[20]JSS_EIM!G36</f>
        <v>145513.26220415768</v>
      </c>
    </row>
    <row r="51" spans="1:3">
      <c r="A51" s="239" t="s">
        <v>160</v>
      </c>
      <c r="B51" s="239"/>
      <c r="C51" s="193">
        <v>1.3466199999999999</v>
      </c>
    </row>
    <row r="52" spans="1:3">
      <c r="A52" s="189" t="s">
        <v>161</v>
      </c>
      <c r="B52" s="189"/>
      <c r="C52" s="178">
        <f>C51*C50</f>
        <v>195951.0691493628</v>
      </c>
    </row>
    <row r="53" spans="1:3" ht="16.5" customHeight="1">
      <c r="A53" s="239"/>
      <c r="B53" s="239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[20]JSS_EIM!G33</f>
        <v>21980.049755950018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29598.774602357411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[20]JSS_EIM!G674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123533.21244820768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166352.29454700541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195951.06914936283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72"/>
  <sheetViews>
    <sheetView topLeftCell="A49" workbookViewId="0">
      <selection activeCell="K16" sqref="K16"/>
    </sheetView>
  </sheetViews>
  <sheetFormatPr defaultColWidth="8" defaultRowHeight="15"/>
  <cols>
    <col min="1" max="1" width="57.28515625" style="191" bestFit="1" customWidth="1"/>
    <col min="2" max="2" width="2.42578125" style="191" customWidth="1"/>
    <col min="3" max="3" width="16.28515625" style="191" bestFit="1" customWidth="1"/>
    <col min="4" max="4" width="11.42578125" style="191" customWidth="1"/>
    <col min="5" max="16384" width="8" style="191"/>
  </cols>
  <sheetData>
    <row r="1" spans="1:3" s="186" customFormat="1" ht="15.75">
      <c r="A1" s="185" t="s">
        <v>22</v>
      </c>
    </row>
    <row r="2" spans="1:3" s="186" customFormat="1" ht="15.75">
      <c r="A2" s="185" t="s">
        <v>119</v>
      </c>
    </row>
    <row r="3" spans="1:3" s="186" customFormat="1" ht="15.75">
      <c r="A3" s="185" t="s">
        <v>120</v>
      </c>
    </row>
    <row r="4" spans="1:3" s="186" customFormat="1" ht="15.75">
      <c r="A4" s="187"/>
    </row>
    <row r="5" spans="1:3">
      <c r="A5" s="188" t="s">
        <v>121</v>
      </c>
      <c r="B5" s="189"/>
      <c r="C5" s="190"/>
    </row>
    <row r="6" spans="1:3">
      <c r="A6" s="241" t="s">
        <v>122</v>
      </c>
      <c r="B6" s="241"/>
    </row>
    <row r="7" spans="1:3">
      <c r="A7" s="242" t="s">
        <v>123</v>
      </c>
      <c r="B7" s="242"/>
      <c r="C7" s="174">
        <f>[21]JSS_EIM!G48</f>
        <v>5792701.6736001233</v>
      </c>
    </row>
    <row r="8" spans="1:3">
      <c r="A8" s="242" t="s">
        <v>124</v>
      </c>
      <c r="B8" s="242"/>
      <c r="C8" s="191">
        <f>[21]JSS_EIM!G49</f>
        <v>1153936.8736521911</v>
      </c>
    </row>
    <row r="9" spans="1:3">
      <c r="A9" s="242" t="s">
        <v>125</v>
      </c>
      <c r="B9" s="242"/>
      <c r="C9" s="191">
        <f>[21]JSS_EIM!G50</f>
        <v>1204191.6911792285</v>
      </c>
    </row>
    <row r="10" spans="1:3">
      <c r="A10" s="242" t="s">
        <v>126</v>
      </c>
      <c r="B10" s="242"/>
      <c r="C10" s="191">
        <f>[21]JSS_EIM!G51</f>
        <v>0</v>
      </c>
    </row>
    <row r="11" spans="1:3">
      <c r="A11" s="242" t="s">
        <v>127</v>
      </c>
      <c r="B11" s="242"/>
      <c r="C11" s="436">
        <f>[21]JSS_EIM!G52</f>
        <v>0</v>
      </c>
    </row>
    <row r="12" spans="1:3">
      <c r="A12" s="241" t="s">
        <v>128</v>
      </c>
      <c r="B12" s="241"/>
      <c r="C12" s="191">
        <f>SUM(C7:C11)</f>
        <v>8150830.2384315431</v>
      </c>
    </row>
    <row r="13" spans="1:3">
      <c r="A13" s="241" t="s">
        <v>129</v>
      </c>
      <c r="B13" s="241"/>
      <c r="C13" s="191">
        <f>[21]JSS_EIM!G54</f>
        <v>238796.9972938245</v>
      </c>
    </row>
    <row r="14" spans="1:3">
      <c r="A14" s="241" t="s">
        <v>130</v>
      </c>
      <c r="B14" s="241"/>
      <c r="C14" s="436">
        <f>[21]JSS_EIM!G55</f>
        <v>4362789.3921739068</v>
      </c>
    </row>
    <row r="15" spans="1:3">
      <c r="A15" s="241" t="s">
        <v>131</v>
      </c>
      <c r="B15" s="241"/>
      <c r="C15" s="191">
        <f>[21]JSS_EIM!G56</f>
        <v>3549243.848963812</v>
      </c>
    </row>
    <row r="16" spans="1:3">
      <c r="A16" s="241" t="s">
        <v>132</v>
      </c>
      <c r="B16" s="241"/>
      <c r="C16" s="191">
        <f>[21]JSS_EIM!G57</f>
        <v>0</v>
      </c>
    </row>
    <row r="17" spans="1:3">
      <c r="A17" s="241" t="s">
        <v>133</v>
      </c>
      <c r="B17" s="241"/>
      <c r="C17" s="191">
        <f>[21]JSS_EIM!G58</f>
        <v>272972.68511736189</v>
      </c>
    </row>
    <row r="18" spans="1:3">
      <c r="A18" s="241" t="s">
        <v>134</v>
      </c>
      <c r="B18" s="241"/>
      <c r="C18" s="191">
        <f>[21]JSS_EIM!G59</f>
        <v>0</v>
      </c>
    </row>
    <row r="19" spans="1:3">
      <c r="A19" s="241" t="s">
        <v>135</v>
      </c>
      <c r="B19" s="241"/>
      <c r="C19" s="191">
        <f>[21]JSS_EIM!G60</f>
        <v>0</v>
      </c>
    </row>
    <row r="20" spans="1:3">
      <c r="A20" s="241" t="s">
        <v>136</v>
      </c>
      <c r="B20" s="241"/>
      <c r="C20" s="191">
        <f>[21]JSS_EIM!G61</f>
        <v>0</v>
      </c>
    </row>
    <row r="21" spans="1:3">
      <c r="A21" s="241" t="s">
        <v>137</v>
      </c>
      <c r="B21" s="241"/>
      <c r="C21" s="436"/>
    </row>
    <row r="22" spans="1:3">
      <c r="A22" s="189" t="s">
        <v>138</v>
      </c>
      <c r="B22" s="189"/>
      <c r="C22" s="174">
        <f>C15-C16-C17+C18+C19+C20+C21</f>
        <v>3276271.1638464499</v>
      </c>
    </row>
    <row r="23" spans="1:3">
      <c r="A23" s="241"/>
      <c r="B23" s="241"/>
    </row>
    <row r="24" spans="1:3">
      <c r="A24" s="241"/>
      <c r="B24" s="241"/>
    </row>
    <row r="25" spans="1:3">
      <c r="A25" s="188" t="s">
        <v>139</v>
      </c>
      <c r="B25" s="189"/>
    </row>
    <row r="26" spans="1:3">
      <c r="A26" s="241" t="s">
        <v>140</v>
      </c>
      <c r="B26" s="241"/>
    </row>
    <row r="27" spans="1:3">
      <c r="A27" s="242" t="s">
        <v>141</v>
      </c>
      <c r="B27" s="242"/>
      <c r="C27" s="191">
        <f>[21]JSS_EIM!G68</f>
        <v>0</v>
      </c>
    </row>
    <row r="28" spans="1:3">
      <c r="A28" s="242" t="s">
        <v>142</v>
      </c>
      <c r="B28" s="242"/>
      <c r="C28" s="191">
        <f>[21]JSS_EIM!G69</f>
        <v>0</v>
      </c>
    </row>
    <row r="29" spans="1:3">
      <c r="A29" s="241" t="s">
        <v>143</v>
      </c>
      <c r="B29" s="241"/>
      <c r="C29" s="174">
        <f>SUM(C27:C28)</f>
        <v>0</v>
      </c>
    </row>
    <row r="30" spans="1:3">
      <c r="A30" s="241"/>
      <c r="B30" s="241"/>
    </row>
    <row r="31" spans="1:3">
      <c r="A31" s="241" t="s">
        <v>111</v>
      </c>
      <c r="B31" s="241"/>
    </row>
    <row r="32" spans="1:3">
      <c r="A32" s="242" t="s">
        <v>144</v>
      </c>
      <c r="B32" s="242"/>
      <c r="C32" s="174">
        <f>[21]JSS_EIM!G71</f>
        <v>138273.79761886536</v>
      </c>
    </row>
    <row r="33" spans="1:3">
      <c r="A33" s="242" t="s">
        <v>145</v>
      </c>
      <c r="B33" s="242"/>
      <c r="C33" s="175">
        <f>[21]JSS_EIM!G72</f>
        <v>5498.9763046398657</v>
      </c>
    </row>
    <row r="34" spans="1:3">
      <c r="A34" s="242" t="s">
        <v>146</v>
      </c>
      <c r="B34" s="242"/>
      <c r="C34" s="175">
        <f>[21]JSS_EIM!G73</f>
        <v>34966.549142942757</v>
      </c>
    </row>
    <row r="35" spans="1:3">
      <c r="A35" s="242" t="s">
        <v>147</v>
      </c>
      <c r="B35" s="242"/>
      <c r="C35" s="175">
        <f>[21]JSS_EIM!G74</f>
        <v>3429.0196833615782</v>
      </c>
    </row>
    <row r="36" spans="1:3">
      <c r="A36" s="241" t="s">
        <v>148</v>
      </c>
      <c r="B36" s="241"/>
      <c r="C36" s="174"/>
    </row>
    <row r="37" spans="1:3">
      <c r="A37" s="242" t="s">
        <v>149</v>
      </c>
      <c r="B37" s="242"/>
      <c r="C37" s="175">
        <f>[21]JSS_EIM!G76</f>
        <v>-5277.8783747524158</v>
      </c>
    </row>
    <row r="38" spans="1:3">
      <c r="A38" s="242" t="s">
        <v>150</v>
      </c>
      <c r="B38" s="242"/>
      <c r="C38" s="175">
        <f>[21]JSS_EIM!G77</f>
        <v>0</v>
      </c>
    </row>
    <row r="39" spans="1:3">
      <c r="A39" s="242" t="s">
        <v>151</v>
      </c>
      <c r="B39" s="242"/>
      <c r="C39" s="175">
        <f>[21]JSS_EIM!G78</f>
        <v>-34916.703172184702</v>
      </c>
    </row>
    <row r="40" spans="1:3">
      <c r="A40" s="242" t="s">
        <v>152</v>
      </c>
      <c r="B40" s="242"/>
      <c r="C40" s="437">
        <f>[21]JSS_EIM!G79</f>
        <v>-10612.979687594134</v>
      </c>
    </row>
    <row r="41" spans="1:3">
      <c r="A41" s="241" t="s">
        <v>153</v>
      </c>
      <c r="B41" s="241"/>
      <c r="C41" s="421">
        <f>SUM(C32:C40)</f>
        <v>131360.7815152783</v>
      </c>
    </row>
    <row r="42" spans="1:3">
      <c r="A42" s="241" t="s">
        <v>154</v>
      </c>
      <c r="B42" s="241"/>
      <c r="C42" s="191">
        <f>C29-C41</f>
        <v>-131360.7815152783</v>
      </c>
    </row>
    <row r="43" spans="1:3">
      <c r="A43" s="241" t="s">
        <v>155</v>
      </c>
      <c r="B43" s="241"/>
      <c r="C43" s="436">
        <v>0</v>
      </c>
    </row>
    <row r="44" spans="1:3">
      <c r="A44" s="189" t="s">
        <v>156</v>
      </c>
      <c r="B44" s="189"/>
      <c r="C44" s="177">
        <f>C42+C43</f>
        <v>-131360.7815152783</v>
      </c>
    </row>
    <row r="45" spans="1:3">
      <c r="A45" s="241"/>
      <c r="B45" s="241"/>
    </row>
    <row r="46" spans="1:3">
      <c r="A46" s="241" t="s">
        <v>157</v>
      </c>
      <c r="B46" s="241"/>
      <c r="C46" s="180">
        <f>+C44/C22</f>
        <v>-4.0094599911277319E-2</v>
      </c>
    </row>
    <row r="47" spans="1:3">
      <c r="A47" s="241"/>
      <c r="B47" s="241"/>
    </row>
    <row r="48" spans="1:3">
      <c r="A48" s="241" t="s">
        <v>158</v>
      </c>
      <c r="B48" s="241"/>
      <c r="C48" s="180">
        <v>7.8600000000000003E-2</v>
      </c>
    </row>
    <row r="49" spans="1:3">
      <c r="A49" s="241"/>
      <c r="B49" s="241"/>
    </row>
    <row r="50" spans="1:3">
      <c r="A50" s="241" t="s">
        <v>159</v>
      </c>
      <c r="B50" s="241"/>
      <c r="C50" s="191">
        <f>[21]JSS_EIM!G36</f>
        <v>152820.35763847255</v>
      </c>
    </row>
    <row r="51" spans="1:3">
      <c r="A51" s="241" t="s">
        <v>160</v>
      </c>
      <c r="B51" s="241"/>
      <c r="C51" s="193">
        <v>1.3466199999999999</v>
      </c>
    </row>
    <row r="52" spans="1:3">
      <c r="A52" s="189" t="s">
        <v>161</v>
      </c>
      <c r="B52" s="189"/>
      <c r="C52" s="178">
        <f>C51*C50</f>
        <v>205790.95000311988</v>
      </c>
    </row>
    <row r="53" spans="1:3" ht="16.5" customHeight="1">
      <c r="A53" s="241"/>
      <c r="B53" s="241"/>
      <c r="C53" s="194"/>
    </row>
    <row r="56" spans="1:3">
      <c r="A56" s="195" t="s">
        <v>162</v>
      </c>
      <c r="B56" s="196"/>
      <c r="C56" s="181"/>
    </row>
    <row r="57" spans="1:3">
      <c r="A57" s="195"/>
      <c r="B57" s="197"/>
      <c r="C57" s="181"/>
    </row>
    <row r="58" spans="1:3">
      <c r="A58" s="198" t="s">
        <v>163</v>
      </c>
      <c r="B58" s="197"/>
      <c r="C58" s="182">
        <f>[21]JSS_EIM!G33</f>
        <v>21459.576123194249</v>
      </c>
    </row>
    <row r="59" spans="1:3">
      <c r="A59" s="199" t="s">
        <v>164</v>
      </c>
      <c r="B59" s="196"/>
      <c r="C59" s="200">
        <f>C51</f>
        <v>1.3466199999999999</v>
      </c>
    </row>
    <row r="60" spans="1:3">
      <c r="A60" s="201" t="s">
        <v>165</v>
      </c>
      <c r="B60" s="196"/>
      <c r="C60" s="422">
        <f>+C58*C59</f>
        <v>28897.894399015837</v>
      </c>
    </row>
    <row r="61" spans="1:3">
      <c r="A61" s="197"/>
      <c r="B61" s="196"/>
      <c r="C61" s="197"/>
    </row>
    <row r="62" spans="1:3">
      <c r="A62" s="198" t="s">
        <v>166</v>
      </c>
      <c r="B62" s="196"/>
      <c r="C62" s="197">
        <f>[21]JSS_EIM!G674</f>
        <v>0</v>
      </c>
    </row>
    <row r="63" spans="1:3">
      <c r="A63" s="199" t="s">
        <v>164</v>
      </c>
      <c r="B63" s="196"/>
      <c r="C63" s="200">
        <f>C51</f>
        <v>1.3466199999999999</v>
      </c>
    </row>
    <row r="64" spans="1:3">
      <c r="A64" s="201" t="s">
        <v>167</v>
      </c>
      <c r="B64" s="196"/>
      <c r="C64" s="422">
        <f>+C62*C63</f>
        <v>0</v>
      </c>
    </row>
    <row r="65" spans="1:3">
      <c r="A65" s="197"/>
      <c r="B65" s="196"/>
      <c r="C65" s="197"/>
    </row>
    <row r="66" spans="1:3">
      <c r="A66" s="198" t="s">
        <v>168</v>
      </c>
      <c r="B66" s="196"/>
      <c r="C66" s="197">
        <f>C41-C62</f>
        <v>131360.7815152783</v>
      </c>
    </row>
    <row r="67" spans="1:3">
      <c r="A67" s="199" t="s">
        <v>164</v>
      </c>
      <c r="B67" s="197"/>
      <c r="C67" s="200">
        <f>C51</f>
        <v>1.3466199999999999</v>
      </c>
    </row>
    <row r="68" spans="1:3">
      <c r="A68" s="201" t="s">
        <v>169</v>
      </c>
      <c r="B68" s="197"/>
      <c r="C68" s="422">
        <f>+C66*C67</f>
        <v>176893.05560410407</v>
      </c>
    </row>
    <row r="69" spans="1:3">
      <c r="A69" s="201"/>
      <c r="B69" s="197"/>
      <c r="C69" s="195"/>
    </row>
    <row r="70" spans="1:3">
      <c r="A70" s="197"/>
      <c r="B70" s="197"/>
      <c r="C70" s="197"/>
    </row>
    <row r="71" spans="1:3" ht="15.75" thickBot="1">
      <c r="A71" s="202" t="s">
        <v>170</v>
      </c>
      <c r="B71" s="197"/>
      <c r="C71" s="184">
        <f>+C60+C64+C68</f>
        <v>205790.95000311991</v>
      </c>
    </row>
    <row r="72" spans="1:3">
      <c r="A72" s="197"/>
      <c r="B72" s="197"/>
      <c r="C72" s="197"/>
    </row>
  </sheetData>
  <pageMargins left="0.7" right="0.7" top="0.75" bottom="0.75" header="0.3" footer="0.3"/>
  <pageSetup orientation="portrait" verticalDpi="0" r:id="rId1"/>
  <headerFooter>
    <oddFooter>&amp;C&amp;1#&amp;"Calibri"&amp;10&amp;K000000Internal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B7C39693E6114EB6C0A9D501A44452" ma:contentTypeVersion="5" ma:contentTypeDescription="Create a new document." ma:contentTypeScope="" ma:versionID="0c4d1add69f9b7071d2e4db87269c7b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834f8c0c0eabdc6c42b2f987c760c0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B38A05-83ED-4439-ABEC-31FA9F26FE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9E72A6A-01C7-4AF7-9790-8427D00D662B}">
  <ds:schemaRefs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B0B6456A-5B90-47FF-A876-43E7C435EBA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6</vt:i4>
      </vt:variant>
    </vt:vector>
  </HeadingPairs>
  <TitlesOfParts>
    <vt:vector size="22" baseType="lpstr">
      <vt:lpstr>PCA</vt:lpstr>
      <vt:lpstr>Input</vt:lpstr>
      <vt:lpstr>Apr 2022 Rev Req</vt:lpstr>
      <vt:lpstr>May 2022 Rev Req</vt:lpstr>
      <vt:lpstr>June 2022 Rev Req</vt:lpstr>
      <vt:lpstr>July 2022 Rev Req</vt:lpstr>
      <vt:lpstr>Aug 2022 Rev Req</vt:lpstr>
      <vt:lpstr>Sept 2022 Rev Req</vt:lpstr>
      <vt:lpstr>Oct 2022 Rev Req</vt:lpstr>
      <vt:lpstr>Nov 2022 Rev Req</vt:lpstr>
      <vt:lpstr>Dec 2022 Rev Req</vt:lpstr>
      <vt:lpstr>Jan 2023 Rev Req</vt:lpstr>
      <vt:lpstr>Feb 2023 Rev Req</vt:lpstr>
      <vt:lpstr>Mar 2023 Rev Req</vt:lpstr>
      <vt:lpstr>Calendar Month Accrual</vt:lpstr>
      <vt:lpstr>Normalized Sales Recalc</vt:lpstr>
      <vt:lpstr>'Apr 2022 Rev Req'!Print_Area</vt:lpstr>
      <vt:lpstr>'Calendar Month Accrual'!Print_Area</vt:lpstr>
      <vt:lpstr>Input!Print_Area</vt:lpstr>
      <vt:lpstr>'May 2022 Rev Req'!Print_Area</vt:lpstr>
      <vt:lpstr>'Apr 2022 Rev Req'!Print_Titles</vt:lpstr>
      <vt:lpstr>'May 2022 Rev Req'!Print_Titles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Campbell, Cathy</dc:creator>
  <cp:lastModifiedBy>Brady, Jessi</cp:lastModifiedBy>
  <cp:lastPrinted>2023-04-10T20:32:30Z</cp:lastPrinted>
  <dcterms:created xsi:type="dcterms:W3CDTF">2015-07-10T15:04:17Z</dcterms:created>
  <dcterms:modified xsi:type="dcterms:W3CDTF">2023-04-10T22:48:31Z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0x01010030B7C39693E6114EB6C0A9D501A44452</vt:lpwstr>
  </property>
  <property fmtid="{D5CDD505-2E9C-101B-9397-08002B2CF9AE}" pid="3" name="Order">
    <vt:r8>8700</vt:r8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MSIP_Label_7a66c61f-cb7f-4f39-bb43-b4328370dee1_Enabled">
    <vt:lpwstr>true</vt:lpwstr>
  </property>
  <property fmtid="{D5CDD505-2E9C-101B-9397-08002B2CF9AE}" pid="7" name="MSIP_Label_7a66c61f-cb7f-4f39-bb43-b4328370dee1_SetDate">
    <vt:lpwstr>2023-04-10T22:47:59Z</vt:lpwstr>
  </property>
  <property fmtid="{D5CDD505-2E9C-101B-9397-08002B2CF9AE}" pid="8" name="MSIP_Label_7a66c61f-cb7f-4f39-bb43-b4328370dee1_Method">
    <vt:lpwstr>Standard</vt:lpwstr>
  </property>
  <property fmtid="{D5CDD505-2E9C-101B-9397-08002B2CF9AE}" pid="9" name="MSIP_Label_7a66c61f-cb7f-4f39-bb43-b4328370dee1_Name">
    <vt:lpwstr>Internal Use Only</vt:lpwstr>
  </property>
  <property fmtid="{D5CDD505-2E9C-101B-9397-08002B2CF9AE}" pid="10" name="MSIP_Label_7a66c61f-cb7f-4f39-bb43-b4328370dee1_SiteId">
    <vt:lpwstr>e1a7ae20-258a-4360-9870-74c2b37bfec5</vt:lpwstr>
  </property>
  <property fmtid="{D5CDD505-2E9C-101B-9397-08002B2CF9AE}" pid="11" name="MSIP_Label_7a66c61f-cb7f-4f39-bb43-b4328370dee1_ActionId">
    <vt:lpwstr>2eda5525-7c31-4151-98cd-36f055a3e508</vt:lpwstr>
  </property>
  <property fmtid="{D5CDD505-2E9C-101B-9397-08002B2CF9AE}" pid="12" name="MSIP_Label_7a66c61f-cb7f-4f39-bb43-b4328370dee1_ContentBits">
    <vt:lpwstr>2</vt:lpwstr>
  </property>
</Properties>
</file>